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Elektroinstalace" sheetId="3" r:id="rId3"/>
    <sheet name="c - Vytápění" sheetId="4" r:id="rId4"/>
    <sheet name="d - Zdravotní technika" sheetId="5" r:id="rId5"/>
    <sheet name="e - Větrání" sheetId="6" r:id="rId6"/>
    <sheet name="4 - Vedlejší náklady" sheetId="7" r:id="rId7"/>
    <sheet name="Seznam figur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'a - Stavební část'!$C$139:$K$777</definedName>
    <definedName name="_xlnm.Print_Area" localSheetId="1">'a - Stavební část'!$C$4:$J$76,'a - Stavební část'!$C$82:$J$119,'a - Stavební část'!$C$125:$K$777</definedName>
    <definedName name="_xlnm.Print_Titles" localSheetId="1">'a - Stavební část'!$139:$139</definedName>
    <definedName name="_xlnm._FilterDatabase" localSheetId="2" hidden="1">'b - Elektroinstalace'!$C$127:$K$192</definedName>
    <definedName name="_xlnm.Print_Area" localSheetId="2">'b - Elektroinstalace'!$C$4:$J$76,'b - Elektroinstalace'!$C$82:$J$107,'b - Elektroinstalace'!$C$113:$K$192</definedName>
    <definedName name="_xlnm.Print_Titles" localSheetId="2">'b - Elektroinstalace'!$127:$127</definedName>
    <definedName name="_xlnm._FilterDatabase" localSheetId="3" hidden="1">'c - Vytápění'!$C$125:$K$169</definedName>
    <definedName name="_xlnm.Print_Area" localSheetId="3">'c - Vytápění'!$C$4:$J$76,'c - Vytápění'!$C$82:$J$105,'c - Vytápění'!$C$111:$K$169</definedName>
    <definedName name="_xlnm.Print_Titles" localSheetId="3">'c - Vytápění'!$125:$125</definedName>
    <definedName name="_xlnm._FilterDatabase" localSheetId="4" hidden="1">'d - Zdravotní technika'!$C$127:$K$209</definedName>
    <definedName name="_xlnm.Print_Area" localSheetId="4">'d - Zdravotní technika'!$C$4:$J$76,'d - Zdravotní technika'!$C$82:$J$107,'d - Zdravotní technika'!$C$113:$K$209</definedName>
    <definedName name="_xlnm.Print_Titles" localSheetId="4">'d - Zdravotní technika'!$127:$127</definedName>
    <definedName name="_xlnm._FilterDatabase" localSheetId="5" hidden="1">'e - Větrání'!$C$122:$K$142</definedName>
    <definedName name="_xlnm.Print_Area" localSheetId="5">'e - Větrání'!$C$4:$J$76,'e - Větrání'!$C$82:$J$102,'e - Větrání'!$C$108:$K$142</definedName>
    <definedName name="_xlnm.Print_Titles" localSheetId="5">'e - Větrání'!$122:$122</definedName>
    <definedName name="_xlnm._FilterDatabase" localSheetId="6" hidden="1">'4 - Vedlejší náklady'!$C$125:$K$145</definedName>
    <definedName name="_xlnm.Print_Area" localSheetId="6">'4 - Vedlejší náklady'!$C$4:$J$76,'4 - Vedlejší náklady'!$C$82:$J$107,'4 - Vedlejší náklady'!$C$113:$K$145</definedName>
    <definedName name="_xlnm.Print_Titles" localSheetId="6">'4 - Vedlejší náklady'!$125:$125</definedName>
    <definedName name="_xlnm.Print_Area" localSheetId="7">'Seznam figur'!$C$4:$G$316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101"/>
  <c i="7" r="J35"/>
  <c i="1" r="AX101"/>
  <c i="7"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T128"/>
  <c r="T127"/>
  <c r="T126"/>
  <c r="R129"/>
  <c r="R128"/>
  <c r="P129"/>
  <c r="P128"/>
  <c r="P127"/>
  <c r="P126"/>
  <c i="1" r="AU101"/>
  <c i="7"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6" r="J39"/>
  <c r="J38"/>
  <c i="1" r="AY100"/>
  <c i="6" r="J37"/>
  <c i="1" r="AX100"/>
  <c i="6"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94"/>
  <c r="J19"/>
  <c r="J17"/>
  <c r="E17"/>
  <c r="F119"/>
  <c r="J16"/>
  <c r="J14"/>
  <c r="J91"/>
  <c r="E7"/>
  <c r="E111"/>
  <c i="5" r="J39"/>
  <c r="J38"/>
  <c i="1" r="AY99"/>
  <c i="5" r="J37"/>
  <c i="1" r="AX99"/>
  <c i="5"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T130"/>
  <c r="T129"/>
  <c r="R131"/>
  <c r="R130"/>
  <c r="R129"/>
  <c r="P131"/>
  <c r="P130"/>
  <c r="P129"/>
  <c r="F122"/>
  <c r="E120"/>
  <c r="F91"/>
  <c r="E89"/>
  <c r="J26"/>
  <c r="E26"/>
  <c r="J94"/>
  <c r="J25"/>
  <c r="J23"/>
  <c r="E23"/>
  <c r="J93"/>
  <c r="J22"/>
  <c r="J20"/>
  <c r="E20"/>
  <c r="F94"/>
  <c r="J19"/>
  <c r="J17"/>
  <c r="E17"/>
  <c r="F124"/>
  <c r="J16"/>
  <c r="J14"/>
  <c r="J122"/>
  <c r="E7"/>
  <c r="E85"/>
  <c i="4" r="J39"/>
  <c r="J38"/>
  <c i="1" r="AY98"/>
  <c i="4" r="J37"/>
  <c i="1" r="AX98"/>
  <c i="4"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122"/>
  <c r="J16"/>
  <c r="J14"/>
  <c r="J91"/>
  <c r="E7"/>
  <c r="E114"/>
  <c i="3" r="J39"/>
  <c r="J38"/>
  <c i="1" r="AY97"/>
  <c i="3" r="J37"/>
  <c i="1" r="AX97"/>
  <c i="3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T153"/>
  <c r="R154"/>
  <c r="R153"/>
  <c r="P154"/>
  <c r="P153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91"/>
  <c r="E89"/>
  <c r="J26"/>
  <c r="E26"/>
  <c r="J125"/>
  <c r="J25"/>
  <c r="J23"/>
  <c r="E23"/>
  <c r="J124"/>
  <c r="J22"/>
  <c r="J20"/>
  <c r="E20"/>
  <c r="F125"/>
  <c r="J19"/>
  <c r="J17"/>
  <c r="E17"/>
  <c r="F93"/>
  <c r="J16"/>
  <c r="J14"/>
  <c r="J91"/>
  <c r="E7"/>
  <c r="E116"/>
  <c i="2" r="J39"/>
  <c r="J38"/>
  <c i="1" r="AY96"/>
  <c i="2" r="J37"/>
  <c i="1" r="AX96"/>
  <c i="2" r="BI776"/>
  <c r="BH776"/>
  <c r="BG776"/>
  <c r="BF776"/>
  <c r="T776"/>
  <c r="T775"/>
  <c r="R776"/>
  <c r="R775"/>
  <c r="P776"/>
  <c r="P775"/>
  <c r="BI773"/>
  <c r="BH773"/>
  <c r="BG773"/>
  <c r="BF773"/>
  <c r="T773"/>
  <c r="R773"/>
  <c r="P773"/>
  <c r="BI768"/>
  <c r="BH768"/>
  <c r="BG768"/>
  <c r="BF768"/>
  <c r="T768"/>
  <c r="R768"/>
  <c r="P768"/>
  <c r="BI765"/>
  <c r="BH765"/>
  <c r="BG765"/>
  <c r="BF765"/>
  <c r="T765"/>
  <c r="R765"/>
  <c r="P765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23"/>
  <c r="BH723"/>
  <c r="BG723"/>
  <c r="BF723"/>
  <c r="T723"/>
  <c r="R723"/>
  <c r="P723"/>
  <c r="BI719"/>
  <c r="BH719"/>
  <c r="BG719"/>
  <c r="BF719"/>
  <c r="T719"/>
  <c r="R719"/>
  <c r="P719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1"/>
  <c r="BH611"/>
  <c r="BG611"/>
  <c r="BF611"/>
  <c r="T611"/>
  <c r="R611"/>
  <c r="P611"/>
  <c r="BI605"/>
  <c r="BH605"/>
  <c r="BG605"/>
  <c r="BF605"/>
  <c r="T605"/>
  <c r="R605"/>
  <c r="P605"/>
  <c r="BI604"/>
  <c r="BH604"/>
  <c r="BG604"/>
  <c r="BF604"/>
  <c r="T604"/>
  <c r="R604"/>
  <c r="P604"/>
  <c r="BI598"/>
  <c r="BH598"/>
  <c r="BG598"/>
  <c r="BF598"/>
  <c r="T598"/>
  <c r="R598"/>
  <c r="P598"/>
  <c r="BI597"/>
  <c r="BH597"/>
  <c r="BG597"/>
  <c r="BF597"/>
  <c r="T597"/>
  <c r="R597"/>
  <c r="P597"/>
  <c r="BI592"/>
  <c r="BH592"/>
  <c r="BG592"/>
  <c r="BF592"/>
  <c r="T592"/>
  <c r="R592"/>
  <c r="P592"/>
  <c r="BI591"/>
  <c r="BH591"/>
  <c r="BG591"/>
  <c r="BF591"/>
  <c r="T591"/>
  <c r="R591"/>
  <c r="P591"/>
  <c r="BI584"/>
  <c r="BH584"/>
  <c r="BG584"/>
  <c r="BF584"/>
  <c r="T584"/>
  <c r="R584"/>
  <c r="P584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4"/>
  <c r="BH534"/>
  <c r="BG534"/>
  <c r="BF534"/>
  <c r="T534"/>
  <c r="R534"/>
  <c r="P534"/>
  <c r="BI522"/>
  <c r="BH522"/>
  <c r="BG522"/>
  <c r="BF522"/>
  <c r="T522"/>
  <c r="R522"/>
  <c r="P522"/>
  <c r="BI521"/>
  <c r="BH521"/>
  <c r="BG521"/>
  <c r="BF521"/>
  <c r="T521"/>
  <c r="R521"/>
  <c r="P521"/>
  <c r="BI519"/>
  <c r="BH519"/>
  <c r="BG519"/>
  <c r="BF519"/>
  <c r="T519"/>
  <c r="R519"/>
  <c r="P519"/>
  <c r="BI518"/>
  <c r="BH518"/>
  <c r="BG518"/>
  <c r="BF518"/>
  <c r="T518"/>
  <c r="R518"/>
  <c r="P518"/>
  <c r="BI516"/>
  <c r="BH516"/>
  <c r="BG516"/>
  <c r="BF516"/>
  <c r="T516"/>
  <c r="R516"/>
  <c r="P516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3"/>
  <c r="BH503"/>
  <c r="BG503"/>
  <c r="BF503"/>
  <c r="T503"/>
  <c r="R503"/>
  <c r="P503"/>
  <c r="BI495"/>
  <c r="BH495"/>
  <c r="BG495"/>
  <c r="BF495"/>
  <c r="T495"/>
  <c r="R495"/>
  <c r="P495"/>
  <c r="BI489"/>
  <c r="BH489"/>
  <c r="BG489"/>
  <c r="BF489"/>
  <c r="T489"/>
  <c r="R489"/>
  <c r="P489"/>
  <c r="BI485"/>
  <c r="BH485"/>
  <c r="BG485"/>
  <c r="BF485"/>
  <c r="T485"/>
  <c r="R485"/>
  <c r="P485"/>
  <c r="BI481"/>
  <c r="BH481"/>
  <c r="BG481"/>
  <c r="BF481"/>
  <c r="T481"/>
  <c r="R481"/>
  <c r="P481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6"/>
  <c r="BH426"/>
  <c r="BG426"/>
  <c r="BF426"/>
  <c r="T426"/>
  <c r="R426"/>
  <c r="P426"/>
  <c r="BI421"/>
  <c r="BH421"/>
  <c r="BG421"/>
  <c r="BF421"/>
  <c r="T421"/>
  <c r="R421"/>
  <c r="P421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3"/>
  <c r="BH403"/>
  <c r="BG403"/>
  <c r="BF403"/>
  <c r="T403"/>
  <c r="R403"/>
  <c r="P403"/>
  <c r="BI399"/>
  <c r="BH399"/>
  <c r="BG399"/>
  <c r="BF399"/>
  <c r="T399"/>
  <c r="R399"/>
  <c r="P399"/>
  <c r="BI396"/>
  <c r="BH396"/>
  <c r="BG396"/>
  <c r="BF396"/>
  <c r="T396"/>
  <c r="T395"/>
  <c r="R396"/>
  <c r="R395"/>
  <c r="P396"/>
  <c r="P395"/>
  <c r="BI394"/>
  <c r="BH394"/>
  <c r="BG394"/>
  <c r="BF394"/>
  <c r="T394"/>
  <c r="R394"/>
  <c r="P394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5"/>
  <c r="BH365"/>
  <c r="BG365"/>
  <c r="BF365"/>
  <c r="T365"/>
  <c r="R365"/>
  <c r="P365"/>
  <c r="BI357"/>
  <c r="BH357"/>
  <c r="BG357"/>
  <c r="BF357"/>
  <c r="T357"/>
  <c r="R357"/>
  <c r="P357"/>
  <c r="BI350"/>
  <c r="BH350"/>
  <c r="BG350"/>
  <c r="BF350"/>
  <c r="T350"/>
  <c r="R350"/>
  <c r="P350"/>
  <c r="BI348"/>
  <c r="BH348"/>
  <c r="BG348"/>
  <c r="BF348"/>
  <c r="T348"/>
  <c r="R348"/>
  <c r="P348"/>
  <c r="BI343"/>
  <c r="BH343"/>
  <c r="BG343"/>
  <c r="BF343"/>
  <c r="T343"/>
  <c r="R343"/>
  <c r="P343"/>
  <c r="BI337"/>
  <c r="BH337"/>
  <c r="BG337"/>
  <c r="BF337"/>
  <c r="T337"/>
  <c r="R337"/>
  <c r="P337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5"/>
  <c r="BH305"/>
  <c r="BG305"/>
  <c r="BF305"/>
  <c r="T305"/>
  <c r="R305"/>
  <c r="P305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76"/>
  <c r="BH276"/>
  <c r="BG276"/>
  <c r="BF276"/>
  <c r="T276"/>
  <c r="R276"/>
  <c r="P276"/>
  <c r="BI262"/>
  <c r="BH262"/>
  <c r="BG262"/>
  <c r="BF262"/>
  <c r="T262"/>
  <c r="R262"/>
  <c r="P262"/>
  <c r="BI258"/>
  <c r="BH258"/>
  <c r="BG258"/>
  <c r="BF258"/>
  <c r="T258"/>
  <c r="R258"/>
  <c r="P258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79"/>
  <c r="BH179"/>
  <c r="BG179"/>
  <c r="BF179"/>
  <c r="T179"/>
  <c r="R179"/>
  <c r="P179"/>
  <c r="BI171"/>
  <c r="BH171"/>
  <c r="BG171"/>
  <c r="BF171"/>
  <c r="T171"/>
  <c r="R171"/>
  <c r="P171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T142"/>
  <c r="R151"/>
  <c r="R142"/>
  <c r="P151"/>
  <c r="P142"/>
  <c r="BI143"/>
  <c r="BH143"/>
  <c r="BG143"/>
  <c r="BF143"/>
  <c r="T143"/>
  <c r="R143"/>
  <c r="P143"/>
  <c r="J137"/>
  <c r="J136"/>
  <c r="F136"/>
  <c r="F134"/>
  <c r="E132"/>
  <c r="J94"/>
  <c r="J93"/>
  <c r="F93"/>
  <c r="F91"/>
  <c r="E89"/>
  <c r="J20"/>
  <c r="E20"/>
  <c r="F137"/>
  <c r="J19"/>
  <c r="J14"/>
  <c r="J134"/>
  <c r="E7"/>
  <c r="E128"/>
  <c i="1" r="L90"/>
  <c r="AM90"/>
  <c r="AM89"/>
  <c r="L89"/>
  <c r="AM87"/>
  <c r="L87"/>
  <c r="L85"/>
  <c r="L84"/>
  <c i="2" r="BK719"/>
  <c r="BK669"/>
  <c r="BK661"/>
  <c r="J648"/>
  <c r="BK631"/>
  <c r="J625"/>
  <c r="J611"/>
  <c r="J605"/>
  <c r="BK591"/>
  <c r="J578"/>
  <c r="J568"/>
  <c r="BK557"/>
  <c r="J544"/>
  <c r="J522"/>
  <c r="BK515"/>
  <c r="BK509"/>
  <c r="J489"/>
  <c r="BK457"/>
  <c r="BK444"/>
  <c r="BK393"/>
  <c r="J315"/>
  <c r="J305"/>
  <c r="J262"/>
  <c r="J234"/>
  <c r="BK171"/>
  <c r="J749"/>
  <c r="J627"/>
  <c r="J566"/>
  <c r="BK481"/>
  <c r="BK399"/>
  <c r="J316"/>
  <c r="BK290"/>
  <c r="F37"/>
  <c i="3" r="J131"/>
  <c r="J133"/>
  <c r="J139"/>
  <c i="4" r="BK167"/>
  <c r="BK157"/>
  <c r="J169"/>
  <c r="BK136"/>
  <c r="J163"/>
  <c r="J159"/>
  <c r="J145"/>
  <c r="BK144"/>
  <c r="BK142"/>
  <c r="BK129"/>
  <c i="5" r="J188"/>
  <c r="J166"/>
  <c r="BK204"/>
  <c r="BK202"/>
  <c r="BK186"/>
  <c r="J151"/>
  <c r="BK161"/>
  <c r="J202"/>
  <c r="J186"/>
  <c r="BK171"/>
  <c r="J143"/>
  <c r="BK174"/>
  <c r="BK148"/>
  <c r="BK147"/>
  <c i="6" r="J139"/>
  <c r="BK142"/>
  <c r="BK137"/>
  <c i="7" r="BK145"/>
  <c r="J141"/>
  <c r="BK141"/>
  <c i="2" r="J673"/>
  <c r="J665"/>
  <c r="J654"/>
  <c r="J636"/>
  <c r="BK403"/>
  <c r="BK276"/>
  <c r="BK248"/>
  <c r="BK200"/>
  <c r="BK749"/>
  <c r="J629"/>
  <c r="J509"/>
  <c r="J457"/>
  <c r="BK330"/>
  <c r="BK219"/>
  <c r="J546"/>
  <c r="J440"/>
  <c r="J416"/>
  <c r="J348"/>
  <c r="J179"/>
  <c r="J640"/>
  <c r="BK592"/>
  <c r="J542"/>
  <c r="J515"/>
  <c r="BK432"/>
  <c r="BK376"/>
  <c r="BK204"/>
  <c r="BK156"/>
  <c i="3" r="J172"/>
  <c r="J180"/>
  <c r="BK180"/>
  <c r="J161"/>
  <c r="BK189"/>
  <c r="BK177"/>
  <c r="J147"/>
  <c r="BK173"/>
  <c r="BK185"/>
  <c r="J170"/>
  <c r="BK146"/>
  <c r="BK169"/>
  <c r="J140"/>
  <c r="BK163"/>
  <c r="J149"/>
  <c r="BK161"/>
  <c r="BK149"/>
  <c i="4" r="J160"/>
  <c r="J153"/>
  <c i="5" r="BK179"/>
  <c r="J162"/>
  <c r="J167"/>
  <c r="BK150"/>
  <c r="BK200"/>
  <c r="BK185"/>
  <c r="J169"/>
  <c r="BK145"/>
  <c r="BK207"/>
  <c r="J198"/>
  <c r="BK173"/>
  <c r="J159"/>
  <c r="J138"/>
  <c i="6" r="BK139"/>
  <c r="BK134"/>
  <c r="J137"/>
  <c r="J127"/>
  <c i="7" r="BK131"/>
  <c r="J145"/>
  <c r="BK139"/>
  <c i="2" r="BK311"/>
  <c r="J240"/>
  <c r="J195"/>
  <c r="BK518"/>
  <c r="J436"/>
  <c r="BK389"/>
  <c r="BK284"/>
  <c r="J156"/>
  <c r="BK555"/>
  <c r="J446"/>
  <c r="J399"/>
  <c r="J248"/>
  <c r="BK747"/>
  <c r="BK618"/>
  <c r="J559"/>
  <c r="BK521"/>
  <c r="J448"/>
  <c r="BK390"/>
  <c r="BK315"/>
  <c r="BK192"/>
  <c i="3" r="BK192"/>
  <c r="J171"/>
  <c r="J184"/>
  <c r="BK141"/>
  <c r="J173"/>
  <c r="BK157"/>
  <c r="J188"/>
  <c r="J159"/>
  <c r="J136"/>
  <c r="BK134"/>
  <c r="BK174"/>
  <c r="J166"/>
  <c r="BK164"/>
  <c r="BK135"/>
  <c r="J154"/>
  <c r="BK131"/>
  <c r="BK159"/>
  <c r="J150"/>
  <c i="4" r="BK169"/>
  <c r="BK159"/>
  <c r="J136"/>
  <c r="J161"/>
  <c r="BK137"/>
  <c r="J164"/>
  <c r="BK164"/>
  <c r="BK148"/>
  <c r="BK143"/>
  <c r="BK149"/>
  <c r="J130"/>
  <c i="5" r="BK193"/>
  <c r="BK165"/>
  <c r="J201"/>
  <c r="BK144"/>
  <c r="J189"/>
  <c r="BK168"/>
  <c r="J148"/>
  <c r="BK156"/>
  <c i="6" r="BK140"/>
  <c r="J133"/>
  <c i="7" r="J129"/>
  <c i="2" r="J719"/>
  <c r="BK667"/>
  <c r="BK652"/>
  <c r="J646"/>
  <c r="BK327"/>
  <c r="BK212"/>
  <c r="BK663"/>
  <c r="BK625"/>
  <c r="BK553"/>
  <c r="J465"/>
  <c r="J412"/>
  <c r="J372"/>
  <c r="J311"/>
  <c r="BK240"/>
  <c r="BK773"/>
  <c r="J723"/>
  <c r="BK640"/>
  <c r="BK612"/>
  <c r="BK584"/>
  <c r="BK546"/>
  <c r="J391"/>
  <c r="BK343"/>
  <c r="BK234"/>
  <c r="J776"/>
  <c r="J557"/>
  <c r="BK442"/>
  <c r="BK372"/>
  <c r="J204"/>
  <c r="BK151"/>
  <c r="BK629"/>
  <c r="J597"/>
  <c r="BK548"/>
  <c r="J516"/>
  <c r="BK485"/>
  <c r="J428"/>
  <c r="J290"/>
  <c r="J189"/>
  <c i="3" r="J189"/>
  <c r="BK191"/>
  <c r="BK148"/>
  <c r="J185"/>
  <c r="J141"/>
  <c r="BK187"/>
  <c r="J157"/>
  <c r="J179"/>
  <c r="J158"/>
  <c r="J182"/>
  <c r="BK150"/>
  <c r="BK133"/>
  <c r="BK145"/>
  <c r="BK170"/>
  <c r="BK152"/>
  <c r="BK142"/>
  <c r="J152"/>
  <c i="4" r="BK165"/>
  <c r="J155"/>
  <c r="BK139"/>
  <c r="J166"/>
  <c r="BK151"/>
  <c r="J152"/>
  <c r="J151"/>
  <c r="J134"/>
  <c r="J132"/>
  <c i="5" r="BK195"/>
  <c r="BK175"/>
  <c r="BK137"/>
  <c r="J184"/>
  <c r="J141"/>
  <c r="BK188"/>
  <c r="J164"/>
  <c r="BK162"/>
  <c r="J205"/>
  <c r="J196"/>
  <c r="BK160"/>
  <c r="J134"/>
  <c r="J178"/>
  <c r="J161"/>
  <c i="7" r="J137"/>
  <c i="2" r="BK673"/>
  <c r="J669"/>
  <c r="J661"/>
  <c r="BK428"/>
  <c r="J244"/>
  <c r="J634"/>
  <c r="J620"/>
  <c r="J507"/>
  <c r="BK396"/>
  <c r="J330"/>
  <c r="J252"/>
  <c r="BK776"/>
  <c r="BK751"/>
  <c r="BK642"/>
  <c r="BK620"/>
  <c r="BK605"/>
  <c r="BK566"/>
  <c r="J538"/>
  <c r="J518"/>
  <c r="BK350"/>
  <c r="J286"/>
  <c r="BK206"/>
  <c r="J584"/>
  <c r="J297"/>
  <c r="F36"/>
  <c i="5" r="BK199"/>
  <c r="J192"/>
  <c r="J174"/>
  <c r="J157"/>
  <c r="J145"/>
  <c r="J185"/>
  <c r="J147"/>
  <c r="J187"/>
  <c r="J158"/>
  <c r="J149"/>
  <c i="6" r="BK129"/>
  <c r="J134"/>
  <c r="J138"/>
  <c r="BK128"/>
  <c i="2" r="BK671"/>
  <c r="BK665"/>
  <c r="J642"/>
  <c r="J284"/>
  <c r="BK252"/>
  <c r="BK189"/>
  <c r="BK633"/>
  <c r="J616"/>
  <c r="BK503"/>
  <c r="J432"/>
  <c r="J393"/>
  <c r="J332"/>
  <c r="BK262"/>
  <c r="J206"/>
  <c r="BK765"/>
  <c r="J650"/>
  <c r="J638"/>
  <c r="BK616"/>
  <c r="J591"/>
  <c r="BK564"/>
  <c r="BK542"/>
  <c r="J519"/>
  <c r="BK511"/>
  <c r="J452"/>
  <c r="BK416"/>
  <c r="J389"/>
  <c r="BK332"/>
  <c r="BK223"/>
  <c r="J192"/>
  <c r="J574"/>
  <c r="BK454"/>
  <c r="BK436"/>
  <c r="BK294"/>
  <c r="BK186"/>
  <c r="J621"/>
  <c r="J582"/>
  <c r="BK461"/>
  <c r="J394"/>
  <c r="J313"/>
  <c r="J186"/>
  <c i="3" r="J187"/>
  <c r="BK181"/>
  <c r="BK186"/>
  <c r="BK162"/>
  <c r="BK140"/>
  <c r="BK182"/>
  <c r="BK143"/>
  <c r="BK165"/>
  <c r="J183"/>
  <c r="BK168"/>
  <c r="BK136"/>
  <c r="J146"/>
  <c r="BK166"/>
  <c r="J145"/>
  <c r="BK156"/>
  <c r="BK158"/>
  <c r="BK147"/>
  <c i="4" r="BK162"/>
  <c r="J146"/>
  <c r="BK166"/>
  <c r="J150"/>
  <c r="J165"/>
  <c r="BK135"/>
  <c r="BK146"/>
  <c r="J139"/>
  <c r="BK138"/>
  <c r="J133"/>
  <c i="5" r="BK192"/>
  <c r="J172"/>
  <c r="BK134"/>
  <c r="BK149"/>
  <c r="J195"/>
  <c r="J170"/>
  <c r="BK170"/>
  <c r="BK151"/>
  <c r="J139"/>
  <c r="J191"/>
  <c r="J175"/>
  <c r="J152"/>
  <c r="J131"/>
  <c r="BK177"/>
  <c r="J163"/>
  <c r="J136"/>
  <c i="6" r="BK135"/>
  <c r="J140"/>
  <c r="BK130"/>
  <c r="J128"/>
  <c r="BK132"/>
  <c i="7" r="J135"/>
  <c r="J143"/>
  <c i="2" r="J773"/>
  <c r="J671"/>
  <c r="J667"/>
  <c r="J633"/>
  <c r="J618"/>
  <c r="J604"/>
  <c r="BK582"/>
  <c r="BK574"/>
  <c r="J564"/>
  <c r="J548"/>
  <c r="BK538"/>
  <c r="BK519"/>
  <c r="J511"/>
  <c r="J495"/>
  <c r="J461"/>
  <c r="J450"/>
  <c r="BK440"/>
  <c r="J421"/>
  <c r="BK313"/>
  <c r="BK297"/>
  <c r="BK258"/>
  <c r="BK202"/>
  <c r="J151"/>
  <c r="J631"/>
  <c r="J592"/>
  <c r="BK495"/>
  <c r="J426"/>
  <c r="J337"/>
  <c r="BK288"/>
  <c r="F39"/>
  <c i="4" r="J154"/>
  <c r="J157"/>
  <c r="J129"/>
  <c r="BK140"/>
  <c r="BK158"/>
  <c r="J148"/>
  <c r="BK145"/>
  <c i="5" r="J206"/>
  <c r="J182"/>
  <c r="J160"/>
  <c r="J190"/>
  <c r="J197"/>
  <c r="BK190"/>
  <c r="BK152"/>
  <c r="J165"/>
  <c r="BK143"/>
  <c r="BK197"/>
  <c r="BK183"/>
  <c r="J168"/>
  <c r="BK140"/>
  <c r="J183"/>
  <c r="J156"/>
  <c r="BK135"/>
  <c i="6" r="J130"/>
  <c r="J131"/>
  <c r="J135"/>
  <c i="7" r="BK129"/>
  <c r="BK135"/>
  <c i="2" r="J374"/>
  <c i="1" r="AS95"/>
  <c i="2" r="BK421"/>
  <c r="J350"/>
  <c r="BK236"/>
  <c r="J765"/>
  <c r="BK648"/>
  <c r="BK621"/>
  <c r="J598"/>
  <c r="BK578"/>
  <c r="J540"/>
  <c r="BK513"/>
  <c r="J481"/>
  <c r="J444"/>
  <c r="J438"/>
  <c r="BK408"/>
  <c r="J365"/>
  <c r="BK244"/>
  <c r="BK597"/>
  <c r="BK516"/>
  <c r="BK438"/>
  <c r="BK357"/>
  <c r="J200"/>
  <c r="BK646"/>
  <c r="BK598"/>
  <c r="J553"/>
  <c r="J513"/>
  <c r="BK446"/>
  <c r="J403"/>
  <c r="J288"/>
  <c r="J36"/>
  <c i="5" r="J155"/>
  <c r="J144"/>
  <c i="7" r="J139"/>
  <c i="2" r="J343"/>
  <c r="J219"/>
  <c r="BK611"/>
  <c r="J454"/>
  <c r="J357"/>
  <c r="J294"/>
  <c r="J212"/>
  <c r="BK768"/>
  <c r="J751"/>
  <c r="J623"/>
  <c r="BK614"/>
  <c r="BK572"/>
  <c r="J555"/>
  <c r="J521"/>
  <c r="J503"/>
  <c r="BK448"/>
  <c r="J442"/>
  <c r="J396"/>
  <c r="J376"/>
  <c r="BK305"/>
  <c r="J221"/>
  <c r="J162"/>
  <c r="BK570"/>
  <c r="BK507"/>
  <c r="BK391"/>
  <c r="BK316"/>
  <c r="BK195"/>
  <c r="BK162"/>
  <c r="BK627"/>
  <c r="J612"/>
  <c r="J570"/>
  <c r="BK544"/>
  <c r="BK522"/>
  <c r="BK465"/>
  <c r="BK412"/>
  <c r="BK365"/>
  <c r="J276"/>
  <c r="J171"/>
  <c i="3" r="BK188"/>
  <c r="BK167"/>
  <c r="J186"/>
  <c r="J175"/>
  <c r="J142"/>
  <c r="J181"/>
  <c r="J163"/>
  <c r="J160"/>
  <c r="J134"/>
  <c r="BK183"/>
  <c r="J148"/>
  <c r="BK132"/>
  <c r="BK171"/>
  <c r="J132"/>
  <c r="BK179"/>
  <c r="J167"/>
  <c r="J135"/>
  <c r="J162"/>
  <c r="J174"/>
  <c r="J177"/>
  <c r="J137"/>
  <c r="BK144"/>
  <c r="BK154"/>
  <c r="J144"/>
  <c r="J138"/>
  <c i="4" r="BK163"/>
  <c r="J158"/>
  <c r="J144"/>
  <c r="J162"/>
  <c r="BK130"/>
  <c r="BK152"/>
  <c r="J141"/>
  <c r="BK155"/>
  <c r="BK150"/>
  <c r="J142"/>
  <c r="J143"/>
  <c r="J137"/>
  <c i="5" r="J207"/>
  <c r="J194"/>
  <c r="J179"/>
  <c r="BK159"/>
  <c r="J209"/>
  <c r="BK176"/>
  <c r="BK205"/>
  <c r="BK191"/>
  <c r="BK187"/>
  <c r="BK163"/>
  <c r="J173"/>
  <c r="BK153"/>
  <c r="BK201"/>
  <c r="BK189"/>
  <c r="BK178"/>
  <c r="BK166"/>
  <c r="BK141"/>
  <c r="BK206"/>
  <c r="J176"/>
  <c r="BK157"/>
  <c r="J150"/>
  <c r="BK138"/>
  <c r="BK136"/>
  <c i="6" r="BK126"/>
  <c r="BK136"/>
  <c r="J142"/>
  <c r="BK133"/>
  <c r="BK131"/>
  <c i="7" r="BK143"/>
  <c r="J131"/>
  <c i="2" r="BK654"/>
  <c r="BK638"/>
  <c r="BK348"/>
  <c r="BK221"/>
  <c r="F38"/>
  <c i="4" r="BK160"/>
  <c r="J138"/>
  <c r="BK133"/>
  <c r="BK134"/>
  <c i="5" r="J204"/>
  <c r="BK184"/>
  <c r="BK169"/>
  <c r="BK131"/>
  <c r="BK194"/>
  <c r="BK182"/>
  <c r="BK164"/>
  <c r="BK146"/>
  <c r="BK198"/>
  <c r="J181"/>
  <c r="BK158"/>
  <c r="J137"/>
  <c r="BK181"/>
  <c r="BK167"/>
  <c r="J146"/>
  <c i="6" r="BK127"/>
  <c r="J129"/>
  <c i="7" r="BK133"/>
  <c i="2" r="BK723"/>
  <c r="J663"/>
  <c r="BK650"/>
  <c r="BK394"/>
  <c r="J223"/>
  <c r="BK179"/>
  <c r="BK636"/>
  <c r="BK623"/>
  <c r="BK540"/>
  <c r="BK286"/>
  <c r="BK143"/>
  <c r="J768"/>
  <c r="J652"/>
  <c r="BK634"/>
  <c r="BK604"/>
  <c r="BK568"/>
  <c r="BK559"/>
  <c r="BK534"/>
  <c r="J485"/>
  <c r="BK426"/>
  <c r="J390"/>
  <c r="BK337"/>
  <c r="J236"/>
  <c r="J143"/>
  <c r="BK452"/>
  <c r="BK374"/>
  <c r="J258"/>
  <c r="J747"/>
  <c r="J614"/>
  <c r="J572"/>
  <c r="J534"/>
  <c r="BK489"/>
  <c r="BK450"/>
  <c r="J408"/>
  <c r="J327"/>
  <c r="J202"/>
  <c i="3" r="J164"/>
  <c r="BK172"/>
  <c r="J192"/>
  <c r="J168"/>
  <c r="J191"/>
  <c r="J165"/>
  <c r="BK175"/>
  <c r="BK184"/>
  <c r="J169"/>
  <c r="BK137"/>
  <c r="J143"/>
  <c r="J156"/>
  <c r="BK160"/>
  <c r="BK138"/>
  <c r="BK139"/>
  <c i="4" r="BK161"/>
  <c r="BK153"/>
  <c r="J167"/>
  <c r="J140"/>
  <c r="BK154"/>
  <c r="BK132"/>
  <c r="J149"/>
  <c r="J135"/>
  <c r="BK141"/>
  <c i="5" r="BK209"/>
  <c r="J199"/>
  <c r="J153"/>
  <c r="J193"/>
  <c r="BK196"/>
  <c r="J171"/>
  <c r="BK142"/>
  <c r="J142"/>
  <c r="J177"/>
  <c r="BK155"/>
  <c r="BK139"/>
  <c r="J200"/>
  <c r="BK172"/>
  <c r="J135"/>
  <c r="J140"/>
  <c i="6" r="J132"/>
  <c r="BK138"/>
  <c r="J136"/>
  <c r="J126"/>
  <c i="7" r="BK137"/>
  <c r="J133"/>
  <c l="1" r="R127"/>
  <c r="R126"/>
  <c i="2" r="BK296"/>
  <c r="J296"/>
  <c r="J104"/>
  <c r="BK388"/>
  <c r="J388"/>
  <c r="J105"/>
  <c r="T539"/>
  <c r="P635"/>
  <c r="P750"/>
  <c i="3" r="T155"/>
  <c i="4" r="T128"/>
  <c r="T147"/>
  <c i="2" r="R205"/>
  <c r="P388"/>
  <c r="P456"/>
  <c r="BK626"/>
  <c r="J626"/>
  <c r="J113"/>
  <c r="BK670"/>
  <c r="J670"/>
  <c r="J116"/>
  <c i="3" r="BK130"/>
  <c r="J130"/>
  <c r="J100"/>
  <c r="R178"/>
  <c i="5" r="BK154"/>
  <c r="J154"/>
  <c r="J103"/>
  <c r="T180"/>
  <c r="T203"/>
  <c i="2" r="R296"/>
  <c r="T456"/>
  <c r="P626"/>
  <c r="R635"/>
  <c r="T647"/>
  <c i="3" r="P155"/>
  <c i="4" r="P128"/>
  <c r="BK156"/>
  <c r="J156"/>
  <c r="J103"/>
  <c i="2" r="T296"/>
  <c r="BK539"/>
  <c r="J539"/>
  <c r="J112"/>
  <c r="T626"/>
  <c r="T635"/>
  <c r="BK750"/>
  <c r="J750"/>
  <c r="J117"/>
  <c i="3" r="T178"/>
  <c i="4" r="BK128"/>
  <c r="J128"/>
  <c r="J100"/>
  <c r="R147"/>
  <c i="5" r="BK133"/>
  <c r="T154"/>
  <c r="R180"/>
  <c r="BK203"/>
  <c r="J203"/>
  <c r="J105"/>
  <c r="R203"/>
  <c i="2" r="BK155"/>
  <c r="J155"/>
  <c r="J101"/>
  <c r="T155"/>
  <c r="P199"/>
  <c r="T398"/>
  <c r="BK437"/>
  <c r="J437"/>
  <c r="J110"/>
  <c r="T437"/>
  <c r="R670"/>
  <c i="3" r="T130"/>
  <c r="P178"/>
  <c i="6" r="R125"/>
  <c r="R124"/>
  <c r="R123"/>
  <c i="2" r="P296"/>
  <c r="R456"/>
  <c r="BK647"/>
  <c r="J647"/>
  <c r="J115"/>
  <c r="R750"/>
  <c i="3" r="R130"/>
  <c i="4" r="P131"/>
  <c r="R156"/>
  <c i="5" r="R154"/>
  <c i="2" r="P155"/>
  <c r="BK199"/>
  <c r="J199"/>
  <c r="J102"/>
  <c r="T199"/>
  <c r="BK398"/>
  <c r="J398"/>
  <c r="J108"/>
  <c r="BK456"/>
  <c r="J456"/>
  <c r="J111"/>
  <c r="T670"/>
  <c i="3" r="P130"/>
  <c r="P129"/>
  <c r="P128"/>
  <c i="1" r="AU97"/>
  <c i="3" r="BK178"/>
  <c r="J178"/>
  <c r="J105"/>
  <c r="P190"/>
  <c i="4" r="BK131"/>
  <c r="J131"/>
  <c r="J101"/>
  <c r="P147"/>
  <c i="5" r="P154"/>
  <c i="6" r="P125"/>
  <c r="P124"/>
  <c r="P123"/>
  <c i="1" r="AU100"/>
  <c i="2" r="BK205"/>
  <c r="J205"/>
  <c r="J103"/>
  <c r="R398"/>
  <c r="BK427"/>
  <c r="J427"/>
  <c r="J109"/>
  <c r="R427"/>
  <c r="P437"/>
  <c r="P670"/>
  <c i="3" r="R155"/>
  <c i="4" r="BK147"/>
  <c r="J147"/>
  <c r="J102"/>
  <c i="5" r="T133"/>
  <c r="T132"/>
  <c r="T128"/>
  <c i="2" r="P205"/>
  <c r="R388"/>
  <c r="R539"/>
  <c r="BK635"/>
  <c r="J635"/>
  <c r="J114"/>
  <c r="R647"/>
  <c i="3" r="BK155"/>
  <c r="J155"/>
  <c r="J103"/>
  <c r="BK190"/>
  <c r="J190"/>
  <c r="J106"/>
  <c i="4" r="R128"/>
  <c i="6" r="BK125"/>
  <c r="J125"/>
  <c r="J100"/>
  <c r="T125"/>
  <c r="T124"/>
  <c r="T123"/>
  <c i="2" r="T205"/>
  <c r="T388"/>
  <c r="P539"/>
  <c r="R626"/>
  <c r="P647"/>
  <c r="T750"/>
  <c i="3" r="T190"/>
  <c i="4" r="R131"/>
  <c r="R127"/>
  <c r="R126"/>
  <c r="T156"/>
  <c i="5" r="P133"/>
  <c r="BK180"/>
  <c r="J180"/>
  <c r="J104"/>
  <c r="P203"/>
  <c i="2" r="R155"/>
  <c r="R141"/>
  <c r="R199"/>
  <c r="P398"/>
  <c r="P397"/>
  <c r="P427"/>
  <c r="T427"/>
  <c r="R437"/>
  <c i="3" r="R190"/>
  <c i="4" r="T131"/>
  <c r="T127"/>
  <c r="T126"/>
  <c r="P156"/>
  <c i="5" r="R133"/>
  <c r="R132"/>
  <c r="R128"/>
  <c r="P180"/>
  <c i="4" r="BK168"/>
  <c r="J168"/>
  <c r="J104"/>
  <c i="2" r="BK142"/>
  <c r="J142"/>
  <c r="J100"/>
  <c r="BK395"/>
  <c r="J395"/>
  <c r="J106"/>
  <c i="3" r="BK151"/>
  <c r="J151"/>
  <c r="J101"/>
  <c i="5" r="BK208"/>
  <c r="J208"/>
  <c r="J106"/>
  <c i="3" r="BK153"/>
  <c r="J153"/>
  <c r="J102"/>
  <c i="5" r="BK130"/>
  <c r="J130"/>
  <c r="J100"/>
  <c i="2" r="BK775"/>
  <c r="J775"/>
  <c r="J118"/>
  <c i="7" r="BK132"/>
  <c r="J132"/>
  <c r="J100"/>
  <c r="BK134"/>
  <c r="J134"/>
  <c r="J101"/>
  <c r="BK136"/>
  <c r="J136"/>
  <c r="J102"/>
  <c i="6" r="BK141"/>
  <c r="J141"/>
  <c r="J101"/>
  <c i="7" r="BK128"/>
  <c r="J128"/>
  <c r="J98"/>
  <c i="3" r="BK176"/>
  <c r="J176"/>
  <c r="J104"/>
  <c i="7" r="BK130"/>
  <c r="J130"/>
  <c r="J99"/>
  <c r="BK140"/>
  <c r="J140"/>
  <c r="J104"/>
  <c r="BK142"/>
  <c r="J142"/>
  <c r="J105"/>
  <c r="BK144"/>
  <c r="J144"/>
  <c r="J106"/>
  <c r="BK138"/>
  <c r="J138"/>
  <c r="J103"/>
  <c i="6" r="BK124"/>
  <c r="J124"/>
  <c r="J99"/>
  <c i="7" r="J89"/>
  <c r="F123"/>
  <c r="BE129"/>
  <c r="BE131"/>
  <c r="BE143"/>
  <c r="E85"/>
  <c r="BE145"/>
  <c r="BE135"/>
  <c r="BE141"/>
  <c r="BE133"/>
  <c r="BE137"/>
  <c r="BE139"/>
  <c i="6" r="BE126"/>
  <c r="BE127"/>
  <c r="J93"/>
  <c r="BE128"/>
  <c r="BE130"/>
  <c r="BE136"/>
  <c r="F93"/>
  <c r="BE129"/>
  <c r="BE134"/>
  <c r="BE142"/>
  <c i="5" r="J133"/>
  <c r="J102"/>
  <c i="6" r="E85"/>
  <c r="J120"/>
  <c r="BE132"/>
  <c r="BE133"/>
  <c r="BE140"/>
  <c r="F120"/>
  <c r="BE135"/>
  <c r="BE137"/>
  <c r="BE139"/>
  <c r="J117"/>
  <c r="BE138"/>
  <c r="BE131"/>
  <c i="5" r="F93"/>
  <c r="BE135"/>
  <c r="BE148"/>
  <c r="BE140"/>
  <c r="BE137"/>
  <c r="BE151"/>
  <c i="4" r="BK127"/>
  <c r="J127"/>
  <c r="J99"/>
  <c i="5" r="E116"/>
  <c r="BE143"/>
  <c r="BE145"/>
  <c r="BE152"/>
  <c r="J124"/>
  <c r="BE131"/>
  <c r="J91"/>
  <c r="J125"/>
  <c r="BE158"/>
  <c r="BE161"/>
  <c r="BE164"/>
  <c r="BE196"/>
  <c r="BE197"/>
  <c r="BE199"/>
  <c r="BE142"/>
  <c r="BE144"/>
  <c r="BE146"/>
  <c r="BE149"/>
  <c r="BE150"/>
  <c r="BE153"/>
  <c r="BE159"/>
  <c r="BE163"/>
  <c r="BE172"/>
  <c r="BE176"/>
  <c r="BE182"/>
  <c r="BE186"/>
  <c r="BE188"/>
  <c r="BE191"/>
  <c r="BE192"/>
  <c r="BE201"/>
  <c r="BE206"/>
  <c r="BE209"/>
  <c r="F125"/>
  <c r="BE134"/>
  <c r="BE136"/>
  <c r="BE155"/>
  <c r="BE160"/>
  <c r="BE168"/>
  <c r="BE169"/>
  <c r="BE170"/>
  <c r="BE171"/>
  <c r="BE179"/>
  <c r="BE141"/>
  <c r="BE156"/>
  <c r="BE165"/>
  <c r="BE166"/>
  <c r="BE173"/>
  <c r="BE181"/>
  <c r="BE184"/>
  <c r="BE189"/>
  <c r="BE190"/>
  <c r="BE193"/>
  <c r="BE195"/>
  <c r="BE207"/>
  <c r="BE147"/>
  <c r="BE174"/>
  <c r="BE175"/>
  <c r="BE177"/>
  <c r="BE178"/>
  <c r="BE185"/>
  <c r="BE194"/>
  <c r="BE200"/>
  <c r="BE138"/>
  <c r="BE139"/>
  <c r="BE157"/>
  <c r="BE162"/>
  <c r="BE167"/>
  <c r="BE183"/>
  <c r="BE187"/>
  <c r="BE198"/>
  <c r="BE202"/>
  <c r="BE204"/>
  <c r="BE205"/>
  <c i="3" r="BK129"/>
  <c r="J129"/>
  <c r="J99"/>
  <c i="4" r="J94"/>
  <c r="BE139"/>
  <c r="BE144"/>
  <c r="E85"/>
  <c r="F93"/>
  <c r="BE130"/>
  <c r="BE135"/>
  <c r="BE150"/>
  <c r="J93"/>
  <c r="BE133"/>
  <c r="BE134"/>
  <c r="BE137"/>
  <c r="BE138"/>
  <c r="BE140"/>
  <c r="BE145"/>
  <c r="BE146"/>
  <c r="F123"/>
  <c r="BE129"/>
  <c r="BE143"/>
  <c r="BE153"/>
  <c r="BE136"/>
  <c r="BE157"/>
  <c r="BE159"/>
  <c r="BE167"/>
  <c r="J120"/>
  <c r="BE132"/>
  <c r="BE141"/>
  <c r="BE142"/>
  <c r="BE151"/>
  <c r="BE154"/>
  <c r="BE155"/>
  <c r="BE158"/>
  <c r="BE165"/>
  <c r="BE148"/>
  <c r="BE149"/>
  <c r="BE152"/>
  <c r="BE160"/>
  <c r="BE161"/>
  <c r="BE162"/>
  <c r="BE163"/>
  <c r="BE164"/>
  <c r="BE166"/>
  <c r="BE169"/>
  <c i="2" r="BK141"/>
  <c i="3" r="BE141"/>
  <c r="BE157"/>
  <c r="BE162"/>
  <c r="BE164"/>
  <c r="BE144"/>
  <c r="BE145"/>
  <c r="BE146"/>
  <c r="BE149"/>
  <c r="J93"/>
  <c r="J122"/>
  <c r="BE135"/>
  <c r="BE139"/>
  <c r="BE150"/>
  <c r="BE160"/>
  <c r="BE167"/>
  <c r="F94"/>
  <c r="BE140"/>
  <c r="BE152"/>
  <c r="BE154"/>
  <c r="BE158"/>
  <c r="BE159"/>
  <c r="BE171"/>
  <c r="E85"/>
  <c r="F124"/>
  <c r="BE132"/>
  <c r="BE133"/>
  <c r="BE143"/>
  <c r="BE163"/>
  <c r="BE177"/>
  <c r="BE136"/>
  <c r="BE142"/>
  <c r="BE148"/>
  <c r="BE168"/>
  <c r="BE169"/>
  <c r="BE170"/>
  <c r="BE172"/>
  <c r="J94"/>
  <c r="BE134"/>
  <c r="BE161"/>
  <c r="BE166"/>
  <c r="BE175"/>
  <c r="BE192"/>
  <c r="BE131"/>
  <c r="BE137"/>
  <c r="BE138"/>
  <c r="BE156"/>
  <c r="BE165"/>
  <c r="BE179"/>
  <c r="BE182"/>
  <c r="BE184"/>
  <c r="BE185"/>
  <c r="BE187"/>
  <c r="BE191"/>
  <c r="BE147"/>
  <c r="BE174"/>
  <c r="BE180"/>
  <c r="BE186"/>
  <c r="BE188"/>
  <c r="BE189"/>
  <c r="BE173"/>
  <c r="BE181"/>
  <c r="BE183"/>
  <c i="1" r="BB96"/>
  <c i="2" r="J91"/>
  <c r="BE179"/>
  <c r="BE189"/>
  <c r="BE200"/>
  <c r="BE212"/>
  <c r="BE219"/>
  <c r="BE258"/>
  <c r="BE262"/>
  <c r="BE286"/>
  <c r="BE294"/>
  <c r="BE357"/>
  <c r="BE374"/>
  <c r="BE389"/>
  <c r="BE426"/>
  <c r="BE481"/>
  <c r="BE507"/>
  <c r="BE511"/>
  <c r="BE519"/>
  <c r="BE540"/>
  <c r="BE546"/>
  <c r="BE555"/>
  <c r="BE557"/>
  <c r="BE568"/>
  <c r="BE578"/>
  <c r="BE584"/>
  <c r="BE605"/>
  <c r="BE616"/>
  <c r="BE621"/>
  <c r="BE625"/>
  <c r="BE633"/>
  <c r="BE638"/>
  <c r="BE747"/>
  <c i="1" r="BC96"/>
  <c i="2" r="F94"/>
  <c r="BE206"/>
  <c r="BE244"/>
  <c r="BE252"/>
  <c r="BE276"/>
  <c r="BE290"/>
  <c r="BE315"/>
  <c r="BE343"/>
  <c r="BE350"/>
  <c r="BE396"/>
  <c r="BE421"/>
  <c r="BE485"/>
  <c r="BE503"/>
  <c r="BE518"/>
  <c r="BE534"/>
  <c r="BE544"/>
  <c r="BE548"/>
  <c r="BE574"/>
  <c r="BE591"/>
  <c r="BE776"/>
  <c r="BE156"/>
  <c r="BE171"/>
  <c r="BE195"/>
  <c r="BE202"/>
  <c r="BE221"/>
  <c r="BE223"/>
  <c r="BE234"/>
  <c r="BE236"/>
  <c r="BE284"/>
  <c r="BE288"/>
  <c r="BE297"/>
  <c r="BE311"/>
  <c r="BE316"/>
  <c r="BE332"/>
  <c r="BE348"/>
  <c r="BE372"/>
  <c r="BE376"/>
  <c r="BE393"/>
  <c r="BE394"/>
  <c r="BE399"/>
  <c r="BE403"/>
  <c r="BE428"/>
  <c r="BE442"/>
  <c r="BE446"/>
  <c r="BE450"/>
  <c r="BE454"/>
  <c r="BE457"/>
  <c r="BE465"/>
  <c r="BE489"/>
  <c r="BE495"/>
  <c r="BE509"/>
  <c r="BE516"/>
  <c r="BE553"/>
  <c r="BE566"/>
  <c r="BE582"/>
  <c r="BE597"/>
  <c r="BE611"/>
  <c r="BE623"/>
  <c r="BE631"/>
  <c r="BE642"/>
  <c r="BE646"/>
  <c r="BE650"/>
  <c r="BE719"/>
  <c r="BE749"/>
  <c r="BE751"/>
  <c r="BE765"/>
  <c r="BE768"/>
  <c r="BE773"/>
  <c i="1" r="AW96"/>
  <c i="2" r="BE151"/>
  <c r="BE204"/>
  <c r="BE248"/>
  <c r="BE305"/>
  <c r="BE313"/>
  <c r="BE327"/>
  <c r="BE365"/>
  <c r="BE391"/>
  <c r="BE408"/>
  <c r="BE432"/>
  <c r="BE438"/>
  <c r="BE440"/>
  <c r="BE444"/>
  <c r="BE452"/>
  <c r="BE461"/>
  <c r="BE515"/>
  <c r="BE522"/>
  <c r="BE564"/>
  <c r="BE570"/>
  <c r="BE572"/>
  <c r="BE618"/>
  <c r="BE627"/>
  <c r="BE634"/>
  <c r="BE636"/>
  <c r="BE640"/>
  <c r="BE663"/>
  <c i="1" r="BA96"/>
  <c r="BD96"/>
  <c i="2" r="E85"/>
  <c r="BE143"/>
  <c r="BE162"/>
  <c r="BE186"/>
  <c r="BE192"/>
  <c r="BE240"/>
  <c r="BE330"/>
  <c r="BE337"/>
  <c r="BE390"/>
  <c r="BE412"/>
  <c r="BE416"/>
  <c r="BE436"/>
  <c r="BE448"/>
  <c r="BE513"/>
  <c r="BE521"/>
  <c r="BE538"/>
  <c r="BE542"/>
  <c r="BE559"/>
  <c r="BE592"/>
  <c r="BE598"/>
  <c r="BE604"/>
  <c r="BE612"/>
  <c r="BE614"/>
  <c r="BE620"/>
  <c r="BE629"/>
  <c r="BE648"/>
  <c r="BE652"/>
  <c r="BE654"/>
  <c r="BE661"/>
  <c r="BE665"/>
  <c r="BE667"/>
  <c r="BE669"/>
  <c r="BE671"/>
  <c r="BE673"/>
  <c r="BE723"/>
  <c i="4" r="F38"/>
  <c i="1" r="BC98"/>
  <c i="5" r="F38"/>
  <c i="1" r="BC99"/>
  <c i="3" r="J36"/>
  <c i="1" r="AW97"/>
  <c i="6" r="F38"/>
  <c i="1" r="BC100"/>
  <c i="7" r="F35"/>
  <c i="1" r="BB101"/>
  <c i="4" r="F39"/>
  <c i="1" r="BD98"/>
  <c i="5" r="F37"/>
  <c i="1" r="BB99"/>
  <c i="3" r="F38"/>
  <c i="1" r="BC97"/>
  <c i="6" r="F36"/>
  <c i="1" r="BA100"/>
  <c i="7" r="F34"/>
  <c i="1" r="BA101"/>
  <c i="3" r="F36"/>
  <c i="1" r="BA97"/>
  <c i="6" r="F37"/>
  <c i="1" r="BB100"/>
  <c i="7" r="F36"/>
  <c i="1" r="BC101"/>
  <c r="AS94"/>
  <c i="4" r="J36"/>
  <c i="1" r="AW98"/>
  <c i="5" r="F36"/>
  <c i="1" r="BA99"/>
  <c i="4" r="F36"/>
  <c i="1" r="BA98"/>
  <c i="5" r="F39"/>
  <c i="1" r="BD99"/>
  <c i="3" r="F37"/>
  <c i="1" r="BB97"/>
  <c i="6" r="F39"/>
  <c i="1" r="BD100"/>
  <c i="7" r="J34"/>
  <c i="1" r="AW101"/>
  <c i="3" r="F39"/>
  <c i="1" r="BD97"/>
  <c i="6" r="J36"/>
  <c i="1" r="AW100"/>
  <c i="7" r="F37"/>
  <c i="1" r="BD101"/>
  <c i="4" r="F37"/>
  <c i="1" r="BB98"/>
  <c i="5" r="J36"/>
  <c i="1" r="AW99"/>
  <c i="2" l="1" r="T397"/>
  <c i="3" r="R129"/>
  <c r="R128"/>
  <c i="2" r="T141"/>
  <c r="T140"/>
  <c i="5" r="BK132"/>
  <c r="J132"/>
  <c r="J101"/>
  <c i="4" r="P127"/>
  <c r="P126"/>
  <c i="1" r="AU98"/>
  <c i="2" r="P141"/>
  <c r="P140"/>
  <c i="1" r="AU96"/>
  <c i="5" r="P132"/>
  <c r="P128"/>
  <c i="1" r="AU99"/>
  <c i="2" r="R397"/>
  <c r="R140"/>
  <c i="3" r="T129"/>
  <c r="T128"/>
  <c i="2" r="BK397"/>
  <c r="J397"/>
  <c r="J107"/>
  <c i="5" r="BK129"/>
  <c r="J129"/>
  <c r="J99"/>
  <c i="7" r="BK127"/>
  <c r="BK126"/>
  <c r="J126"/>
  <c r="J96"/>
  <c i="6" r="BK123"/>
  <c r="J123"/>
  <c r="J98"/>
  <c i="4" r="BK126"/>
  <c r="J126"/>
  <c r="J98"/>
  <c i="3" r="BK128"/>
  <c r="J128"/>
  <c r="J98"/>
  <c i="2" r="J141"/>
  <c r="J99"/>
  <c i="4" r="J35"/>
  <c i="1" r="AV98"/>
  <c r="AT98"/>
  <c i="2" r="F35"/>
  <c i="1" r="AZ96"/>
  <c i="3" r="F35"/>
  <c i="1" r="AZ97"/>
  <c i="6" r="J35"/>
  <c i="1" r="AV100"/>
  <c r="AT100"/>
  <c i="5" r="J35"/>
  <c i="1" r="AV99"/>
  <c r="AT99"/>
  <c i="7" r="J33"/>
  <c i="1" r="AV101"/>
  <c r="AT101"/>
  <c i="3" r="J35"/>
  <c i="1" r="AV97"/>
  <c r="AT97"/>
  <c r="BA95"/>
  <c r="AW95"/>
  <c r="BD95"/>
  <c i="2" r="J35"/>
  <c i="1" r="AV96"/>
  <c r="AT96"/>
  <c i="4" r="F35"/>
  <c i="1" r="AZ98"/>
  <c i="6" r="F35"/>
  <c i="1" r="AZ100"/>
  <c i="5" r="F35"/>
  <c i="1" r="AZ99"/>
  <c r="BB95"/>
  <c r="AX95"/>
  <c i="7" r="F33"/>
  <c i="1" r="AZ101"/>
  <c r="BC95"/>
  <c r="AY95"/>
  <c i="7" l="1" r="J127"/>
  <c r="J97"/>
  <c i="2" r="BK140"/>
  <c r="J140"/>
  <c r="J98"/>
  <c i="5" r="BK128"/>
  <c r="J128"/>
  <c r="J98"/>
  <c i="1" r="AU95"/>
  <c r="AU94"/>
  <c r="BD94"/>
  <c r="W33"/>
  <c i="3" r="J32"/>
  <c i="1" r="AG97"/>
  <c r="AN97"/>
  <c i="4" r="J32"/>
  <c i="1" r="AG98"/>
  <c r="AN98"/>
  <c r="BB94"/>
  <c r="W31"/>
  <c r="AZ95"/>
  <c r="AV95"/>
  <c r="AT95"/>
  <c i="7" r="J30"/>
  <c i="1" r="AG101"/>
  <c r="BC94"/>
  <c r="W32"/>
  <c r="BA94"/>
  <c r="W30"/>
  <c i="6" r="J32"/>
  <c i="1" r="AG100"/>
  <c r="AN100"/>
  <c i="7" l="1" r="J39"/>
  <c i="6" r="J41"/>
  <c i="4" r="J41"/>
  <c i="3" r="J41"/>
  <c i="1" r="AN101"/>
  <c i="5" r="J32"/>
  <c i="1" r="AG99"/>
  <c r="AN99"/>
  <c i="2" r="J32"/>
  <c i="1" r="AG96"/>
  <c r="AN96"/>
  <c r="AW94"/>
  <c r="AK30"/>
  <c r="AY94"/>
  <c r="AZ94"/>
  <c r="W29"/>
  <c r="AX94"/>
  <c i="2" l="1" r="J41"/>
  <c i="5" r="J41"/>
  <c i="1" r="AG95"/>
  <c r="AG94"/>
  <c r="AK26"/>
  <c r="AV94"/>
  <c r="AK29"/>
  <c r="AK35"/>
  <c l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<sst xmlns="http://schemas.openxmlformats.org/spreadsheetml/2006/main">
  <si>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</si>
  <si>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</si>
  <si>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</si>
  <si>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</si>
  <si>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{c87f719f-2aa5-447b-bca7-ee8cf8f4b11e}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</si>
  <si>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</si>
  <si>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</si>
  <si>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</si>
  <si>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</si>
  <si>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</si>
  <si>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</si>
  <si>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</si>
  <si>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</si>
  <si>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</si>
  <si>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</si>
  <si>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Projektis29821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</si>
  <si>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</si>
  <si>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</si>
  <si>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SPOŠ D. K. n.L., budova H - 1.etapa - 1. část</t>
  </si>
  <si>
    <t>KSO:</t>
  </si>
  <si>
    <t>CC-CZ:</t>
  </si>
  <si>
    <t>Místo:</t>
  </si>
  <si>
    <t>Dvůr Králové nad Labem</t>
  </si>
  <si>
    <t>Datum:</t>
  </si>
  <si>
    <t>11. 1. 2024</t>
  </si>
  <si>
    <t>Zadavatel:</t>
  </si>
  <si>
    <t>IČ:</t>
  </si>
  <si>
    <t>SPOŠ Dvůr Králové, Elišky Krásnohorské 2069</t>
  </si>
  <si>
    <t>DIČ:</t>
  </si>
  <si>
    <t>Uchazeč:</t>
  </si>
  <si>
    <t>Vyplň údaj</t>
  </si>
  <si>
    <t>Projektant:</t>
  </si>
  <si>
    <t>Projektis DK s.r.o.,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</si>
  <si>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</si>
  <si>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</si>
  <si>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</si>
  <si>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</si>
  <si>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</si>
  <si>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</si>
  <si>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</si>
  <si>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</si>
  <si>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</si>
  <si>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</si>
  <si>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</si>
  <si>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</si>
  <si>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</si>
  <si>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</si>
  <si>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</si>
  <si>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</si>
  <si>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</si>
  <si>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</si>
  <si>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</si>
  <si>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</si>
  <si>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</si>
  <si>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</si>
  <si>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</si>
  <si>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</si>
  <si>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</si>
  <si>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</si>
  <si>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</si>
  <si>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</si>
  <si>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</si>
  <si>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</si>
  <si>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</si>
  <si>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</si>
  <si>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</si>
  <si>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</si>
  <si>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</si>
  <si>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</si>
  <si>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</si>
  <si>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</si>
  <si>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</si>
  <si>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</si>
  <si>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</si>
  <si>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</si>
  <si>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</si>
  <si>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</si>
  <si>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</si>
  <si>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</si>
  <si>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</si>
  <si>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</si>
  <si>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1. část</t>
  </si>
  <si>
    <t>STA</t>
  </si>
  <si>
    <t>{d2bd1f85-9223-4e76-b01a-187d2b1f4dc8}</t>
  </si>
  <si>
    <t>2</t>
  </si>
  <si>
    <t>/</t>
  </si>
  <si>
    <t>a</t>
  </si>
  <si>
    <t>Stavební část</t>
  </si>
  <si>
    <t>Soupis</t>
  </si>
  <si>
    <t>{865ce3dc-896b-41bb-abef-5d6744ac156f}</t>
  </si>
  <si>
    <t>b</t>
  </si>
  <si>
    <t>Elektroinstalace</t>
  </si>
  <si>
    <t>{16713003-6354-45b3-b5a1-f8943a5c20c2}</t>
  </si>
  <si>
    <t>c</t>
  </si>
  <si>
    <t>Vytápění</t>
  </si>
  <si>
    <t>{c03de6a6-2862-4376-9925-e03fe8989d2d}</t>
  </si>
  <si>
    <t>d</t>
  </si>
  <si>
    <t>Zdravotní technika</t>
  </si>
  <si>
    <t>{46112094-d454-4577-9899-8dcc4d877c51}</t>
  </si>
  <si>
    <t>e</t>
  </si>
  <si>
    <t>Větrání</t>
  </si>
  <si>
    <t>{a0692228-3473-46d9-8ea0-e6c3c58604aa}</t>
  </si>
  <si>
    <t>4</t>
  </si>
  <si>
    <t>Vedlejší náklady</t>
  </si>
  <si>
    <t>{5acd4f85-df9a-460a-aa60-3e31c43fdc90}</t>
  </si>
  <si>
    <t>fig11</t>
  </si>
  <si>
    <t>sanační omítka vnitřních stěn</t>
  </si>
  <si>
    <t>94,92</t>
  </si>
  <si>
    <t>fig12</t>
  </si>
  <si>
    <t>oprava vnitřních omítek stropů</t>
  </si>
  <si>
    <t>33,3</t>
  </si>
  <si>
    <t>KRYCÍ LIST SOUPISU PRACÍ</t>
  </si>
  <si>
    <t>fig15</t>
  </si>
  <si>
    <t>malba tvrdých stropů a zděných stěn</t>
  </si>
  <si>
    <t>565,173</t>
  </si>
  <si>
    <t>fig5</t>
  </si>
  <si>
    <t>podkladní beton výtahová šachta</t>
  </si>
  <si>
    <t>fig51</t>
  </si>
  <si>
    <t>SDK příčka tl. 100 mm 1xA 12,5 mm</t>
  </si>
  <si>
    <t>3,938</t>
  </si>
  <si>
    <t>fig52</t>
  </si>
  <si>
    <t>SDK příčka tl. 100 mm 1xH2 12,5 mm</t>
  </si>
  <si>
    <t>133,359</t>
  </si>
  <si>
    <t>Objekt:</t>
  </si>
  <si>
    <t>fig53</t>
  </si>
  <si>
    <t>SDK příčka instalační tl.250 mm 2xH2 12,5 mm</t>
  </si>
  <si>
    <t>39,25</t>
  </si>
  <si>
    <t>1 - 1. část</t>
  </si>
  <si>
    <t>fig54</t>
  </si>
  <si>
    <t>SDK předstěna 1xH2 12,5 mm</t>
  </si>
  <si>
    <t>27,672</t>
  </si>
  <si>
    <t>Soupis:</t>
  </si>
  <si>
    <t>fig55</t>
  </si>
  <si>
    <t>SDK předstěna 2xH2 12,5 mm</t>
  </si>
  <si>
    <t>6,301</t>
  </si>
  <si>
    <t>a - Stavební část</t>
  </si>
  <si>
    <t>fig6</t>
  </si>
  <si>
    <t>podkladní beton v 1.n.p.</t>
  </si>
  <si>
    <t>112,1</t>
  </si>
  <si>
    <t>fig61</t>
  </si>
  <si>
    <t>minerální podhled 1.n.p.</t>
  </si>
  <si>
    <t>78,8</t>
  </si>
  <si>
    <t>fig62</t>
  </si>
  <si>
    <t>minerální podhled 2.n.p.</t>
  </si>
  <si>
    <t>91,1</t>
  </si>
  <si>
    <t>fig65</t>
  </si>
  <si>
    <t>keramický obklad</t>
  </si>
  <si>
    <t>229,608</t>
  </si>
  <si>
    <t>fig66</t>
  </si>
  <si>
    <t>ukončující lišty</t>
  </si>
  <si>
    <t>125,06</t>
  </si>
  <si>
    <t>fig67</t>
  </si>
  <si>
    <t>rohové lišty</t>
  </si>
  <si>
    <t>59,4</t>
  </si>
  <si>
    <t>fig7</t>
  </si>
  <si>
    <t>izolace proti vodě svislá</t>
  </si>
  <si>
    <t>Pdl1</t>
  </si>
  <si>
    <t>58,6</t>
  </si>
  <si>
    <t>Pdl2</t>
  </si>
  <si>
    <t>47,5</t>
  </si>
  <si>
    <t>Pdl3</t>
  </si>
  <si>
    <t>40,5</t>
  </si>
  <si>
    <t>Pdl4</t>
  </si>
  <si>
    <t>50,6</t>
  </si>
  <si>
    <t>Pdl5</t>
  </si>
  <si>
    <t>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</si>
  <si>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</si>
  <si>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</si>
  <si>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</si>
  <si>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</si>
  <si>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</si>
  <si>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</si>
  <si>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</si>
  <si>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</si>
  <si>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</si>
  <si>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</si>
  <si>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</si>
  <si>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</si>
  <si>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</si>
  <si>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</si>
  <si>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</si>
  <si>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</si>
  <si>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</si>
  <si>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</si>
  <si>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</si>
  <si>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</si>
  <si>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</si>
  <si>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</si>
  <si>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</si>
  <si>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</si>
  <si>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</si>
  <si>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</si>
  <si>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</si>
  <si>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</si>
  <si>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</si>
  <si>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</si>
  <si>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</si>
  <si>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</si>
  <si>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</si>
  <si>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</si>
  <si>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</si>
  <si>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</si>
  <si>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</si>
  <si>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</si>
  <si>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</si>
  <si>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</si>
  <si>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</si>
  <si>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</si>
  <si>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</si>
  <si>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273321411</t>
  </si>
  <si>
    <t>Základové desky ze ŽB bez zvýšených nároků na prostředí tř. C 20/25</t>
  </si>
  <si>
    <t>m3</t>
  </si>
  <si>
    <t>CS ÚRS 2022 02</t>
  </si>
  <si>
    <t>281118944</t>
  </si>
  <si>
    <t>VV</t>
  </si>
  <si>
    <t xml:space="preserve">0                          "výtahová šachta - 107"</t>
  </si>
  <si>
    <t>Mezisoučet</t>
  </si>
  <si>
    <t>3</t>
  </si>
  <si>
    <t xml:space="preserve">6,0+27,3+8,0+1,8+9,1+47,5+5,0+3,4+4,0                  "101,102a,103a,103b,113,114,114a,114b,114c"</t>
  </si>
  <si>
    <t>fig5*0,25</t>
  </si>
  <si>
    <t>fig6*0,10</t>
  </si>
  <si>
    <t>273362021</t>
  </si>
  <si>
    <t>Výztuž základových desek svařovanými sítěmi Kari</t>
  </si>
  <si>
    <t>t</t>
  </si>
  <si>
    <t>-1696090048</t>
  </si>
  <si>
    <t xml:space="preserve">fig5*7,89*0,001*1,25*2            "2 x 8/100 x 8/100"</t>
  </si>
  <si>
    <t xml:space="preserve">fig6*4,44*0,001*1,25                 "1 x 6/100 x 6/100"</t>
  </si>
  <si>
    <t>Svislé a kompletní konstrukce</t>
  </si>
  <si>
    <t>310239211</t>
  </si>
  <si>
    <t>Zazdívka otvorů pl přes 1 do 4 m2 ve zdivu nadzákladovém cihlami pálenými na MVC</t>
  </si>
  <si>
    <t>2037521452</t>
  </si>
  <si>
    <t>0,37*2,09*0,48</t>
  </si>
  <si>
    <t xml:space="preserve">Mezisoučet                                     "1.n.p."</t>
  </si>
  <si>
    <t>0,76*2,37*0,52</t>
  </si>
  <si>
    <t xml:space="preserve">Mezisoučet                                  "2.n.p."</t>
  </si>
  <si>
    <t>Součet</t>
  </si>
  <si>
    <t>317234410</t>
  </si>
  <si>
    <t>Vyzdívka mezi nosníky z cihel pálených na MC</t>
  </si>
  <si>
    <t>-1612317268</t>
  </si>
  <si>
    <t>1,2*0,45*0,15</t>
  </si>
  <si>
    <t>1,3*0,45*0,15</t>
  </si>
  <si>
    <t>1,8*0,45*0,15</t>
  </si>
  <si>
    <t>1,2*0,30*0,15</t>
  </si>
  <si>
    <t xml:space="preserve">Mezisoučet                                              "1.n.p."</t>
  </si>
  <si>
    <t>2,45*0,30*0,15</t>
  </si>
  <si>
    <t xml:space="preserve">Mezisoučet                                              "2.n.p."</t>
  </si>
  <si>
    <t>5</t>
  </si>
  <si>
    <t>317944321</t>
  </si>
  <si>
    <t>Válcované nosníky do č.12 dodatečně osazované do připravených otvorů</t>
  </si>
  <si>
    <t>-289571573</t>
  </si>
  <si>
    <t>1,2*3*11,1*0,001</t>
  </si>
  <si>
    <t>1,3*3*11,1*0,001</t>
  </si>
  <si>
    <t xml:space="preserve">Mezisoučet                                                    "I 120"</t>
  </si>
  <si>
    <t>0,95*2*2*3,77*0,001</t>
  </si>
  <si>
    <t xml:space="preserve">Mezisoučet                                                     "L 50/50/5" </t>
  </si>
  <si>
    <t>317944323</t>
  </si>
  <si>
    <t>Válcované nosníky č.14 až 22 dodatečně osazované do připravených otvorů</t>
  </si>
  <si>
    <t>-1753318015</t>
  </si>
  <si>
    <t>(1,4*5+1,8*3)*14,3*0,001</t>
  </si>
  <si>
    <t>2,45*3*14,3*0,001</t>
  </si>
  <si>
    <t xml:space="preserve">Mezisoučet                                  "I 140"</t>
  </si>
  <si>
    <t>3,0*21,9*0,001</t>
  </si>
  <si>
    <t xml:space="preserve">Mezisoučet                                   "I 180"</t>
  </si>
  <si>
    <t>7</t>
  </si>
  <si>
    <t>319202112</t>
  </si>
  <si>
    <t>Dodatečná izolace zdiva tl přes 150 do 300 mm nízkotlakou injektáží silikonovou mikroemulzí</t>
  </si>
  <si>
    <t>m</t>
  </si>
  <si>
    <t>102958034</t>
  </si>
  <si>
    <t>1,68</t>
  </si>
  <si>
    <t>8</t>
  </si>
  <si>
    <t>319202113</t>
  </si>
  <si>
    <t>Dodatečná izolace zdiva tl přes 300 do 450 mm nízkotlakou injektáží silikonovou mikroemulzí</t>
  </si>
  <si>
    <t>1515521364</t>
  </si>
  <si>
    <t>2,59+0,98+6,3</t>
  </si>
  <si>
    <t>9</t>
  </si>
  <si>
    <t>319202114</t>
  </si>
  <si>
    <t>Dodatečná izolace zdiva tl přes 450 do 600 mm nízkotlakou injektáží silikonovou mikroemulzí</t>
  </si>
  <si>
    <t>430698748</t>
  </si>
  <si>
    <t>2,26+0,1+1,47+0,1+0,45+0,64+0,52+0,35+9,73+0,51+9,34-1,6+1,85+0,3</t>
  </si>
  <si>
    <t>10</t>
  </si>
  <si>
    <t>319202115</t>
  </si>
  <si>
    <t>Dodatečná izolace zdiva tl přes 600 do 900 mm nízkotlakou injektáží silikonovou mikroemulzí</t>
  </si>
  <si>
    <t>-501615678</t>
  </si>
  <si>
    <t xml:space="preserve">1,47+0,95+1,75+0,84+7,08+27,26-0,96-4,36-6,34-0,74         "obvodové zdivo"</t>
  </si>
  <si>
    <t>6,0</t>
  </si>
  <si>
    <t>Vodorovné konstrukce</t>
  </si>
  <si>
    <t>11</t>
  </si>
  <si>
    <t>434311115</t>
  </si>
  <si>
    <t>Schodišťové stupně dusané na terén z betonu tř. C 20/25 bez potěru</t>
  </si>
  <si>
    <t>-841734869</t>
  </si>
  <si>
    <t>(1,8+1,4)/2*4</t>
  </si>
  <si>
    <t>12</t>
  </si>
  <si>
    <t>434351141</t>
  </si>
  <si>
    <t>Zřízení bednění stupňů přímočarých schodišť</t>
  </si>
  <si>
    <t>m2</t>
  </si>
  <si>
    <t>83196444</t>
  </si>
  <si>
    <t>(1,8+1,4)/2*4*0,5</t>
  </si>
  <si>
    <t>13</t>
  </si>
  <si>
    <t>434351142</t>
  </si>
  <si>
    <t>Odstranění bednění stupňů přímočarých schodišť</t>
  </si>
  <si>
    <t>-433403772</t>
  </si>
  <si>
    <t>Úpravy povrchů, podlahy a osazování výplní</t>
  </si>
  <si>
    <t>14</t>
  </si>
  <si>
    <t>611325421</t>
  </si>
  <si>
    <t>Oprava vnitřní vápenocementové štukové omítky stropů v rozsahu plochy do 10 %</t>
  </si>
  <si>
    <t>-637343754</t>
  </si>
  <si>
    <t>6,0+27,3</t>
  </si>
  <si>
    <t xml:space="preserve">Mezisoučet                                        "1.n.p."</t>
  </si>
  <si>
    <t xml:space="preserve">Mezisoučet                                          "2.n.p."</t>
  </si>
  <si>
    <t>612131151</t>
  </si>
  <si>
    <t>Sanační postřik vnitřních stěn nanášený celoplošně ručně</t>
  </si>
  <si>
    <t>139151270</t>
  </si>
  <si>
    <t xml:space="preserve">(9,34+5,39)*2*1,0                                           "101,102a"</t>
  </si>
  <si>
    <t xml:space="preserve">(6,0+1,68)*2*1,0                                                  "103"</t>
  </si>
  <si>
    <t xml:space="preserve">(2,46+0,98+1,01+2,26+1,49)*2*1,0                "112,113"</t>
  </si>
  <si>
    <t xml:space="preserve">(11,12+5,73)*2*1,0                                                "114"</t>
  </si>
  <si>
    <t xml:space="preserve">Mezisoučet                                                              "1.n.p."</t>
  </si>
  <si>
    <t>16</t>
  </si>
  <si>
    <t>612325131</t>
  </si>
  <si>
    <t>Omítka sanační jádrová vnitřních stěn nanášená ručně</t>
  </si>
  <si>
    <t>-1416390397</t>
  </si>
  <si>
    <t>17</t>
  </si>
  <si>
    <t>612325191</t>
  </si>
  <si>
    <t>Příplatek k sanační jádrové omítce vnitřních stěn za každých dalších 5 mm tloušťky přes 15 mm ručně</t>
  </si>
  <si>
    <t>1044158995</t>
  </si>
  <si>
    <t>18</t>
  </si>
  <si>
    <t>612325421</t>
  </si>
  <si>
    <t>Oprava vnitřní vápenocementové štukové omítky stěn v rozsahu plochy do 10 %</t>
  </si>
  <si>
    <t>64863404</t>
  </si>
  <si>
    <t xml:space="preserve">(9,34+5,39)*2*(3,75-1,0)                                     "101,102a"</t>
  </si>
  <si>
    <t xml:space="preserve">(6,0+1,68)*2*(3,0-1,0)                                                  "103"</t>
  </si>
  <si>
    <t xml:space="preserve">(2,46+0,98+1,01+2,26+1,49)*2*(3,3-1,0)                "112,113"</t>
  </si>
  <si>
    <t xml:space="preserve">(11,2+5,73)*2*(3,3-1,0)                                                "114"</t>
  </si>
  <si>
    <t xml:space="preserve">(9,25+1,92)*2*3,0                                                   "202"</t>
  </si>
  <si>
    <t xml:space="preserve">(2,16+5,75)*2*3,0                                                  "214,215"</t>
  </si>
  <si>
    <t xml:space="preserve">(11,49+5,73+2,0+0,25+8,46+5,78)*3,1            "217"</t>
  </si>
  <si>
    <t xml:space="preserve">Mezisoučet                                                                "2.n.p."</t>
  </si>
  <si>
    <t>fig13</t>
  </si>
  <si>
    <t>19</t>
  </si>
  <si>
    <t>612328131</t>
  </si>
  <si>
    <t>Potažení vnitřních stěn sanačním štukem tloušťky do 3 mm</t>
  </si>
  <si>
    <t>2120567101</t>
  </si>
  <si>
    <t>20</t>
  </si>
  <si>
    <t>631311115</t>
  </si>
  <si>
    <t>Mazanina tl přes 50 do 80 mm z betonu prostého bez zvýšených nároků na prostředí tř. C 20/25</t>
  </si>
  <si>
    <t>-1861846251</t>
  </si>
  <si>
    <t>fig5*0,10</t>
  </si>
  <si>
    <t>fig6*0,08</t>
  </si>
  <si>
    <t>631319011</t>
  </si>
  <si>
    <t>Příplatek k mazanině tl přes 50 do 80 mm za přehlazení povrchu</t>
  </si>
  <si>
    <t>-682650686</t>
  </si>
  <si>
    <t>22</t>
  </si>
  <si>
    <t>631319171</t>
  </si>
  <si>
    <t>Příplatek k mazanině tl přes 50 do 80 mm za stržení povrchu spodní vrstvy před vložením výztuže</t>
  </si>
  <si>
    <t>-1003391200</t>
  </si>
  <si>
    <t>23</t>
  </si>
  <si>
    <t>631362021</t>
  </si>
  <si>
    <t>Výztuž mazanin svařovanými sítěmi Kari</t>
  </si>
  <si>
    <t>-651488424</t>
  </si>
  <si>
    <t xml:space="preserve">fig5*4,44*0,001*1,25                  "1 x 6/100 x 6/100"</t>
  </si>
  <si>
    <t xml:space="preserve">fig6*4,44*0,001*1,25                  "1 x 6/100 x 6/100"</t>
  </si>
  <si>
    <t>24</t>
  </si>
  <si>
    <t>632451103</t>
  </si>
  <si>
    <t>Cementový samonivelační potěr ze suchých směsí tl přes 5 do 10 mm</t>
  </si>
  <si>
    <t>-1534773841</t>
  </si>
  <si>
    <t xml:space="preserve">11,6+5,3+4,0+8,4+4,6+6,6               "keramická dlažba"</t>
  </si>
  <si>
    <t xml:space="preserve">Mezisoučet                              "Pdl3"</t>
  </si>
  <si>
    <t xml:space="preserve">50,6                                           "PVC"</t>
  </si>
  <si>
    <t xml:space="preserve">Mezisoučet                               "Pdl4"</t>
  </si>
  <si>
    <t>25</t>
  </si>
  <si>
    <t>632481213</t>
  </si>
  <si>
    <t>Separační vrstva z PE fólie</t>
  </si>
  <si>
    <t>259229066</t>
  </si>
  <si>
    <t>26</t>
  </si>
  <si>
    <t>M</t>
  </si>
  <si>
    <t>99999901</t>
  </si>
  <si>
    <t>výpis podlahových ploch - neoceňovat</t>
  </si>
  <si>
    <t>1835622796</t>
  </si>
  <si>
    <t>27,3+8,0+1,8+9,1+5,0+3,4+4,0</t>
  </si>
  <si>
    <t xml:space="preserve">Mezisoučet                                                  "Pdl1"</t>
  </si>
  <si>
    <t xml:space="preserve">Mezisoučet                                                   "Pdl2"</t>
  </si>
  <si>
    <t>11,6+5,3+4,0+8,4+4,6+6,6</t>
  </si>
  <si>
    <t xml:space="preserve">Mezisoučet                                                   "Pdl3"   </t>
  </si>
  <si>
    <t xml:space="preserve">Mezisoučet                                                    "Pdl4"</t>
  </si>
  <si>
    <t xml:space="preserve">Mezisoučet                                                     "Pdl5"</t>
  </si>
  <si>
    <t>Pdl6</t>
  </si>
  <si>
    <t xml:space="preserve">Mezisoučet                                                       "Pdl6"</t>
  </si>
  <si>
    <t>27</t>
  </si>
  <si>
    <t>642944121</t>
  </si>
  <si>
    <t>Osazování ocelových zárubní dodatečné pl do 2,5 m2</t>
  </si>
  <si>
    <t>kus</t>
  </si>
  <si>
    <t>681865284</t>
  </si>
  <si>
    <t xml:space="preserve">6+4                                  "3"</t>
  </si>
  <si>
    <t xml:space="preserve">5+6                                  "2"   </t>
  </si>
  <si>
    <t xml:space="preserve">1+1                                  "4"</t>
  </si>
  <si>
    <t xml:space="preserve">2+2                                  "5"</t>
  </si>
  <si>
    <t xml:space="preserve">2+1                                  "9"</t>
  </si>
  <si>
    <t xml:space="preserve">1                                      "10"</t>
  </si>
  <si>
    <t>28</t>
  </si>
  <si>
    <t>55331485</t>
  </si>
  <si>
    <t>zárubeň jednokřídlá ocelová pro zdění tl stěny 110-150mm rozměru 600/1970, 2100mm</t>
  </si>
  <si>
    <t>615274263</t>
  </si>
  <si>
    <t>29</t>
  </si>
  <si>
    <t>55331486</t>
  </si>
  <si>
    <t>zárubeň jednokřídlá ocelová pro zdění tl stěny 110-150mm rozměru 700/1970, 2100mm</t>
  </si>
  <si>
    <t>2080018892</t>
  </si>
  <si>
    <t xml:space="preserve">5+6                                    "2"   </t>
  </si>
  <si>
    <t>30</t>
  </si>
  <si>
    <t>55331487</t>
  </si>
  <si>
    <t>zárubeň jednokřídlá ocelová pro zdění tl stěny 110-150mm rozměru 800/1970, 2100mm</t>
  </si>
  <si>
    <t>268053996</t>
  </si>
  <si>
    <t xml:space="preserve">1+1                                          "4"</t>
  </si>
  <si>
    <t>31</t>
  </si>
  <si>
    <t>55331488</t>
  </si>
  <si>
    <t>zárubeň jednokřídlá ocelová pro zdění tl stěny 110-150mm rozměru 900/1970, 2100mm</t>
  </si>
  <si>
    <t>927593887</t>
  </si>
  <si>
    <t>32</t>
  </si>
  <si>
    <t>55331489</t>
  </si>
  <si>
    <t>zárubeň jednokřídlá ocelová pro zdění tl stěny 110-150mm rozměru 1100/1970, 2100mm</t>
  </si>
  <si>
    <t>-1999041237</t>
  </si>
  <si>
    <t>Ostatní konstrukce a práce, bourání</t>
  </si>
  <si>
    <t>33</t>
  </si>
  <si>
    <t>949101111</t>
  </si>
  <si>
    <t>Lešení pomocné pro objekty pozemních staveb s lešeňovou podlahou v do 1,9 m zatížení do 150 kg/m2</t>
  </si>
  <si>
    <t>-53680324</t>
  </si>
  <si>
    <t xml:space="preserve">8,0+1,8+9,1+47,5+5,0+3,4+4,0                 "SDK"</t>
  </si>
  <si>
    <t xml:space="preserve">11,6+5,3+4,0+8,4+50,6+4,6+6,6              "SDK"</t>
  </si>
  <si>
    <t>34</t>
  </si>
  <si>
    <t>952901111</t>
  </si>
  <si>
    <t>Vyčištění budov bytové a občanské výstavby při výšce podlaží do 4 m</t>
  </si>
  <si>
    <t>-475237626</t>
  </si>
  <si>
    <t>10,5*5,9+3,2*4,9+12,0*6,9</t>
  </si>
  <si>
    <t xml:space="preserve">Mezisoučet                                            "1.n.p."</t>
  </si>
  <si>
    <t>10,5*5,9+3,2*4,8+12,0*6,7</t>
  </si>
  <si>
    <t xml:space="preserve">Mezisoučet                                              "2.n.p." </t>
  </si>
  <si>
    <t>35</t>
  </si>
  <si>
    <t>953845118</t>
  </si>
  <si>
    <t>Vyvložkování stávajícího svislého kouřovodu nerezovými vložkami pevnými D přes 130 do 160 mm v 3 m</t>
  </si>
  <si>
    <t>soubor</t>
  </si>
  <si>
    <t>1512864766</t>
  </si>
  <si>
    <t xml:space="preserve">3                                            "OS3"</t>
  </si>
  <si>
    <t>36</t>
  </si>
  <si>
    <t>953845123</t>
  </si>
  <si>
    <t>Příplatek k vyvložkování komínového průduchu nerezovými vložkami pevnými D přes 130 do 160 mm ZKD 1 m výšky</t>
  </si>
  <si>
    <t>913969625</t>
  </si>
  <si>
    <t xml:space="preserve">(11,4-3,0)*3                                "OS3"</t>
  </si>
  <si>
    <t>37</t>
  </si>
  <si>
    <t>449321141</t>
  </si>
  <si>
    <t>M+D bezpečnostní tabulky</t>
  </si>
  <si>
    <t>kpl</t>
  </si>
  <si>
    <t>-301770485</t>
  </si>
  <si>
    <t>38</t>
  </si>
  <si>
    <t>962031132</t>
  </si>
  <si>
    <t>Bourání příček z cihel pálených na MVC tl do 100 mm</t>
  </si>
  <si>
    <t>1270880647</t>
  </si>
  <si>
    <t>(3,3+1,68+0,78*2)*3,0</t>
  </si>
  <si>
    <t>(2,15+0,8+0,1+0,79+0,1+0,77+0,1+2,46)*3,71</t>
  </si>
  <si>
    <t>1,49*2,1</t>
  </si>
  <si>
    <t xml:space="preserve">Mezisoučet                              "1.n.p."</t>
  </si>
  <si>
    <t>(1,92*3+1,37)*3,36</t>
  </si>
  <si>
    <t>(2,16*2+1,03*3+0,77+0,1+0,74+0,1+0,75+0,1)*3,25</t>
  </si>
  <si>
    <t>2,25*2,37</t>
  </si>
  <si>
    <t>1,53*2,12</t>
  </si>
  <si>
    <t xml:space="preserve">Mezisoučet                                 "2.n.p."</t>
  </si>
  <si>
    <t>39</t>
  </si>
  <si>
    <t>962031133</t>
  </si>
  <si>
    <t>Bourání příček z cihel pálených na MVC tl do 150 mm</t>
  </si>
  <si>
    <t>2111152377</t>
  </si>
  <si>
    <t>1,88*2,1</t>
  </si>
  <si>
    <t xml:space="preserve">Mezisoučet                                      "1.n.p."</t>
  </si>
  <si>
    <t>40</t>
  </si>
  <si>
    <t>963042819</t>
  </si>
  <si>
    <t>Bourání schodišťových stupňů betonových zhotovených na místě</t>
  </si>
  <si>
    <t>-2109348123</t>
  </si>
  <si>
    <t>1,2+1,5+0,3</t>
  </si>
  <si>
    <t>41</t>
  </si>
  <si>
    <t>965042241</t>
  </si>
  <si>
    <t>Bourání podkladů pod dlažby nebo mazanin betonových nebo z litého asfaltu tl přes 100 mm pl přes 4 m2</t>
  </si>
  <si>
    <t>-1848811310</t>
  </si>
  <si>
    <t xml:space="preserve">(5,8+26,7+9,8+3,4+9,8)*0,20            "keramická dlažba"</t>
  </si>
  <si>
    <t xml:space="preserve">61,5*0,20       "PVC"</t>
  </si>
  <si>
    <t xml:space="preserve">0*0,20                                                            "koberec"</t>
  </si>
  <si>
    <t xml:space="preserve">Mezisoučet                                "1.n.p."</t>
  </si>
  <si>
    <t>42</t>
  </si>
  <si>
    <t>965081213</t>
  </si>
  <si>
    <t>Bourání podlah z dlaždic keramických nebo xylolitových tl do 10 mm plochy přes 1 m2</t>
  </si>
  <si>
    <t>1410527351</t>
  </si>
  <si>
    <t>5,8+26,7+9,8+3,4+9,8</t>
  </si>
  <si>
    <t xml:space="preserve">Mezisoučet                                    "1.n.p."</t>
  </si>
  <si>
    <t>13,7+9,7</t>
  </si>
  <si>
    <t xml:space="preserve">Mezisoučet                                      "2.n.p."</t>
  </si>
  <si>
    <t>43</t>
  </si>
  <si>
    <t>965082923</t>
  </si>
  <si>
    <t>Odstranění násypů pod podlahami tl do 100 mm pl přes 2 m2</t>
  </si>
  <si>
    <t>1427031115</t>
  </si>
  <si>
    <t xml:space="preserve">(5,8+26,7+9,8+3,4+9,8)*0,10            "keramická dlažba"</t>
  </si>
  <si>
    <t xml:space="preserve">61,5*0,10       "PVC"</t>
  </si>
  <si>
    <t xml:space="preserve">0*0,10                                                            "koberec"</t>
  </si>
  <si>
    <t>44</t>
  </si>
  <si>
    <t>968062456</t>
  </si>
  <si>
    <t>Vybourání dřevěných dveřních zárubní pl přes 2 m2</t>
  </si>
  <si>
    <t>2094855104</t>
  </si>
  <si>
    <t>2,45*2,76</t>
  </si>
  <si>
    <t>45</t>
  </si>
  <si>
    <t>968072455</t>
  </si>
  <si>
    <t>Vybourání kovových dveřních zárubní pl do 2 m2</t>
  </si>
  <si>
    <t>-1628543074</t>
  </si>
  <si>
    <t>0,6*1,97*(7+6)</t>
  </si>
  <si>
    <t>0,7*1,97*(1+0)</t>
  </si>
  <si>
    <t>0,8*1,97*(2+3)</t>
  </si>
  <si>
    <t>0,9*1,97*(2+2)</t>
  </si>
  <si>
    <t>1,1*1,97*(3+2)</t>
  </si>
  <si>
    <t>46</t>
  </si>
  <si>
    <t>971033651</t>
  </si>
  <si>
    <t>Vybourání otvorů ve zdivu cihelném pl do 4 m2 na MVC nebo MV tl do 600 mm</t>
  </si>
  <si>
    <t>112088533</t>
  </si>
  <si>
    <t>0,9*2,1*0,52</t>
  </si>
  <si>
    <t>1,0*2,1*0,52</t>
  </si>
  <si>
    <t>0,9*2,1*0,36</t>
  </si>
  <si>
    <t xml:space="preserve">Mezisoučet                                                     "1.n.p."</t>
  </si>
  <si>
    <t>(0,9+0,1+0,95)*2,1*0,35</t>
  </si>
  <si>
    <t xml:space="preserve">Mezisoučet                                                       "2.n.p."</t>
  </si>
  <si>
    <t>47</t>
  </si>
  <si>
    <t>974031664</t>
  </si>
  <si>
    <t>Vysekání rýh ve zdivu cihelném pro vtahování nosníků hl do 150 mm v do 150 mm</t>
  </si>
  <si>
    <t>-1762348361</t>
  </si>
  <si>
    <t>1,2*3</t>
  </si>
  <si>
    <t>1,3*3</t>
  </si>
  <si>
    <t>1,8*3</t>
  </si>
  <si>
    <t>2,45*3</t>
  </si>
  <si>
    <t>48</t>
  </si>
  <si>
    <t>977331111</t>
  </si>
  <si>
    <t>Frézování hloubky do 10 mm komínového průduchu z cihel plných pálených</t>
  </si>
  <si>
    <t>-2131276955</t>
  </si>
  <si>
    <t xml:space="preserve">11,4*3                                        "OS3"</t>
  </si>
  <si>
    <t>49</t>
  </si>
  <si>
    <t>978013191</t>
  </si>
  <si>
    <t>Otlučení (osekání) vnitřní vápenné nebo vápenocementové omítky stěn v rozsahu přes 50 do 100 %</t>
  </si>
  <si>
    <t>-291729942</t>
  </si>
  <si>
    <t>50</t>
  </si>
  <si>
    <t>978059541</t>
  </si>
  <si>
    <t>Odsekání a odebrání obkladů stěn z vnitřních obkládaček plochy přes 1 m2</t>
  </si>
  <si>
    <t>956211480</t>
  </si>
  <si>
    <t>(1,05+3,3+0,1+1,59+1,68)*2*1,5</t>
  </si>
  <si>
    <t>(2,46+0,98+1,01+2,26)*2*1,5</t>
  </si>
  <si>
    <t>1,0*1,5*1</t>
  </si>
  <si>
    <t>1,5*1,5*2</t>
  </si>
  <si>
    <t xml:space="preserve">Mezisoučet                                   "1.n.p."</t>
  </si>
  <si>
    <t>(1,37+0,11+4,79+0,1+1,21+0,1+1,59+1,92)*2*1,5</t>
  </si>
  <si>
    <t>(2,16+5,66)*2*1,5</t>
  </si>
  <si>
    <t>1,0*1,5*3</t>
  </si>
  <si>
    <t xml:space="preserve">Mezisoučet                                     "2.n.p."</t>
  </si>
  <si>
    <t>997</t>
  </si>
  <si>
    <t>Přesun sutě</t>
  </si>
  <si>
    <t>51</t>
  </si>
  <si>
    <t>997013153</t>
  </si>
  <si>
    <t>Vnitrostaveništní doprava suti a vybouraných hmot pro budovy v přes 9 do 12 m s omezením mechanizace</t>
  </si>
  <si>
    <t>-411322091</t>
  </si>
  <si>
    <t>52</t>
  </si>
  <si>
    <t>997013501</t>
  </si>
  <si>
    <t>Odvoz suti a vybouraných hmot na skládku nebo meziskládku do 1 km se složením</t>
  </si>
  <si>
    <t>-857076152</t>
  </si>
  <si>
    <t>53</t>
  </si>
  <si>
    <t>997013509</t>
  </si>
  <si>
    <t>Příplatek k odvozu suti a vybouraných hmot na skládku ZKD 1 km přes 1 km</t>
  </si>
  <si>
    <t>-405443467</t>
  </si>
  <si>
    <t>114,635*9 'Přepočtené koeficientem množství</t>
  </si>
  <si>
    <t>54</t>
  </si>
  <si>
    <t>997013631</t>
  </si>
  <si>
    <t>Poplatek za uložení na skládce (skládkovné) stavebního odpadu směsného kód odpadu 17 09 04</t>
  </si>
  <si>
    <t>880574800</t>
  </si>
  <si>
    <t>55</t>
  </si>
  <si>
    <t>997013869</t>
  </si>
  <si>
    <t>Poplatek za uložení stavebního odpadu na recyklační skládce (skládkovné) ze směsí betonu, cihel a keramických výrobků kód odpadu 17 01 07</t>
  </si>
  <si>
    <t>-213344911</t>
  </si>
  <si>
    <t>998</t>
  </si>
  <si>
    <t>Přesun hmot</t>
  </si>
  <si>
    <t>56</t>
  </si>
  <si>
    <t>998017002</t>
  </si>
  <si>
    <t>Přesun hmot s omezením mechanizace pro budovy v přes 6 do 12 m</t>
  </si>
  <si>
    <t>1610476701</t>
  </si>
  <si>
    <t>PSV</t>
  </si>
  <si>
    <t>Práce a dodávky PSV</t>
  </si>
  <si>
    <t>711</t>
  </si>
  <si>
    <t>Izolace proti vodě, vlhkosti a plynům</t>
  </si>
  <si>
    <t>57</t>
  </si>
  <si>
    <t>711111001</t>
  </si>
  <si>
    <t>Provedení izolace proti zemní vlhkosti vodorovné za studena nátěrem penetračním</t>
  </si>
  <si>
    <t>1909810508</t>
  </si>
  <si>
    <t>58</t>
  </si>
  <si>
    <t>11163150</t>
  </si>
  <si>
    <t>lak penetrační asfaltový</t>
  </si>
  <si>
    <t>1132289597</t>
  </si>
  <si>
    <t>fig5*0,00033</t>
  </si>
  <si>
    <t>fig6*0,00033</t>
  </si>
  <si>
    <t>fig7*0,00038</t>
  </si>
  <si>
    <t>59</t>
  </si>
  <si>
    <t>711131811</t>
  </si>
  <si>
    <t>Odstranění izolace proti zemní vlhkosti vodorovné</t>
  </si>
  <si>
    <t>168208749</t>
  </si>
  <si>
    <t>60</t>
  </si>
  <si>
    <t>711141559</t>
  </si>
  <si>
    <t>Provedení izolace proti zemní vlhkosti pásy přitavením vodorovné NAIP</t>
  </si>
  <si>
    <t>-1300003208</t>
  </si>
  <si>
    <t>fig5*2</t>
  </si>
  <si>
    <t>fig6*2</t>
  </si>
  <si>
    <t>61</t>
  </si>
  <si>
    <t>62853004</t>
  </si>
  <si>
    <t>pás asfaltový natavitelný modifikovaný SBS tl 4,0mm s vložkou ze skleněné tkaniny a spalitelnou PE fólií nebo jemnozrnným minerálním posypem na horním povrchu</t>
  </si>
  <si>
    <t>-1852351200</t>
  </si>
  <si>
    <t>fig5*1,18</t>
  </si>
  <si>
    <t>fig6*1,18</t>
  </si>
  <si>
    <t>fig7*1,22</t>
  </si>
  <si>
    <t>62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</si>
  <si>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</si>
  <si>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</si>
  <si>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1048479911</t>
  </si>
  <si>
    <t>63</t>
  </si>
  <si>
    <t>998711102</t>
  </si>
  <si>
    <t>Přesun hmot tonážní pro izolace proti vodě, vlhkosti a plynům v objektech v přes 6 do 12 m</t>
  </si>
  <si>
    <t>184354721</t>
  </si>
  <si>
    <t>713</t>
  </si>
  <si>
    <t>Izolace tepelné</t>
  </si>
  <si>
    <t>64</t>
  </si>
  <si>
    <t>713121111</t>
  </si>
  <si>
    <t>Montáž izolace tepelné podlah volně kladenými rohožemi, pásy, dílci, deskami 1 vrstva</t>
  </si>
  <si>
    <t>-389453910</t>
  </si>
  <si>
    <t>65</t>
  </si>
  <si>
    <t>28372309</t>
  </si>
  <si>
    <t>deska EPS 100 pro konstrukce s běžným zatížením λ=0,037 tl 100mm</t>
  </si>
  <si>
    <t>1676585324</t>
  </si>
  <si>
    <t>Pdl1*1,05</t>
  </si>
  <si>
    <t>Pdl2*1,05</t>
  </si>
  <si>
    <t>66</t>
  </si>
  <si>
    <t>998713102</t>
  </si>
  <si>
    <t>Přesun hmot tonážní pro izolace tepelné v objektech v přes 6 do 12 m</t>
  </si>
  <si>
    <t>-1949152105</t>
  </si>
  <si>
    <t>725</t>
  </si>
  <si>
    <t>Zdravotechnika - zařizovací předměty</t>
  </si>
  <si>
    <t>67</t>
  </si>
  <si>
    <t>725110814</t>
  </si>
  <si>
    <t>Demontáž klozetu Kombi</t>
  </si>
  <si>
    <t>-1181758977</t>
  </si>
  <si>
    <t>5+6</t>
  </si>
  <si>
    <t>68</t>
  </si>
  <si>
    <t>725122813</t>
  </si>
  <si>
    <t>Demontáž pisoárových stání s nádrží a jedním záchodkem</t>
  </si>
  <si>
    <t>1449583827</t>
  </si>
  <si>
    <t>3+0</t>
  </si>
  <si>
    <t>69</t>
  </si>
  <si>
    <t>725210821</t>
  </si>
  <si>
    <t>Demontáž umyvadel bez výtokových armatur</t>
  </si>
  <si>
    <t>1251998677</t>
  </si>
  <si>
    <t>6+8</t>
  </si>
  <si>
    <t>70</t>
  </si>
  <si>
    <t>725291511</t>
  </si>
  <si>
    <t>Doplňky zařízení koupelen a záchodů plastové dávkovač tekutého mýdla na 350 ml</t>
  </si>
  <si>
    <t>1299998526</t>
  </si>
  <si>
    <t xml:space="preserve">6                                                     "OS5"</t>
  </si>
  <si>
    <t>71</t>
  </si>
  <si>
    <t>725291521</t>
  </si>
  <si>
    <t>Doplňky zařízení koupelen a záchodů plastové zásobník toaletních papírů</t>
  </si>
  <si>
    <t>-104151550</t>
  </si>
  <si>
    <t>72</t>
  </si>
  <si>
    <t>725291531</t>
  </si>
  <si>
    <t>Doplňky zařízení koupelen a záchodů plastové zásobník papírových ručníků</t>
  </si>
  <si>
    <t>-433991995</t>
  </si>
  <si>
    <t>73</t>
  </si>
  <si>
    <t>725291703</t>
  </si>
  <si>
    <t>Doplňky zařízení koupelen a záchodů smaltované madlo rovné dl 500 mm</t>
  </si>
  <si>
    <t>933352751</t>
  </si>
  <si>
    <t xml:space="preserve">2                                                   "OS4"</t>
  </si>
  <si>
    <t>74</t>
  </si>
  <si>
    <t>725291711</t>
  </si>
  <si>
    <t>Doplňky zařízení koupelen a záchodů smaltované madlo krakorcové dl 550 mm</t>
  </si>
  <si>
    <t>-692251036</t>
  </si>
  <si>
    <t xml:space="preserve">1                                                         "OS4"</t>
  </si>
  <si>
    <t>75</t>
  </si>
  <si>
    <t>725291721</t>
  </si>
  <si>
    <t>Doplňky zařízení koupelen a záchodů smaltované madlo krakorcové sklopné dl 550 mm</t>
  </si>
  <si>
    <t>991457932</t>
  </si>
  <si>
    <t xml:space="preserve">2                                                             "OS4"</t>
  </si>
  <si>
    <t>763</t>
  </si>
  <si>
    <t>Konstrukce suché výstavby</t>
  </si>
  <si>
    <t>76</t>
  </si>
  <si>
    <t>763111313</t>
  </si>
  <si>
    <t>SDK příčka tl 100 mm profil CW+UW 75 desky 1xA 12,5 bez izolace do EI 30</t>
  </si>
  <si>
    <t>-572242172</t>
  </si>
  <si>
    <t>2,7*3,8</t>
  </si>
  <si>
    <t>2,7*3,3</t>
  </si>
  <si>
    <t xml:space="preserve">Mezisoučet                 "provizorní příčka"</t>
  </si>
  <si>
    <t>77</t>
  </si>
  <si>
    <t>763111314</t>
  </si>
  <si>
    <t>SDK příčka tl 100 mm profil CW+UW 75 desky 1xA 12,5 s izolací EI 30 Rw do 45 dB</t>
  </si>
  <si>
    <t>978718736</t>
  </si>
  <si>
    <t>(0,9+0,89)*2,2</t>
  </si>
  <si>
    <t xml:space="preserve">Mezisoučet                                         "1.n.p."</t>
  </si>
  <si>
    <t xml:space="preserve">Součet                                                      "SN2"</t>
  </si>
  <si>
    <t>78</t>
  </si>
  <si>
    <t>763111333</t>
  </si>
  <si>
    <t>SDK příčka tl 100 mm profil CW+UW 75 desky 1xH2 12,5 s izolací EI 30 Rw do 45 dB</t>
  </si>
  <si>
    <t>78855281</t>
  </si>
  <si>
    <t>(1,68+1,68)*3,76</t>
  </si>
  <si>
    <t>1,85*2,15</t>
  </si>
  <si>
    <t>(2,15+2,15+2,46)*3,71</t>
  </si>
  <si>
    <t>1,47*2,15</t>
  </si>
  <si>
    <t>(2,15+2,15+1,66)*3,61</t>
  </si>
  <si>
    <t xml:space="preserve">Mezisoučet                                          "1.n.p."</t>
  </si>
  <si>
    <t>1,92*3*3,3</t>
  </si>
  <si>
    <t>(0,25+1,95)*2,1</t>
  </si>
  <si>
    <t>2,16*2*3,25</t>
  </si>
  <si>
    <t>(2,16+1,6)*2,15</t>
  </si>
  <si>
    <t>2,0*2*3,24</t>
  </si>
  <si>
    <t>2,0*2,15</t>
  </si>
  <si>
    <t xml:space="preserve">Mezisoučet                                             "2.n.p."</t>
  </si>
  <si>
    <t xml:space="preserve">Součet                                                         "SN2"</t>
  </si>
  <si>
    <t>79</t>
  </si>
  <si>
    <t>763111717</t>
  </si>
  <si>
    <t>SDK příčka základní penetrační nátěr (oboustranně)</t>
  </si>
  <si>
    <t>-1451508573</t>
  </si>
  <si>
    <t>fig51+fig52</t>
  </si>
  <si>
    <t>80</t>
  </si>
  <si>
    <t>763111811</t>
  </si>
  <si>
    <t>Demontáž SDK příčky s jednoduchou ocelovou nosnou konstrukcí opláštění jednoduché</t>
  </si>
  <si>
    <t>485476089</t>
  </si>
  <si>
    <t>81</t>
  </si>
  <si>
    <t>763113343</t>
  </si>
  <si>
    <t>SDK příčka instalační tl 205 - 700 mm zdvojený profil CW+UW 75 desky 2xH2 12,5 s izolací EI 60 Rw do 54 dB</t>
  </si>
  <si>
    <t>-279062117</t>
  </si>
  <si>
    <t>5,73*3,61</t>
  </si>
  <si>
    <t>5,73*3,24</t>
  </si>
  <si>
    <t xml:space="preserve">Součet                                                 "SN1"</t>
  </si>
  <si>
    <t>82</t>
  </si>
  <si>
    <t>763121426</t>
  </si>
  <si>
    <t>SDK stěna předsazená tl 112,5 mm profil CW+UW 100 deska 1xH2 12,5 bez izolace EI 15</t>
  </si>
  <si>
    <t>1356349740</t>
  </si>
  <si>
    <t>(0,75+0,40+0,9+1,16+0,85+0,85+0,9)*1,2</t>
  </si>
  <si>
    <t>(0,4+0,35+0,29+0,36+0,55)*3,6</t>
  </si>
  <si>
    <t>(0,55+1,76+0,87+0,9+1,5+0,9+1,0)*1,2</t>
  </si>
  <si>
    <t>(0,35+0,25+0,25+0,55)*3,36</t>
  </si>
  <si>
    <t>83</t>
  </si>
  <si>
    <t>763121466</t>
  </si>
  <si>
    <t>SDK stěna předsazená tl 100 mm profil CW+UW 75 desky 2xDFH2 12,5 s izolací EI 45</t>
  </si>
  <si>
    <t>-1894252083</t>
  </si>
  <si>
    <t>(0,2+2,04+0,45+1,7+1,22+1,55)*0,88</t>
  </si>
  <si>
    <t xml:space="preserve">Mezisoučet                                       "1.n.p."</t>
  </si>
  <si>
    <t xml:space="preserve">Součet                                                    "SN3"</t>
  </si>
  <si>
    <t>84</t>
  </si>
  <si>
    <t>763121714</t>
  </si>
  <si>
    <t>SDK stěna předsazená základní penetrační nátěr</t>
  </si>
  <si>
    <t>-1673732839</t>
  </si>
  <si>
    <t>fig54+fig55</t>
  </si>
  <si>
    <t>85</t>
  </si>
  <si>
    <t>763131752</t>
  </si>
  <si>
    <t>Montáž jedné vrstvy tepelné izolace do SDK podhledu</t>
  </si>
  <si>
    <t>-112435436</t>
  </si>
  <si>
    <t>fig62*2</t>
  </si>
  <si>
    <t>86</t>
  </si>
  <si>
    <t>63148104</t>
  </si>
  <si>
    <t>deska tepelně izolační minerální univerzální λ=0,038-0,039 tl 100mm</t>
  </si>
  <si>
    <t>1293330299</t>
  </si>
  <si>
    <t>fig62*2*1,02</t>
  </si>
  <si>
    <t>87</t>
  </si>
  <si>
    <t>763172323</t>
  </si>
  <si>
    <t>Montáž dvířek revizních jednoplášťových SDK kcí vel. 400x400 mm pro příčky a předsazené stěny</t>
  </si>
  <si>
    <t>2000966466</t>
  </si>
  <si>
    <t xml:space="preserve">14                                              "OS6"</t>
  </si>
  <si>
    <t>88</t>
  </si>
  <si>
    <t>59030712</t>
  </si>
  <si>
    <t>dvířka revizní jednokřídlá s automatickým zámkem 400x400mm</t>
  </si>
  <si>
    <t>-1695132903</t>
  </si>
  <si>
    <t>89</t>
  </si>
  <si>
    <t>763172415</t>
  </si>
  <si>
    <t>Montáž dvířek revizních protipožárních SDK kcí vel. 600 x 600 mm pro příčky a předsazené stěny</t>
  </si>
  <si>
    <t>-103225846</t>
  </si>
  <si>
    <t xml:space="preserve">1                                                   "OS9"</t>
  </si>
  <si>
    <t>90</t>
  </si>
  <si>
    <t>59030763</t>
  </si>
  <si>
    <t>dvířka revizní protipožární pro stěny a podhledy EI 60 600x600 mm</t>
  </si>
  <si>
    <t>667236253</t>
  </si>
  <si>
    <t>91</t>
  </si>
  <si>
    <t>763173113</t>
  </si>
  <si>
    <t>Montáž úchytu pro WC v SDK kci</t>
  </si>
  <si>
    <t>-717363021</t>
  </si>
  <si>
    <t xml:space="preserve">1                                   "pro invalidy"</t>
  </si>
  <si>
    <t>92</t>
  </si>
  <si>
    <t>59030731</t>
  </si>
  <si>
    <t>konstrukce pro uchycení WC osová rozteč CW profilů 450-625mm</t>
  </si>
  <si>
    <t>423349641</t>
  </si>
  <si>
    <t>93</t>
  </si>
  <si>
    <t>763431001</t>
  </si>
  <si>
    <t>Montáž minerálního podhledu s vyjímatelnými panely vel. do 0,36 m2 na zavěšený viditelný rošt</t>
  </si>
  <si>
    <t>1106892035</t>
  </si>
  <si>
    <t>8,0+1,8+9,1+5,0+3,4+4,0</t>
  </si>
  <si>
    <t xml:space="preserve">47,5                                                          "114"</t>
  </si>
  <si>
    <t xml:space="preserve">Součet                                                  "Pdhl1"</t>
  </si>
  <si>
    <t xml:space="preserve">50,6                                                          "217"</t>
  </si>
  <si>
    <t xml:space="preserve">Mezisoučet                                       "2.n.p."</t>
  </si>
  <si>
    <t xml:space="preserve">Součet                                                   "Pdhl2"</t>
  </si>
  <si>
    <t>94</t>
  </si>
  <si>
    <t>59036513</t>
  </si>
  <si>
    <t>deska podhledová minerální rovná bílá jemná hladká 15x600x600mm</t>
  </si>
  <si>
    <t>-2099981853</t>
  </si>
  <si>
    <t>fig61*1,05</t>
  </si>
  <si>
    <t>fig62*1,05</t>
  </si>
  <si>
    <t>95</t>
  </si>
  <si>
    <t>998763302</t>
  </si>
  <si>
    <t>Přesun hmot tonážní pro sádrokartonové konstrukce v objektech v přes 6 do 12 m</t>
  </si>
  <si>
    <t>1143401857</t>
  </si>
  <si>
    <t>766</t>
  </si>
  <si>
    <t>Konstrukce truhlářské</t>
  </si>
  <si>
    <t>96</t>
  </si>
  <si>
    <t>766621213</t>
  </si>
  <si>
    <t>Montáž dřevěných oken plochy přes 1 m2 otevíravých výšky přes 2,5 m s rámem do zdiva</t>
  </si>
  <si>
    <t>-467536980</t>
  </si>
  <si>
    <t xml:space="preserve">1,65*4,54*1                               "12"</t>
  </si>
  <si>
    <t>97</t>
  </si>
  <si>
    <t>611100151</t>
  </si>
  <si>
    <t xml:space="preserve">okno dřevěné otevíravé/sklopné trojsklo  - 12</t>
  </si>
  <si>
    <t>-724552003</t>
  </si>
  <si>
    <t>98</t>
  </si>
  <si>
    <t>766621221</t>
  </si>
  <si>
    <t>Montáž dřevěných oken plochy přes 1 m2 otevíravých výšky do 1,5 m s rámem do panelů</t>
  </si>
  <si>
    <t>-1759351723</t>
  </si>
  <si>
    <t xml:space="preserve">1,5*0,7*9                                    "6"</t>
  </si>
  <si>
    <t>99</t>
  </si>
  <si>
    <t>61110010</t>
  </si>
  <si>
    <t>okno dřevěné otevíravé/sklopné dvojsklo přes plochu 1m2 do v 1,5m</t>
  </si>
  <si>
    <t>-1890208647</t>
  </si>
  <si>
    <t>100</t>
  </si>
  <si>
    <t>766660001</t>
  </si>
  <si>
    <t>Montáž dveřních křídel otvíravých jednokřídlových š do 0,8 m do ocelové zárubně</t>
  </si>
  <si>
    <t>-1483880582</t>
  </si>
  <si>
    <t>101</t>
  </si>
  <si>
    <t>61162024</t>
  </si>
  <si>
    <t>dveře jednokřídlé dřevotřískové povrch fóliový plné 600x1970-2100mm</t>
  </si>
  <si>
    <t>-132732386</t>
  </si>
  <si>
    <t>102</t>
  </si>
  <si>
    <t>61162025</t>
  </si>
  <si>
    <t>dveře jednokřídlé dřevotřískové povrch fóliový plné 700x1970-2100mm</t>
  </si>
  <si>
    <t>-149212012</t>
  </si>
  <si>
    <t>103</t>
  </si>
  <si>
    <t>61162026</t>
  </si>
  <si>
    <t>dveře jednokřídlé dřevotřískové povrch fóliový plné 800x1970-2100mm</t>
  </si>
  <si>
    <t>-118629035</t>
  </si>
  <si>
    <t>104</t>
  </si>
  <si>
    <t>766660022</t>
  </si>
  <si>
    <t>Montáž dveřních křídel otvíravých jednokřídlových š přes 0,8 m požárních do ocelové zárubně</t>
  </si>
  <si>
    <t>-760878841</t>
  </si>
  <si>
    <t xml:space="preserve">4+2                                      "5"</t>
  </si>
  <si>
    <t xml:space="preserve">2+1                                      "9"</t>
  </si>
  <si>
    <t xml:space="preserve">0+1                                      "10"</t>
  </si>
  <si>
    <t>105</t>
  </si>
  <si>
    <t>611653401</t>
  </si>
  <si>
    <t>dveře jednokřídlé dřevotřískové protipožární EI (EW) 30 D3 povrch lakovaný prosklené 900x1970-2100mm</t>
  </si>
  <si>
    <t>1374106937</t>
  </si>
  <si>
    <t>106</t>
  </si>
  <si>
    <t>61165340</t>
  </si>
  <si>
    <t>dveře jednokřídlé dřevotřískové protipožární EI (EW) 30 D3 povrch lakovaný plné 900x1970-2100mm</t>
  </si>
  <si>
    <t>376212812</t>
  </si>
  <si>
    <t>107</t>
  </si>
  <si>
    <t>611621011</t>
  </si>
  <si>
    <t>dveře jednokřídlé dřevotřískové protipožární EI (EW) 30 D3 povrch laminátový prosklené 1100x1970-2100mm</t>
  </si>
  <si>
    <t>-127776247</t>
  </si>
  <si>
    <t>108</t>
  </si>
  <si>
    <t>766660451</t>
  </si>
  <si>
    <t>Montáž vchodových dveří dvoukřídlových bez nadsvětlíku do zdiva</t>
  </si>
  <si>
    <t>-917657451</t>
  </si>
  <si>
    <t xml:space="preserve">1                                                "11"</t>
  </si>
  <si>
    <t>109</t>
  </si>
  <si>
    <t>611732041</t>
  </si>
  <si>
    <t>dveře dvoukřídlé dřevěné prosklené vnější - 11</t>
  </si>
  <si>
    <t>-408535123</t>
  </si>
  <si>
    <t xml:space="preserve">1,75*2,18*1                                                "11"</t>
  </si>
  <si>
    <t>110</t>
  </si>
  <si>
    <t>766660461</t>
  </si>
  <si>
    <t>Montáž vchodových dveří dvoukřídlových s nadsvětlíkem do zdiva</t>
  </si>
  <si>
    <t>677765134</t>
  </si>
  <si>
    <t xml:space="preserve">1                                                "7"</t>
  </si>
  <si>
    <t xml:space="preserve">1                                                "8"</t>
  </si>
  <si>
    <t>111</t>
  </si>
  <si>
    <t>611732042</t>
  </si>
  <si>
    <t>dveře dvoukřídlé dřevěné s nadsvětlíkem vnitřní - 7,8</t>
  </si>
  <si>
    <t>1443725635</t>
  </si>
  <si>
    <t xml:space="preserve">2,2*3,32*1                                                "7"</t>
  </si>
  <si>
    <t xml:space="preserve">2,2*3,04*1                                                "8"</t>
  </si>
  <si>
    <t>112</t>
  </si>
  <si>
    <t>766660481</t>
  </si>
  <si>
    <t>Montáž vchodových dveří dvoukřídlových s díly a nadsvětlíkem do zdiva</t>
  </si>
  <si>
    <t>70009714</t>
  </si>
  <si>
    <t xml:space="preserve">1                                                 "1"</t>
  </si>
  <si>
    <t>113</t>
  </si>
  <si>
    <t>766660717</t>
  </si>
  <si>
    <t>Montáž dveřních křídel samozavírače na ocelovou zárubeň</t>
  </si>
  <si>
    <t>1882602488</t>
  </si>
  <si>
    <t xml:space="preserve">7                                     "2"</t>
  </si>
  <si>
    <t xml:space="preserve">1                                      "4" </t>
  </si>
  <si>
    <t xml:space="preserve">6                                       "5"</t>
  </si>
  <si>
    <t xml:space="preserve">3                                       "9"</t>
  </si>
  <si>
    <t xml:space="preserve">1                                       "10"</t>
  </si>
  <si>
    <t>114</t>
  </si>
  <si>
    <t>54917250</t>
  </si>
  <si>
    <t>samozavírač dveří hydraulický</t>
  </si>
  <si>
    <t>-2093153598</t>
  </si>
  <si>
    <t>115</t>
  </si>
  <si>
    <t>766660720</t>
  </si>
  <si>
    <t>Osazení větrací mřížky s vyříznutím otvoru</t>
  </si>
  <si>
    <t>-564578766</t>
  </si>
  <si>
    <t xml:space="preserve">11                                         "2"</t>
  </si>
  <si>
    <t xml:space="preserve">5                                            "3"</t>
  </si>
  <si>
    <t xml:space="preserve">2                                             "4"</t>
  </si>
  <si>
    <t>116</t>
  </si>
  <si>
    <t>42972106</t>
  </si>
  <si>
    <t>mřížka větrací do dřeva kovová 80x400mm</t>
  </si>
  <si>
    <t>-1391554155</t>
  </si>
  <si>
    <t>117</t>
  </si>
  <si>
    <t>766660728</t>
  </si>
  <si>
    <t>Montáž dveřního interiérového kování - zámku</t>
  </si>
  <si>
    <t>-812987630</t>
  </si>
  <si>
    <t xml:space="preserve">4+2                                  "5"</t>
  </si>
  <si>
    <t>118</t>
  </si>
  <si>
    <t>54926004</t>
  </si>
  <si>
    <t>zámek zadlabací magnetický s protiplechem rozteč 72x55mm</t>
  </si>
  <si>
    <t>2077538031</t>
  </si>
  <si>
    <t>119</t>
  </si>
  <si>
    <t>766660729</t>
  </si>
  <si>
    <t>Montáž dveřního interiérového kování - štítku s klikou</t>
  </si>
  <si>
    <t>-971316312</t>
  </si>
  <si>
    <t xml:space="preserve">4+2                                   "5"</t>
  </si>
  <si>
    <t>120</t>
  </si>
  <si>
    <t>54914123</t>
  </si>
  <si>
    <t>kování rozetové klika/klika</t>
  </si>
  <si>
    <t>-1671498044</t>
  </si>
  <si>
    <t>121</t>
  </si>
  <si>
    <t>766660734</t>
  </si>
  <si>
    <t>Montáž dveřního bezpečnostního kování - panikového</t>
  </si>
  <si>
    <t>1929926988</t>
  </si>
  <si>
    <t xml:space="preserve">1                                               "Os8"</t>
  </si>
  <si>
    <t>122</t>
  </si>
  <si>
    <t>54914135</t>
  </si>
  <si>
    <t>kování panikové klika/klika</t>
  </si>
  <si>
    <t>1879638737</t>
  </si>
  <si>
    <t>123</t>
  </si>
  <si>
    <t>766681812</t>
  </si>
  <si>
    <t>Demontáž dveřních obložkových dřevěných zárubní plochy přes 2 m2 k opětovnému použití</t>
  </si>
  <si>
    <t>-1821914289</t>
  </si>
  <si>
    <t xml:space="preserve">2,45*2,76                            "1"</t>
  </si>
  <si>
    <t>124</t>
  </si>
  <si>
    <t>766694111</t>
  </si>
  <si>
    <t>Montáž parapetních desek dřevěných nebo plastových š do 30 cm dl do 1,0 m</t>
  </si>
  <si>
    <t>-1699473424</t>
  </si>
  <si>
    <t xml:space="preserve">18,0                                               "OS2"</t>
  </si>
  <si>
    <t>125</t>
  </si>
  <si>
    <t>60794101</t>
  </si>
  <si>
    <t>parapet dřevotřískový vnitřní povrch laminátový š 200mm</t>
  </si>
  <si>
    <t>905484956</t>
  </si>
  <si>
    <t>126</t>
  </si>
  <si>
    <t>766694122</t>
  </si>
  <si>
    <t>Montáž parapetních dřevěných nebo plastových š přes 30 cm dl přes 1,0 do 1,6 m</t>
  </si>
  <si>
    <t>-25372679</t>
  </si>
  <si>
    <t xml:space="preserve">8+2                                                     "OS2"</t>
  </si>
  <si>
    <t>127</t>
  </si>
  <si>
    <t>60794109</t>
  </si>
  <si>
    <t>parapet dřevotřískový vnitřní povrch laminátový š 600mm</t>
  </si>
  <si>
    <t>1638608151</t>
  </si>
  <si>
    <t>1,4*8+1,5*2</t>
  </si>
  <si>
    <t>128</t>
  </si>
  <si>
    <t>998766102</t>
  </si>
  <si>
    <t>Přesun hmot tonážní pro kce truhlářské v objektech v přes 6 do 12 m</t>
  </si>
  <si>
    <t>-1127761817</t>
  </si>
  <si>
    <t>767</t>
  </si>
  <si>
    <t>Konstrukce zámečnické</t>
  </si>
  <si>
    <t>129</t>
  </si>
  <si>
    <t>767531111</t>
  </si>
  <si>
    <t>Montáž vstupních kovových nebo plastových rohoží čistících zón</t>
  </si>
  <si>
    <t>-1976750287</t>
  </si>
  <si>
    <t xml:space="preserve">1,8*1,2*1                                 "OS7"</t>
  </si>
  <si>
    <t>130</t>
  </si>
  <si>
    <t>69752100</t>
  </si>
  <si>
    <t>rohož textilní provedení 100% PP, zatavený do měkčeného PVC</t>
  </si>
  <si>
    <t>332055621</t>
  </si>
  <si>
    <t>131</t>
  </si>
  <si>
    <t>767531125</t>
  </si>
  <si>
    <t>Osazení náběhového rámu širokého š 65 mm k čistícím rohožím</t>
  </si>
  <si>
    <t>136656239</t>
  </si>
  <si>
    <t xml:space="preserve">(1,8+1,2)*2*1                                 "OS7"</t>
  </si>
  <si>
    <t>132</t>
  </si>
  <si>
    <t>69752150</t>
  </si>
  <si>
    <t>rámy náběhové-náběh široký-65mm-Al</t>
  </si>
  <si>
    <t>-654054426</t>
  </si>
  <si>
    <t>133</t>
  </si>
  <si>
    <t>998767102</t>
  </si>
  <si>
    <t>Přesun hmot tonážní pro zámečnické konstrukce v objektech v přes 6 do 12 m</t>
  </si>
  <si>
    <t>1795591811</t>
  </si>
  <si>
    <t>771</t>
  </si>
  <si>
    <t>Podlahy z dlaždic</t>
  </si>
  <si>
    <t>134</t>
  </si>
  <si>
    <t>771121011</t>
  </si>
  <si>
    <t>Nátěr penetrační na podlahu</t>
  </si>
  <si>
    <t>1958487023</t>
  </si>
  <si>
    <t>Pdl1+Pdl3+Pdl5</t>
  </si>
  <si>
    <t>135</t>
  </si>
  <si>
    <t>771474113</t>
  </si>
  <si>
    <t>Montáž soklů z dlaždic keramických rovných flexibilní lepidlo v přes 90 do 120 mm</t>
  </si>
  <si>
    <t>1185135966</t>
  </si>
  <si>
    <t>136</t>
  </si>
  <si>
    <t>771574243</t>
  </si>
  <si>
    <t>Montáž podlah keramických pro mechanické zatížení hladkých lepených flexibilním lepidlem přes 9 do 12 ks/m2</t>
  </si>
  <si>
    <t>583863537</t>
  </si>
  <si>
    <t>137</t>
  </si>
  <si>
    <t>59761434</t>
  </si>
  <si>
    <t>dlažba keramická slinutá hladká do interiéru i exteriéru pro vysoké mechanické namáhání přes 9 do 12ks/m2</t>
  </si>
  <si>
    <t>-825879747</t>
  </si>
  <si>
    <t>(Pdl1+Pdl3+Pdl5)*1,1</t>
  </si>
  <si>
    <t>(Pdl1+Pdl3+Pdl5)*0,1*1,1</t>
  </si>
  <si>
    <t>138</t>
  </si>
  <si>
    <t>998771102</t>
  </si>
  <si>
    <t>Přesun hmot tonážní pro podlahy z dlaždic v objektech v přes 6 do 12 m</t>
  </si>
  <si>
    <t>-1660831640</t>
  </si>
  <si>
    <t>776</t>
  </si>
  <si>
    <t>Podlahy povlakové</t>
  </si>
  <si>
    <t>139</t>
  </si>
  <si>
    <t>776111112</t>
  </si>
  <si>
    <t>Broušení betonového podkladu povlakových podlah</t>
  </si>
  <si>
    <t>-1915058529</t>
  </si>
  <si>
    <t>Pdl2+Pdl4</t>
  </si>
  <si>
    <t>140</t>
  </si>
  <si>
    <t>776111311</t>
  </si>
  <si>
    <t>Vysátí podkladu povlakových podlah</t>
  </si>
  <si>
    <t>-831124848</t>
  </si>
  <si>
    <t>141</t>
  </si>
  <si>
    <t>776121112</t>
  </si>
  <si>
    <t>Vodou ředitelná penetrace savého podkladu povlakových podlah</t>
  </si>
  <si>
    <t>247861901</t>
  </si>
  <si>
    <t>142</t>
  </si>
  <si>
    <t>776201811</t>
  </si>
  <si>
    <t>Demontáž lepených povlakových podlah bez podložky ručně</t>
  </si>
  <si>
    <t>-741464183</t>
  </si>
  <si>
    <t xml:space="preserve">39,6+4,5+11,9+12,1+83,6+37,0+61,5+68,5                  "PVC"</t>
  </si>
  <si>
    <t xml:space="preserve">50,4+42,2                                                      "koberec"</t>
  </si>
  <si>
    <t xml:space="preserve">5,5+2,6+63,4                                                 "PVC"</t>
  </si>
  <si>
    <t>143</t>
  </si>
  <si>
    <t>776221111</t>
  </si>
  <si>
    <t>Lepení pásů z PVC standardním lepidlem</t>
  </si>
  <si>
    <t>2081252343</t>
  </si>
  <si>
    <t>144</t>
  </si>
  <si>
    <t>28411122</t>
  </si>
  <si>
    <t>PVC vinyl protiskluzný tl 2mm, nášlapná vrstva 0.85mm, hořlavost Bfl-s1, smykové tření µ 0.6, třída zátěže 34/43, protiskluznost R10 B</t>
  </si>
  <si>
    <t>469374392</t>
  </si>
  <si>
    <t>(Pdl2+Pdl4)*1,1</t>
  </si>
  <si>
    <t>145</t>
  </si>
  <si>
    <t>776411111</t>
  </si>
  <si>
    <t>Montáž obvodových soklíků výšky do 80 mm</t>
  </si>
  <si>
    <t>1083081030</t>
  </si>
  <si>
    <t>146</t>
  </si>
  <si>
    <t>28411009</t>
  </si>
  <si>
    <t>lišta soklová PVC 18x80mm</t>
  </si>
  <si>
    <t>-154893146</t>
  </si>
  <si>
    <t>(Pdl2+Pdl4)*1,05</t>
  </si>
  <si>
    <t>147</t>
  </si>
  <si>
    <t>998776102</t>
  </si>
  <si>
    <t>Přesun hmot tonážní pro podlahy povlakové v objektech v přes 6 do 12 m</t>
  </si>
  <si>
    <t>-1907583681</t>
  </si>
  <si>
    <t>781</t>
  </si>
  <si>
    <t>Dokončovací práce - obklady</t>
  </si>
  <si>
    <t>148</t>
  </si>
  <si>
    <t>781121011</t>
  </si>
  <si>
    <t>Nátěr penetrační na stěnu</t>
  </si>
  <si>
    <t>-1061083415</t>
  </si>
  <si>
    <t>149</t>
  </si>
  <si>
    <t>781161021</t>
  </si>
  <si>
    <t>Montáž profilu ukončujícího rohového nebo vanového</t>
  </si>
  <si>
    <t>1578800335</t>
  </si>
  <si>
    <t xml:space="preserve">(1,2+1,85+0,97+1,9)-0,6                     "103"</t>
  </si>
  <si>
    <t xml:space="preserve">(1,65+1,85)*2-0,6-0,7                  "103"</t>
  </si>
  <si>
    <t xml:space="preserve">(1,8+1,68)*2-0,7*2                                "103"</t>
  </si>
  <si>
    <t xml:space="preserve">(1,09+1,68)*2-0,7                                  "103a" </t>
  </si>
  <si>
    <t xml:space="preserve">(0,9+1,47+1,16+1,47)*2-0,6*2      "113"</t>
  </si>
  <si>
    <t xml:space="preserve">(2,46+1,65)*2-0,8-0,6*3         "113"</t>
  </si>
  <si>
    <t xml:space="preserve">(2,46+0,85)*2-0,6               "113"</t>
  </si>
  <si>
    <t xml:space="preserve">(0,9+1,66+1,15+1,66)*2-0,7-0,6*2        "114b"</t>
  </si>
  <si>
    <t xml:space="preserve">(2,15+1,9)*2-0,8               "114c"</t>
  </si>
  <si>
    <t xml:space="preserve">Mezisoučet                                 "1.n.p."</t>
  </si>
  <si>
    <t xml:space="preserve">(1,15+1,85+0,9+1,9)-0,6          "202"</t>
  </si>
  <si>
    <t xml:space="preserve">(2,4+1,9)*2-0,7-0,6            "202"</t>
  </si>
  <si>
    <t xml:space="preserve">(2,66+2,15)*2-0,7*2                      "202"</t>
  </si>
  <si>
    <t xml:space="preserve">(1,76+2,15)*2-0,7-0,6        "203"</t>
  </si>
  <si>
    <t xml:space="preserve">(0,87+1,9)*2-0,6                           "203"</t>
  </si>
  <si>
    <t xml:space="preserve">(2,16+0,9)*2-0,7*2          "215"</t>
  </si>
  <si>
    <t xml:space="preserve">(1,17+1,6+0,9+1,6)*2-0,7-0,6*3  "215"</t>
  </si>
  <si>
    <t xml:space="preserve">(2,16+1,5)*2-0,6               "215"</t>
  </si>
  <si>
    <t xml:space="preserve">(2,0+1,45+2,0+1,0+2,0+0,9)*2-0,7*3-0,6*2  "217b"</t>
  </si>
  <si>
    <t xml:space="preserve">Mezisoučet                             "2.n.p."</t>
  </si>
  <si>
    <t xml:space="preserve">Součet                             "ukončující lišty"</t>
  </si>
  <si>
    <t xml:space="preserve">3*1,8                     "103"</t>
  </si>
  <si>
    <t xml:space="preserve">2*1,8                  "103"</t>
  </si>
  <si>
    <t xml:space="preserve">1*1,8                                "103"</t>
  </si>
  <si>
    <t xml:space="preserve">1*1,8                                  "103a" </t>
  </si>
  <si>
    <t xml:space="preserve">2*1,8                      "113"</t>
  </si>
  <si>
    <t xml:space="preserve">2*1,8                     "113"</t>
  </si>
  <si>
    <t xml:space="preserve">1*1,8                       "114b"</t>
  </si>
  <si>
    <t xml:space="preserve">2*1,8                      "114c"</t>
  </si>
  <si>
    <t xml:space="preserve">3*1,8                       "202"</t>
  </si>
  <si>
    <t xml:space="preserve">1*1,8                       "202"</t>
  </si>
  <si>
    <t xml:space="preserve">2*1,8                        "202"</t>
  </si>
  <si>
    <t xml:space="preserve">2*1,8                       "203"</t>
  </si>
  <si>
    <t xml:space="preserve">1*1,8                          "203"</t>
  </si>
  <si>
    <t xml:space="preserve">1*1,8                         "215"</t>
  </si>
  <si>
    <t xml:space="preserve">2*1,8                         "215"</t>
  </si>
  <si>
    <t xml:space="preserve">3*1,8                        "217b"</t>
  </si>
  <si>
    <t xml:space="preserve">Součet                           "rohové lišty"</t>
  </si>
  <si>
    <t>150</t>
  </si>
  <si>
    <t>28342003</t>
  </si>
  <si>
    <t>lišta ukončovací z PVC 10mm</t>
  </si>
  <si>
    <t>-1204982681</t>
  </si>
  <si>
    <t>fig66*1,05</t>
  </si>
  <si>
    <t>fig67*1,05</t>
  </si>
  <si>
    <t>151</t>
  </si>
  <si>
    <t>781474112</t>
  </si>
  <si>
    <t>Montáž obkladů vnitřních keramických hladkých přes 9 do 12 ks/m2 lepených flexibilním lepidlem</t>
  </si>
  <si>
    <t>295150086</t>
  </si>
  <si>
    <t xml:space="preserve">(1,2+1,85+0,97+1,9)*1,8-0,6*1,8                     "103"</t>
  </si>
  <si>
    <t xml:space="preserve">(1,65+1,85)*2*1,8-0,6*1,8-0,7*1,8                  "103"</t>
  </si>
  <si>
    <t xml:space="preserve">(1,8+1,68)*2*1,8-0,7*1,8*2                                "103"</t>
  </si>
  <si>
    <t xml:space="preserve">(1,09+1,68)*2*1,8-0,7*1,8                                  "103a" </t>
  </si>
  <si>
    <t xml:space="preserve">(0,9+1,47+1,16+1,47)*2*1,8-0,6*1,8*2      "113"</t>
  </si>
  <si>
    <t xml:space="preserve">(2,46+1,65)*2*1,8-0,8*1,8-0,6*1,8*3         "113"</t>
  </si>
  <si>
    <t xml:space="preserve">(2,46+0,85)*2*1,8-0,6*1,8               "113"</t>
  </si>
  <si>
    <t xml:space="preserve">1,5*1,5                                          "114"</t>
  </si>
  <si>
    <t xml:space="preserve">(0,9+1,66+1,15+1,66)*2*1,8-0,7*1,8-0,6*1,8*2        "114b"</t>
  </si>
  <si>
    <t xml:space="preserve">(2,15+1,9)*2*1,8-0,8*1,8               "114c"</t>
  </si>
  <si>
    <t xml:space="preserve">(1,15+1,85+0,9+1,9)*1,8-0,6*1,8          "202"</t>
  </si>
  <si>
    <t xml:space="preserve">(2,4+1,9)*2*1,8-0,7*1,8-0,6*1,8            "202"</t>
  </si>
  <si>
    <t xml:space="preserve">(2,66+2,15)*2*1,8-0,7*1,8*2                      "202"</t>
  </si>
  <si>
    <t xml:space="preserve">(1,76+2,15)*2*1,8-0,7*1,8-0,6*1,8        "203"</t>
  </si>
  <si>
    <t xml:space="preserve">(0,87+1,9)*2*1,8-0,6*1,8                           "203"</t>
  </si>
  <si>
    <t xml:space="preserve">(2,16+0,9)*2*1,8-0,7*1,8*2          "215"</t>
  </si>
  <si>
    <t xml:space="preserve">(1,17+1,6+0,9+1,6)*2*1,8-0,7*1,8-0,6*1,8*3  "215"</t>
  </si>
  <si>
    <t xml:space="preserve">(2,16+1,5)*2*1,8-0,6*1,8               "215"</t>
  </si>
  <si>
    <t xml:space="preserve">1,5*1,5                                        "217"</t>
  </si>
  <si>
    <t xml:space="preserve">(2,0+1,45+2,0+1,0+2,0+0,9)*2*1,8-0,7*1,8*3-0,6*1,8*2  "217b"</t>
  </si>
  <si>
    <t>152</t>
  </si>
  <si>
    <t>59761026</t>
  </si>
  <si>
    <t>obklad keramický hladký do 12ks/m2</t>
  </si>
  <si>
    <t>-1530694041</t>
  </si>
  <si>
    <t>fig65*1,1</t>
  </si>
  <si>
    <t>153</t>
  </si>
  <si>
    <t>998781102</t>
  </si>
  <si>
    <t>Přesun hmot tonážní pro obklady keramické v objektech v přes 6 do 12 m</t>
  </si>
  <si>
    <t>177679180</t>
  </si>
  <si>
    <t>784</t>
  </si>
  <si>
    <t>Dokončovací práce - malby a tapety</t>
  </si>
  <si>
    <t>154</t>
  </si>
  <si>
    <t>784181101</t>
  </si>
  <si>
    <t>Základní akrylátová jednonásobná bezbarvá penetrace podkladu v místnostech v do 3,80 m</t>
  </si>
  <si>
    <t>1096739974</t>
  </si>
  <si>
    <t xml:space="preserve">Mezisoučet                                                        "1. a 2.n.p. stropy"</t>
  </si>
  <si>
    <t xml:space="preserve">Mezisoučet                                                              "1.n.p. stěny"</t>
  </si>
  <si>
    <t xml:space="preserve">(10,0+2,77)*2*3,35                                                     "201a"</t>
  </si>
  <si>
    <t xml:space="preserve">(9,25+1,92)*2*3,0                                                   "202,203"</t>
  </si>
  <si>
    <t xml:space="preserve">Mezisoučet                                                                "2.n.p. stěny"</t>
  </si>
  <si>
    <t>155</t>
  </si>
  <si>
    <t>784181111</t>
  </si>
  <si>
    <t>Základní silikátová jednonásobná bezbarvá penetrace podkladu v místnostech v do 3,80 m</t>
  </si>
  <si>
    <t>1306387061</t>
  </si>
  <si>
    <t xml:space="preserve">Mezisoučet                              "sanační omítka stěn 1.n.p."</t>
  </si>
  <si>
    <t>156</t>
  </si>
  <si>
    <t>784221101</t>
  </si>
  <si>
    <t>Dvojnásobné bílé malby ze směsí za sucha dobře otěruvzdorných v místnostech do 3,80 m</t>
  </si>
  <si>
    <t>-77932534</t>
  </si>
  <si>
    <t>(fig51+fig52+fig53)*2</t>
  </si>
  <si>
    <t>157</t>
  </si>
  <si>
    <t>784321031</t>
  </si>
  <si>
    <t>Dvojnásobné silikátové bílé malby v místnosti v do 3,80 m</t>
  </si>
  <si>
    <t>1175178909</t>
  </si>
  <si>
    <t>HZS</t>
  </si>
  <si>
    <t>Hodinové zúčtovací sazby</t>
  </si>
  <si>
    <t>158</t>
  </si>
  <si>
    <t>HZS1291</t>
  </si>
  <si>
    <t>Hodinová zúčtovací sazba pomocný stavební dělník</t>
  </si>
  <si>
    <t>hod</t>
  </si>
  <si>
    <t>512</t>
  </si>
  <si>
    <t>-826637284</t>
  </si>
  <si>
    <t xml:space="preserve">100                           "vyklízení nábytku a zařízení"</t>
  </si>
  <si>
    <t>b - Elektroinstalace</t>
  </si>
  <si>
    <t xml:space="preserve"> </t>
  </si>
  <si>
    <t>M - Práce a dodávky M</t>
  </si>
  <si>
    <t xml:space="preserve">    211-M - Elektromontáže - materiál</t>
  </si>
  <si>
    <t xml:space="preserve">    212-M - Elektromontáže - prořez</t>
  </si>
  <si>
    <t xml:space="preserve">    213-M - Elektromontáže - materiál podružný</t>
  </si>
  <si>
    <t xml:space="preserve">    214-M - Elektromontáže - montáž</t>
  </si>
  <si>
    <t xml:space="preserve">    215-M - Elektromontáže - PPV pro elektromontáže</t>
  </si>
  <si>
    <t xml:space="preserve">    216-M - Elektromontáže - ostatní náklady</t>
  </si>
  <si>
    <t xml:space="preserve">    217-M - Elektromontáže - další náklady</t>
  </si>
  <si>
    <t>Práce a dodávky M</t>
  </si>
  <si>
    <t>211-M</t>
  </si>
  <si>
    <t>Elektromontáže - materiál</t>
  </si>
  <si>
    <t>000321132</t>
  </si>
  <si>
    <t>trubka ohebná PVC 16 mm</t>
  </si>
  <si>
    <t>000311412</t>
  </si>
  <si>
    <t>krabice přístrojová KO68 SDK</t>
  </si>
  <si>
    <t>ks</t>
  </si>
  <si>
    <t>000311413</t>
  </si>
  <si>
    <t>krabice odbočná KO68 SDK s víčkem</t>
  </si>
  <si>
    <t>000311433</t>
  </si>
  <si>
    <t>krabice rozvodná KO97 SDK s víčkem</t>
  </si>
  <si>
    <t>000311437</t>
  </si>
  <si>
    <t>krabice odbočná pro zdroj 190x140x80 s víčkem</t>
  </si>
  <si>
    <t>000199221</t>
  </si>
  <si>
    <t xml:space="preserve">svorka Wago 273-112  2x2,5mm2 krabicová bezšroubo</t>
  </si>
  <si>
    <t>000101105</t>
  </si>
  <si>
    <t>kabel CYKY 3x1,5</t>
  </si>
  <si>
    <t>000101305</t>
  </si>
  <si>
    <t>kabel CYKY 5x1,5</t>
  </si>
  <si>
    <t>000101106</t>
  </si>
  <si>
    <t>kabel CYKY 3x2,5</t>
  </si>
  <si>
    <t>000132105</t>
  </si>
  <si>
    <t>kabel 1kV CXKH-V180 3x1,5</t>
  </si>
  <si>
    <t>000132305</t>
  </si>
  <si>
    <t>kabel 1kV CXKH-V180 5x1,5</t>
  </si>
  <si>
    <t>000203303</t>
  </si>
  <si>
    <t>kabel JYTY 4x1</t>
  </si>
  <si>
    <t>000420163</t>
  </si>
  <si>
    <t>zásuvka 16A/250V IP20</t>
  </si>
  <si>
    <t>000409881</t>
  </si>
  <si>
    <t>pohybový senzor osvětlení</t>
  </si>
  <si>
    <t>000409011</t>
  </si>
  <si>
    <t>signální souprava přivolání pomoci</t>
  </si>
  <si>
    <t>000489124</t>
  </si>
  <si>
    <t>zdroj signální soupravy 230/24V 2.5A</t>
  </si>
  <si>
    <t>000438013</t>
  </si>
  <si>
    <t>proud chránič+jistič 2p/1+N 30mA</t>
  </si>
  <si>
    <t>000509004</t>
  </si>
  <si>
    <t>F-svítidlo LED se senzorem D=375mm 27W 2900lm IP40</t>
  </si>
  <si>
    <t>000509007</t>
  </si>
  <si>
    <t>C-svítidlo LED se senzorem D=480mm 34W 3900lm IP40</t>
  </si>
  <si>
    <t>000552014</t>
  </si>
  <si>
    <t>N-svítidlo nouzové 2W autonomní 1hod. IP20</t>
  </si>
  <si>
    <t>212-M</t>
  </si>
  <si>
    <t>Elektromontáže - prořez</t>
  </si>
  <si>
    <t>999999061</t>
  </si>
  <si>
    <t>Prořez</t>
  </si>
  <si>
    <t>256</t>
  </si>
  <si>
    <t>1881818155</t>
  </si>
  <si>
    <t>213-M</t>
  </si>
  <si>
    <t>Elektromontáže - materiál podružný</t>
  </si>
  <si>
    <t>999999062</t>
  </si>
  <si>
    <t>Materiál podružný</t>
  </si>
  <si>
    <t>-396247769</t>
  </si>
  <si>
    <t>214-M</t>
  </si>
  <si>
    <t>Elektromontáže - montáž</t>
  </si>
  <si>
    <t>210010002</t>
  </si>
  <si>
    <t>trubka plast ohebná,pod omítkou,typ 2316/pr.16</t>
  </si>
  <si>
    <t>210010311</t>
  </si>
  <si>
    <t>krabice odbočná bez svorkovnice a zapojení(-KO68)</t>
  </si>
  <si>
    <t>210010322</t>
  </si>
  <si>
    <t>krabicová rozvodka vč.svorkovn.a zapojení (-KR97)</t>
  </si>
  <si>
    <t>210010315</t>
  </si>
  <si>
    <t>skříň rozvodná bez svorkovnice a zapojení(-KT250)</t>
  </si>
  <si>
    <t>210810048</t>
  </si>
  <si>
    <t>kabel(-CYKY) pevně uložený do 3x6/4x4/7x2,5</t>
  </si>
  <si>
    <t>210810951</t>
  </si>
  <si>
    <t>kabel(-1kV CHKE) pevně uložený do 2x4/3x2,5/4x1,5</t>
  </si>
  <si>
    <t>210810952</t>
  </si>
  <si>
    <t>kabel(-1kV CHKE) pevně ul.do 3x6/4x4/5x2,5/7x1,5</t>
  </si>
  <si>
    <t>210850010</t>
  </si>
  <si>
    <t>kabel NCEY/JYTY volně uložený do 19x1</t>
  </si>
  <si>
    <t>210100001</t>
  </si>
  <si>
    <t>ukončení v rozvaděči vč.zapojení vodiče do 2,5mm2</t>
  </si>
  <si>
    <t>210111011</t>
  </si>
  <si>
    <t>zásuvka domovní zapuštěná vč.zapojení</t>
  </si>
  <si>
    <t>210110091</t>
  </si>
  <si>
    <t>pohybový senzor</t>
  </si>
  <si>
    <t>210110041</t>
  </si>
  <si>
    <t>montáž signální soupravy</t>
  </si>
  <si>
    <t>210170002</t>
  </si>
  <si>
    <t>trafo NN 1fáz/IP00 vč.zapoj. 1xprim/1xsek do 1kVA</t>
  </si>
  <si>
    <t>210120481</t>
  </si>
  <si>
    <t>proudový chránič vč.zapojení 2pól/16A</t>
  </si>
  <si>
    <t>210200012</t>
  </si>
  <si>
    <t>svítidlo žárovkové bytové stropní/více zdrojů</t>
  </si>
  <si>
    <t>210201201</t>
  </si>
  <si>
    <t>nouzové orientační svítidlo zářivkové</t>
  </si>
  <si>
    <t>215-M</t>
  </si>
  <si>
    <t>Elektromontáže - PPV pro elektromontáže</t>
  </si>
  <si>
    <t>999999063</t>
  </si>
  <si>
    <t>PPV pro elektromontáže</t>
  </si>
  <si>
    <t>-1215909659</t>
  </si>
  <si>
    <t>216-M</t>
  </si>
  <si>
    <t>Elektromontáže - ostatní náklady</t>
  </si>
  <si>
    <t>219002621</t>
  </si>
  <si>
    <t>vysekání rýhy/zeď cihla/ hl.do 50mm/š.do 70mm</t>
  </si>
  <si>
    <t>219002913</t>
  </si>
  <si>
    <t>vysekání rýhy/omítka vápenná/stěna/šířka do 70mm</t>
  </si>
  <si>
    <t>219000101</t>
  </si>
  <si>
    <t>vyhledání stávajících obvodů</t>
  </si>
  <si>
    <t>219000101.1</t>
  </si>
  <si>
    <t>demontáže</t>
  </si>
  <si>
    <t>219000101.2</t>
  </si>
  <si>
    <t>úprava rozváděčů RP1,RP2.</t>
  </si>
  <si>
    <t>219000101.3</t>
  </si>
  <si>
    <t>napojení termostatických hlavic ÚT</t>
  </si>
  <si>
    <t>219000101.4</t>
  </si>
  <si>
    <t>zapojení ventilátorů</t>
  </si>
  <si>
    <t>219000101.5</t>
  </si>
  <si>
    <t>zapojení senzorů splachovačů</t>
  </si>
  <si>
    <t>219000101.6</t>
  </si>
  <si>
    <t>zapojení ohřívačů vody</t>
  </si>
  <si>
    <t>219000101.7</t>
  </si>
  <si>
    <t>napojení nových obvodů na stávající</t>
  </si>
  <si>
    <t>219000101.8</t>
  </si>
  <si>
    <t>montáž a zapojení požárních otvíračů dveří</t>
  </si>
  <si>
    <t>217-M</t>
  </si>
  <si>
    <t>Elektromontáže - další náklady</t>
  </si>
  <si>
    <t>999999064</t>
  </si>
  <si>
    <t>Kompletační činnost</t>
  </si>
  <si>
    <t>-975326264</t>
  </si>
  <si>
    <t>999999065</t>
  </si>
  <si>
    <t>Revize</t>
  </si>
  <si>
    <t>-501021379</t>
  </si>
  <si>
    <t>c -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</si>
  <si>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</si>
  <si>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</si>
  <si>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</si>
  <si>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</si>
  <si>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732</t>
  </si>
  <si>
    <t>Ústřední vytápění - strojovny</t>
  </si>
  <si>
    <t>732420811</t>
  </si>
  <si>
    <t>Demontáž čerpadel oběhových spirálních (do potrubí) DN 25</t>
  </si>
  <si>
    <t>CS ÚRS 2023 01</t>
  </si>
  <si>
    <t>732429212</t>
  </si>
  <si>
    <t>Čerpadla teplovodní montáž čerpadel (do potrubí) ostatních typů mokroběžných závitových DN 25</t>
  </si>
  <si>
    <t>733</t>
  </si>
  <si>
    <t>Ústřední vytápění - rozvodné potrubí</t>
  </si>
  <si>
    <t>733223202</t>
  </si>
  <si>
    <t>Potrubí z trubek měděných tvrdých spojovaných tvrdým pájením Ø 15/1</t>
  </si>
  <si>
    <t>733223203</t>
  </si>
  <si>
    <t>Potrubí z trubek měděných tvrdých spojovaných tvrdým pájením Ø 18/1</t>
  </si>
  <si>
    <t>733223204</t>
  </si>
  <si>
    <t>Potrubí z trubek měděných tvrdých spojovaných tvrdým pájením Ø 22/1</t>
  </si>
  <si>
    <t>733223205</t>
  </si>
  <si>
    <t>Potrubí z trubek měděných tvrdých spojovaných tvrdým pájením Ø 28/1,5</t>
  </si>
  <si>
    <t>733223208</t>
  </si>
  <si>
    <t>Potrubí z trubek měděných tvrdých spojovaných tvrdým pájením Ø 54/2</t>
  </si>
  <si>
    <t>733224222</t>
  </si>
  <si>
    <t>Potrubí z trubek měděných Příplatek k cenám za zhotovení přípojky z trubek měděných Ø 15/1</t>
  </si>
  <si>
    <t>733224225</t>
  </si>
  <si>
    <t>Potrubí z trubek měděných Příplatek k cenám za zhotovení přípojky z trubek měděných Ø 28/1,5</t>
  </si>
  <si>
    <t>733231112</t>
  </si>
  <si>
    <t>Kompenzátory pro měděné potrubí tvaru U s hladkými ohyby s konci na vnitřní pájení D 18</t>
  </si>
  <si>
    <t>733291101</t>
  </si>
  <si>
    <t>Zkoušky těsnosti potrubí z trubek měděných Ø do 35/1,5</t>
  </si>
  <si>
    <t>733291102</t>
  </si>
  <si>
    <t>Zkoušky těsnosti potrubí z trubek měděných Ø přes 35/1,5 do 64/2,0</t>
  </si>
  <si>
    <t>733291908</t>
  </si>
  <si>
    <t>Opravy rozvodů potrubí z trubek měděných propojení potrubí Ø 54/2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</si>
  <si>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</si>
  <si>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</si>
  <si>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733811253</t>
  </si>
  <si>
    <t>Ochrana potrubí termoizolačními trubicemi z pěnového polyetylenu PE přilepenými v příčných a podélných spojích, tloušťky izolace přes 20 do 25 mm, vnitřního průměru izolace DN přes 45 do 63 mm</t>
  </si>
  <si>
    <t>733811999</t>
  </si>
  <si>
    <t>Materiál na začištění rýh pro potrubí - 20m</t>
  </si>
  <si>
    <t>998733102</t>
  </si>
  <si>
    <t>Přesun hmot pro rozvody potrubí stanovený z hmotnosti přesunovaného materiálu vodorovná dopravní vzdálenost do 50 m v objektech výšky přes 6 do 12 m</t>
  </si>
  <si>
    <t>734</t>
  </si>
  <si>
    <t>Ústřední vytápění - armatury</t>
  </si>
  <si>
    <t>734221534</t>
  </si>
  <si>
    <t>Ventily regulační závitové termostatické, bez hlavice ovládání PN 16 do 110°C rohové jednoregulační G 1</t>
  </si>
  <si>
    <t>734221679</t>
  </si>
  <si>
    <t>Ventily regulační závitové hlavice termostatické, pro ovládání ventilů PN 10 do 110°C kapalinové s dálkovým ovládáním ventilu</t>
  </si>
  <si>
    <t>734261402</t>
  </si>
  <si>
    <t>Šroubení připojovací armatury radiátorů VK PN 10 do 110°C, regulační uzavíratelné rohové G 1/2 x 18</t>
  </si>
  <si>
    <t>734261414</t>
  </si>
  <si>
    <t>Šroubení regulační radiátorové rohové bez vypouštění G 1</t>
  </si>
  <si>
    <t>734291124</t>
  </si>
  <si>
    <t>Ostatní armatury kohouty plnicí a vypouštěcí PN 10 do 90°C G 3/4</t>
  </si>
  <si>
    <t>734291951</t>
  </si>
  <si>
    <t>Opravy armatur závitových zpětná montáž hlavic ručního a termostatického ovládání</t>
  </si>
  <si>
    <t>734292777</t>
  </si>
  <si>
    <t>Ostatní armatury kulové kohouty PN 42 do 185°C plnoprůtokové vnitřní závit G 2</t>
  </si>
  <si>
    <t>998734102</t>
  </si>
  <si>
    <t>Přesun hmot pro armatury stanovený z hmotnosti přesunovaného materiálu vodorovná dopravní vzdálenost do 50 m v objektech výšky přes 6 do 12 m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</si>
  <si>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</si>
  <si>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</si>
  <si>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</si>
  <si>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</si>
  <si>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735111810</t>
  </si>
  <si>
    <t>Demontáž otopných těles litinových článkových</t>
  </si>
  <si>
    <t>735151701</t>
  </si>
  <si>
    <t>Otopné těleso panelové třídeskové 3 přídavné přestupní plochy výška/délka 900/1800 mm výkon 7680 W</t>
  </si>
  <si>
    <t>735152271</t>
  </si>
  <si>
    <t>Otopná tělesa panelová VK jednodesková PN 1,0 MPa, T do 110°C s jednou přídavnou přestupní plochou výšky tělesa 600 mm stavební délky / výkonu 400 mm / 401 W</t>
  </si>
  <si>
    <t>735152273</t>
  </si>
  <si>
    <t>Otopná tělesa panelová VK jednodesková PN 1,0 MPa, T do 110°C s jednou přídavnou přestupní plochou výšky tělesa 600 mm stavební délky / výkonu 600 mm / 601 W</t>
  </si>
  <si>
    <t>735152579</t>
  </si>
  <si>
    <t>Otopná tělesa panelová VK dvoudesková PN 1,0 MPa, T do 110°C se dvěma přídavnými přestupními plochami výšky tělesa 600 mm stavební délky / výkonu 1200 mm / 2015 W</t>
  </si>
  <si>
    <t>735152698</t>
  </si>
  <si>
    <t>Otopná tělesa panelová VK třídesková PN 1,0 MPa, T do 110°C se třemi přídavnými přestupními plochami výšky tělesa 900 mm stavební délky / výkonu 1100 mm / 3661 W</t>
  </si>
  <si>
    <t>735152701</t>
  </si>
  <si>
    <t>Otopná tělesa panelová VK třídesková PN 1,0 MPa, T do 110°C se třemi přídavnými přestupními plochami výšky tělesa 900 mm stavební délky / výkonu 1400 mm / 4659 W</t>
  </si>
  <si>
    <t>735191905</t>
  </si>
  <si>
    <t>Ostatní opravy otopných těles odvzdušnění tělesa</t>
  </si>
  <si>
    <t>735494811</t>
  </si>
  <si>
    <t>Vypuštění vody z otopných soustav bez kotlů, ohříváků, zásobníků a nádrží</t>
  </si>
  <si>
    <t>998735102</t>
  </si>
  <si>
    <t>Přesun hmot pro otopná tělesa stanovený z hmotnosti přesunovaného materiálu vodorovná dopravní vzdálenost do 50 m v objektech výšky přes 6 do 12 m</t>
  </si>
  <si>
    <t>HZS2212</t>
  </si>
  <si>
    <t>Hodinové zúčtovací sazby profesí PSV provádění stavebních instalací instalatér odborný</t>
  </si>
  <si>
    <t>262144</t>
  </si>
  <si>
    <t>d - Zdravotní technika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</si>
  <si>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</si>
  <si>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</si>
  <si>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</si>
  <si>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359901212</t>
  </si>
  <si>
    <t>Monitoring stok (kamerový systém) jakékoli výšky stávající kanalizace</t>
  </si>
  <si>
    <t>721</t>
  </si>
  <si>
    <t>Zdravotechnika - vnitřní kanalizace</t>
  </si>
  <si>
    <t>721171918</t>
  </si>
  <si>
    <t>Opravy odpadního potrubí plastového propojení dosavadního potrubí DN 200</t>
  </si>
  <si>
    <t>721173315</t>
  </si>
  <si>
    <t>Potrubí z trub PVC SN4 dešťové DN 110</t>
  </si>
  <si>
    <t>721173317</t>
  </si>
  <si>
    <t>Potrubí z trub PVC SN4 dešťové DN 160</t>
  </si>
  <si>
    <t>721173401</t>
  </si>
  <si>
    <t>Potrubí z trub PVC SN4 svodné (ležaté) DN 110</t>
  </si>
  <si>
    <t>721173402</t>
  </si>
  <si>
    <t>Potrubí z trub PVC SN4 svodné (ležaté) DN 125</t>
  </si>
  <si>
    <t>721173403</t>
  </si>
  <si>
    <t>Potrubí z trub PVC SN4 svodné (ležaté) DN 160</t>
  </si>
  <si>
    <t>721173404</t>
  </si>
  <si>
    <t>Potrubí z trub PVC SN4 svodné (ležaté) DN 200</t>
  </si>
  <si>
    <t>721174024</t>
  </si>
  <si>
    <t>Potrubí z trub polypropylenových odpadní (svislé) DN 75</t>
  </si>
  <si>
    <t>721174042</t>
  </si>
  <si>
    <t>Potrubí z trub polypropylenových připojovací DN 40</t>
  </si>
  <si>
    <t>721174043</t>
  </si>
  <si>
    <t>Potrubí z trub polypropylenových připojovací DN 50</t>
  </si>
  <si>
    <t>721174063</t>
  </si>
  <si>
    <t>Potrubí z trub polypropylenových větrací DN 110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</si>
  <si>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</si>
  <si>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</si>
  <si>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</si>
  <si>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</si>
  <si>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</si>
  <si>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</si>
  <si>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721226521</t>
  </si>
  <si>
    <t>Zápachové uzávěrky nástěnné (PP) pro pračku a myčku DN 40</t>
  </si>
  <si>
    <t>721273153</t>
  </si>
  <si>
    <t>Ventilační hlavice z polypropylenu (PP) DN 110</t>
  </si>
  <si>
    <t>721290111</t>
  </si>
  <si>
    <t>Zkouška těsnosti kanalizace v objektech vodou do DN 125</t>
  </si>
  <si>
    <t>721290112</t>
  </si>
  <si>
    <t>Zkouška těsnosti kanalizace v objektech vodou DN 150 nebo DN 200</t>
  </si>
  <si>
    <t>721910922</t>
  </si>
  <si>
    <t>Pročištění ležatých svodů do DN 300</t>
  </si>
  <si>
    <t>998721102</t>
  </si>
  <si>
    <t>Přesun hmot pro vnitřní kanalizace stanovený z hmotnosti přesunovaného materiálu vodorovná dopravní vzdálenost do 50 m v objektech výšky přes 6 do 12 m</t>
  </si>
  <si>
    <t>722</t>
  </si>
  <si>
    <t>Zdravotechnika - vnitřní vodovod</t>
  </si>
  <si>
    <t>722171916</t>
  </si>
  <si>
    <t>Odříznutí trubky nebo tvarovky u rozvodů vody z plastů D přes 40 do 50 mm</t>
  </si>
  <si>
    <t>722173937</t>
  </si>
  <si>
    <t>Spoje rozvodů vody z plastů svary na tupo D přes 50 do 63 mm</t>
  </si>
  <si>
    <t>722174022</t>
  </si>
  <si>
    <t>Potrubí z plastových trubek z polypropylenu PPR svařovaných polyfúzně PN 20 (SDR 6) D 20 x 3,4</t>
  </si>
  <si>
    <t>722174023</t>
  </si>
  <si>
    <t>Potrubí z plastových trubek z polypropylenu PPR svařovaných polyfúzně PN 20 (SDR 6) D 25 x 4,2</t>
  </si>
  <si>
    <t>722174024</t>
  </si>
  <si>
    <t>Potrubí z plastových trubek z polypropylenu PPR svařovaných polyfúzně PN 20 (SDR 6) D 32 x 5,4</t>
  </si>
  <si>
    <t>722174025</t>
  </si>
  <si>
    <t>Potrubí z plastových trubek z polypropylenu PPR svařovaných polyfúzně PN 20 (SDR 6) D 40 x 6,7</t>
  </si>
  <si>
    <t>722174026</t>
  </si>
  <si>
    <t>Potrubí z plastových trubek z polypropylenu PPR svařovaných polyfúzně PN 20 (SDR 6) D 50 x 8,3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</si>
  <si>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</si>
  <si>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</si>
  <si>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722181223</t>
  </si>
  <si>
    <t>Ochrana potrubí termoizolačními trubicemi z pěnového polyetylenu PE přilepenými v příčných a podélných spojích, tloušťky izolace přes 6 do 9 mm, vnitřního průměru izolace DN přes 45 do 63 mm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</si>
  <si>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</si>
  <si>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</si>
  <si>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722190401</t>
  </si>
  <si>
    <t>Zřízení přípojek na potrubí vyvedení a upevnění výpustek do DN 25</t>
  </si>
  <si>
    <t>722190901</t>
  </si>
  <si>
    <t>Opravy ostatní uzavření nebo otevření vodovodního potrubí při opravách včetně vypuštění a napuštění</t>
  </si>
  <si>
    <t>722220152</t>
  </si>
  <si>
    <t>Armatury s jedním závitem plastové (PPR) PN 20 (SDR 6) DN 20 x G 1/2"</t>
  </si>
  <si>
    <t>722224116</t>
  </si>
  <si>
    <t>Armatury s jedním závitem kohouty plnicí a vypouštěcí PN 10 G 3/4"</t>
  </si>
  <si>
    <t>722231073</t>
  </si>
  <si>
    <t>Armatury se dvěma závity ventily zpětné mosazné PN 10 do 110°C G 3/4"</t>
  </si>
  <si>
    <t>722231221</t>
  </si>
  <si>
    <t>Armatury se dvěma závity ventily pojistné k bojleru mosazné PN 6 do 100°C G 1/2"</t>
  </si>
  <si>
    <t>722232011</t>
  </si>
  <si>
    <t>Armatury se dvěma závity kulové kohouty PN 16 do 120°C podomítkové vnitřní závit G 1/2"</t>
  </si>
  <si>
    <t>722232123</t>
  </si>
  <si>
    <t>Armatury se dvěma závity kulové kohouty PN 42 do 185 °C plnoprůtokové vnitřní závit G 3/4"</t>
  </si>
  <si>
    <t>722232124</t>
  </si>
  <si>
    <t>Armatury se dvěma závity kulové kohouty PN 42 do 185 °C plnoprůtokové vnitřní závit G 1"</t>
  </si>
  <si>
    <t>722232126</t>
  </si>
  <si>
    <t>Armatury se dvěma závity kulové kohouty PN 42 do 185 °C plnoprůtokové vnitřní závit G 6/4"</t>
  </si>
  <si>
    <t>722232503</t>
  </si>
  <si>
    <t>Armatury se dvěma závity potrubní oddělovače vnější závit PN 10 do 65 °C G 1"</t>
  </si>
  <si>
    <t>722250133</t>
  </si>
  <si>
    <t>Požární příslušenství a armatury hydrantový systém s tvarově stálou hadicí celoplechový D 25 x 30 m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</si>
  <si>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</si>
  <si>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</si>
  <si>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</si>
  <si>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</si>
  <si>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998722102</t>
  </si>
  <si>
    <t>Přesun hmot pro vnitřní vodovod stanovený z hmotnosti přesunovaného materiálu vodorovná dopravní vzdálenost do 50 m v objektech výšky přes 6 do 12 m</t>
  </si>
  <si>
    <t>725112022</t>
  </si>
  <si>
    <t>Zařízení záchodů klozety keramické závěsné na nosné stěny s hlubokým splachováním odpad vodorovný</t>
  </si>
  <si>
    <t>725112173</t>
  </si>
  <si>
    <t>Zařízení záchodů kombi klozety s hlubokým splachováním zvýšený 50 cm s odpadem svislým</t>
  </si>
  <si>
    <t>725121001</t>
  </si>
  <si>
    <t>Pisoárové záchodky splachovače automatické bez montážní krabice</t>
  </si>
  <si>
    <t>725121011</t>
  </si>
  <si>
    <t>Pisoárové záchodky splachovače automatické s montážní krabicí skupinové</t>
  </si>
  <si>
    <t>725121525</t>
  </si>
  <si>
    <t>Pisoárové záchodky keramické automatické s radarovým senzorem</t>
  </si>
  <si>
    <t>725211617</t>
  </si>
  <si>
    <t>Umyvadla keramická bílá bez výtokových armatur připevněná na stěnu šrouby s krytem na sifon (polosloupem), šířka umyvadla 600 mm</t>
  </si>
  <si>
    <t>725211681</t>
  </si>
  <si>
    <t>Umyvadla keramická bílá bez výtokových armatur připevněná na stěnu šrouby zdravotní, šířka umyvadla 640 mm</t>
  </si>
  <si>
    <t>725231203</t>
  </si>
  <si>
    <t>Bidety bez výtokových armatur se zápachovou uzávěrkou keramické závěsné</t>
  </si>
  <si>
    <t>725311121</t>
  </si>
  <si>
    <t>Dřezy bez výtokových armatur jednoduché se zápachovou uzávěrkou nerezové s odkapávací plochou 560x480 mm a miskou</t>
  </si>
  <si>
    <t>725331111</t>
  </si>
  <si>
    <t>Výlevky bez výtokových armatur a splachovací nádrže keramické se sklopnou plastovou mřížkou 425 mm</t>
  </si>
  <si>
    <t>725532111</t>
  </si>
  <si>
    <t>Elektrické ohřívače zásobníkové beztlakové přepadové akumulační s pojistným ventilem závěsné svislé objem nádrže (příkon) 30 l (2,0 kW) rychloohřev 220 V</t>
  </si>
  <si>
    <t>725532114</t>
  </si>
  <si>
    <t>Elektrické ohřívače zásobníkové beztlakové přepadové akumulační s pojistným ventilem závěsné svislé objem nádrže (příkon) 80 l (3,0 kW) rychloohřev 220 V</t>
  </si>
  <si>
    <t>725821312</t>
  </si>
  <si>
    <t>Baterie dřezové nástěnné pákové s otáčivým kulatým ústím a délkou ramínka 300 mm</t>
  </si>
  <si>
    <t>725822613</t>
  </si>
  <si>
    <t>Baterie umyvadlové stojánkové pákové s výpustí</t>
  </si>
  <si>
    <t>725823112</t>
  </si>
  <si>
    <t>Baterie bidetové stojánkové pákové s výpustí</t>
  </si>
  <si>
    <t>725861102</t>
  </si>
  <si>
    <t>Zápachové uzávěrky zařizovacích předmětů pro umyvadla DN 40</t>
  </si>
  <si>
    <t>725861311</t>
  </si>
  <si>
    <t>Zápachové uzávěrky zařizovacích předmětů pro umyvadla s přípojkou pro pračku nebo myčku DN 40</t>
  </si>
  <si>
    <t>725862103</t>
  </si>
  <si>
    <t>Zápachové uzávěrky zařizovacích předmětů pro dřezy DN 40/50</t>
  </si>
  <si>
    <t>725863311</t>
  </si>
  <si>
    <t>Zápachové uzávěrky zařizovacích předmětů pro bidety DN 40</t>
  </si>
  <si>
    <t>725865411</t>
  </si>
  <si>
    <t>Zápachové uzávěrky zařizovacích předmětů pro pisoáry DN 32/40</t>
  </si>
  <si>
    <t>725980123</t>
  </si>
  <si>
    <t>Dvířka 30/30</t>
  </si>
  <si>
    <t>998725102</t>
  </si>
  <si>
    <t>Přesun hmot pro zařizovací předměty stanovený z hmotnosti přesunovaného materiálu vodorovná dopravní vzdálenost do 50 m v objektech výšky přes 6 do 12 m</t>
  </si>
  <si>
    <t>726</t>
  </si>
  <si>
    <t>Zdravotechnika - předstěnové instalace</t>
  </si>
  <si>
    <t>726131011</t>
  </si>
  <si>
    <t>Předstěnové instalační systémy do lehkých stěn s kovovou konstrukcí pro bidety stavební výška 1120 mm</t>
  </si>
  <si>
    <t>726131041</t>
  </si>
  <si>
    <t>Předstěnové instalační systémy do lehkých stěn s kovovou konstrukcí pro závěsné klozety ovládání zepředu, stavební výšky 1120 mm</t>
  </si>
  <si>
    <t>726191002</t>
  </si>
  <si>
    <t>Ostatní příslušenství instalačních systémů souprava pro předstěnovou montáž</t>
  </si>
  <si>
    <t>998726112</t>
  </si>
  <si>
    <t>Přesun hmot pro instalační prefabrikáty stanovený z hmotnosti přesunovaného materiálu vodorovná dopravní vzdálenost do 50 m v objektech výšky přes 6 m do 12 m</t>
  </si>
  <si>
    <t>e - Větrání</t>
  </si>
  <si>
    <t xml:space="preserve">    751 - Vzduchotechnika</t>
  </si>
  <si>
    <t>751</t>
  </si>
  <si>
    <t>Vzduchotechnika</t>
  </si>
  <si>
    <t>751111131</t>
  </si>
  <si>
    <t>Montáž ventilátoru axiálního nízkotlakého potrubního základního, průměru do 200 mm</t>
  </si>
  <si>
    <t>42914525</t>
  </si>
  <si>
    <t>ventiláor axiální diagonální potrubní dvouotáčkový plastový IP44 připojení D 125mm</t>
  </si>
  <si>
    <t>42914526</t>
  </si>
  <si>
    <t>ventiláor axiální diagonální potrubní tříotáčkový plastový IP44 připojení D 150mm</t>
  </si>
  <si>
    <t>751322011</t>
  </si>
  <si>
    <t>Montáž talířových ventilů, anemostatů, dýz talířového ventilu, průměru do 100 mm</t>
  </si>
  <si>
    <t>42972201</t>
  </si>
  <si>
    <t>ventil talířový pro přívod a odvod vzduchu plastový D 100mm</t>
  </si>
  <si>
    <t>751322012</t>
  </si>
  <si>
    <t>Montáž talířových ventilů, anemostatů, dýz talířového ventilu, průměru přes 100 do 200 mm</t>
  </si>
  <si>
    <t>42972202</t>
  </si>
  <si>
    <t>ventil talířový pro přívod a odvod vzduchu plastový D 125mm</t>
  </si>
  <si>
    <t>751398171</t>
  </si>
  <si>
    <t>Montáž ostatních zařízení kondenzačního kusu pro kruhová potrubí kovová, průměru přes 100 do 200 mm</t>
  </si>
  <si>
    <t>42981936</t>
  </si>
  <si>
    <t>kus kondenzační Pz D 125mm</t>
  </si>
  <si>
    <t>751510042</t>
  </si>
  <si>
    <t>Vzduchotechnické potrubí z pozinkovaného plechu kruhové, trouba spirálně vinutá bez příruby, průměru přes 100 do 200 mm</t>
  </si>
  <si>
    <t>751514776</t>
  </si>
  <si>
    <t>Montáž protidešťové stříšky nebo výfukové hlavice do plechového potrubí kruhové bez příruby, průměru přes 100 do 200 mm</t>
  </si>
  <si>
    <t>42981073</t>
  </si>
  <si>
    <t>hlavice bez pohyblivé části Pz D 150mm</t>
  </si>
  <si>
    <t>751572102</t>
  </si>
  <si>
    <t>Závěs kruhového potrubí pomocí objímky, kotvené do betonu průměru potrubí přes 100 do 200 mm</t>
  </si>
  <si>
    <t>751691111</t>
  </si>
  <si>
    <t>Zaregulování systému vzduchotechnického zařízení za 1 koncový (distribuční) prvek</t>
  </si>
  <si>
    <t>998751101</t>
  </si>
  <si>
    <t>Přesun hmot pro vzduchotechniku stanovený z hmotnosti přesunovaného materiálu vodorovná dopravní vzdálenost do 100 m v objektech výšky do 12 m</t>
  </si>
  <si>
    <t>HZS3212</t>
  </si>
  <si>
    <t>Hodinové zúčtovací sazby montáží technologických zařízení na stavebních objektech montér vzduchotechniky odborný</t>
  </si>
  <si>
    <t>4 -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</si>
  <si>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</si>
  <si>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</si>
  <si>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</si>
  <si>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</si>
  <si>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</si>
  <si>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</si>
  <si>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</si>
  <si>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</si>
  <si>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</si>
  <si>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</si>
  <si>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</si>
  <si>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</si>
  <si>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</si>
  <si>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</si>
  <si>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</si>
  <si>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</si>
  <si>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350186392</t>
  </si>
  <si>
    <t>VRN2</t>
  </si>
  <si>
    <t>Příprava staveniště</t>
  </si>
  <si>
    <t>020001000</t>
  </si>
  <si>
    <t>-1643132450</t>
  </si>
  <si>
    <t>VRN3</t>
  </si>
  <si>
    <t>Zařízení staveniště</t>
  </si>
  <si>
    <t>030001000</t>
  </si>
  <si>
    <t>-112182194</t>
  </si>
  <si>
    <t>VRN4</t>
  </si>
  <si>
    <t>Inženýrská činnost</t>
  </si>
  <si>
    <t>040001000</t>
  </si>
  <si>
    <t>-2111281166</t>
  </si>
  <si>
    <t>VRN5</t>
  </si>
  <si>
    <t>Finanční náklady</t>
  </si>
  <si>
    <t>050001000</t>
  </si>
  <si>
    <t>1460019363</t>
  </si>
  <si>
    <t>VRN6</t>
  </si>
  <si>
    <t>Územní vlivy</t>
  </si>
  <si>
    <t>060001000</t>
  </si>
  <si>
    <t>-1983735636</t>
  </si>
  <si>
    <t>VRN7</t>
  </si>
  <si>
    <t>Provozní vlivy</t>
  </si>
  <si>
    <t>070001000</t>
  </si>
  <si>
    <t>-600073403</t>
  </si>
  <si>
    <t>VRN8</t>
  </si>
  <si>
    <t>Přesun stavebních kapacit</t>
  </si>
  <si>
    <t>080001000</t>
  </si>
  <si>
    <t>Další náklady na pracovníky</t>
  </si>
  <si>
    <t>-164133023</t>
  </si>
  <si>
    <t>VRN9</t>
  </si>
  <si>
    <t>Ostatní náklady</t>
  </si>
  <si>
    <t>090001000</t>
  </si>
  <si>
    <t>81193529</t>
  </si>
  <si>
    <t>SEZNAM FIGUR</t>
  </si>
  <si>
    <t>Výměra</t>
  </si>
  <si>
    <t xml:space="preserve"> 1</t>
  </si>
  <si>
    <t>fig1</t>
  </si>
  <si>
    <t>hloubení jámy pro výtah</t>
  </si>
  <si>
    <t>oprava vnitřních omítek stěn</t>
  </si>
  <si>
    <t>fig2</t>
  </si>
  <si>
    <t>výkopávka pod základy</t>
  </si>
  <si>
    <t>minerální podhled</t>
  </si>
  <si>
    <t xml:space="preserve"> 1/ 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</si>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</sst>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Projektis29821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SPOŠ D. K. n.L., budova H - 1.etapa - 1. část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Dvůr Králové nad Labem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11. 1. 2024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SPOŠ Dvůr Králové, Elišky Krásnohorské 2069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Projektis DK s.r.o., Legionářská 562, D.K.n.L.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ROUND(AG95+AG101,0)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ROUND(AS95+AS101,0)</f>
        <v>0</v>
      </c>
      <c r="AT94" s="98">
        <f>ROUND(SUM(AV94:AW94),0)</f>
        <v>0</v>
      </c>
      <c r="AU94" s="99">
        <f>ROUND(AU95+AU101,5)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ROUND(AZ95+AZ101,0)</f>
        <v>0</v>
      </c>
      <c r="BA94" s="98">
        <f>ROUND(BA95+BA101,0)</f>
        <v>0</v>
      </c>
      <c r="BB94" s="98">
        <f>ROUND(BB95+BB101,0)</f>
        <v>0</v>
      </c>
      <c r="BC94" s="98">
        <f>ROUND(BC95+BC101,0)</f>
        <v>0</v>
      </c>
      <c r="BD94" s="100">
        <f>ROUND(BD95+BD101,0)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7"/>
      <c r="B95" s="103"/>
      <c r="C95" s="104"/>
      <c r="D95" s="105" t="s">
        <v>8</v>
      </c>
      <c r="E95" s="105"/>
      <c r="F95" s="105"/>
      <c r="G95" s="105"/>
      <c r="H95" s="105"/>
      <c r="I95" s="106"/>
      <c r="J95" s="105" t="s">
        <v>81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ROUND(SUM(AG96:AG100),0)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82</v>
      </c>
      <c r="AR95" s="103"/>
      <c r="AS95" s="110">
        <f>ROUND(SUM(AS96:AS100),0)</f>
        <v>0</v>
      </c>
      <c r="AT95" s="111">
        <f>ROUND(SUM(AV95:AW95),0)</f>
        <v>0</v>
      </c>
      <c r="AU95" s="112">
        <f>ROUND(SUM(AU96:AU100),5)</f>
        <v>0</v>
      </c>
      <c r="AV95" s="111">
        <f>ROUND(AZ95*L29,0)</f>
        <v>0</v>
      </c>
      <c r="AW95" s="111">
        <f>ROUND(BA95*L30,0)</f>
        <v>0</v>
      </c>
      <c r="AX95" s="111">
        <f>ROUND(BB95*L29,0)</f>
        <v>0</v>
      </c>
      <c r="AY95" s="111">
        <f>ROUND(BC95*L30,0)</f>
        <v>0</v>
      </c>
      <c r="AZ95" s="111">
        <f>ROUND(SUM(AZ96:AZ100),0)</f>
        <v>0</v>
      </c>
      <c r="BA95" s="111">
        <f>ROUND(SUM(BA96:BA100),0)</f>
        <v>0</v>
      </c>
      <c r="BB95" s="111">
        <f>ROUND(SUM(BB96:BB100),0)</f>
        <v>0</v>
      </c>
      <c r="BC95" s="111">
        <f>ROUND(SUM(BC96:BC100),0)</f>
        <v>0</v>
      </c>
      <c r="BD95" s="113">
        <f>ROUND(SUM(BD96:BD100),0)</f>
        <v>0</v>
      </c>
      <c r="BE95" s="7"/>
      <c r="BS95" s="114" t="s">
        <v>76</v>
      </c>
      <c r="BT95" s="114" t="s">
        <v>8</v>
      </c>
      <c r="BU95" s="114" t="s">
        <v>78</v>
      </c>
      <c r="BV95" s="114" t="s">
        <v>79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4" customFormat="1" ht="16.5" customHeight="1">
      <c r="A96" s="115" t="s">
        <v>85</v>
      </c>
      <c r="B96" s="63"/>
      <c r="C96" s="10"/>
      <c r="D96" s="10"/>
      <c r="E96" s="116" t="s">
        <v>86</v>
      </c>
      <c r="F96" s="116"/>
      <c r="G96" s="116"/>
      <c r="H96" s="116"/>
      <c r="I96" s="116"/>
      <c r="J96" s="10"/>
      <c r="K96" s="116" t="s">
        <v>87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'a - Stavební část'!J32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88</v>
      </c>
      <c r="AR96" s="63"/>
      <c r="AS96" s="119">
        <v>0</v>
      </c>
      <c r="AT96" s="120">
        <f>ROUND(SUM(AV96:AW96),0)</f>
        <v>0</v>
      </c>
      <c r="AU96" s="121">
        <f>'a - Stavební část'!P140</f>
        <v>0</v>
      </c>
      <c r="AV96" s="120">
        <f>'a - Stavební část'!J35</f>
        <v>0</v>
      </c>
      <c r="AW96" s="120">
        <f>'a - Stavební část'!J36</f>
        <v>0</v>
      </c>
      <c r="AX96" s="120">
        <f>'a - Stavební část'!J37</f>
        <v>0</v>
      </c>
      <c r="AY96" s="120">
        <f>'a - Stavební část'!J38</f>
        <v>0</v>
      </c>
      <c r="AZ96" s="120">
        <f>'a - Stavební část'!F35</f>
        <v>0</v>
      </c>
      <c r="BA96" s="120">
        <f>'a - Stavební část'!F36</f>
        <v>0</v>
      </c>
      <c r="BB96" s="120">
        <f>'a - Stavební část'!F37</f>
        <v>0</v>
      </c>
      <c r="BC96" s="120">
        <f>'a - Stavební část'!F38</f>
        <v>0</v>
      </c>
      <c r="BD96" s="122">
        <f>'a - Stavební část'!F39</f>
        <v>0</v>
      </c>
      <c r="BE96" s="4"/>
      <c r="BT96" s="26" t="s">
        <v>84</v>
      </c>
      <c r="BV96" s="26" t="s">
        <v>79</v>
      </c>
      <c r="BW96" s="26" t="s">
        <v>89</v>
      </c>
      <c r="BX96" s="26" t="s">
        <v>83</v>
      </c>
      <c r="CL96" s="26" t="s">
        <v>1</v>
      </c>
    </row>
    <row r="97" s="4" customFormat="1" ht="16.5" customHeight="1">
      <c r="A97" s="115" t="s">
        <v>85</v>
      </c>
      <c r="B97" s="63"/>
      <c r="C97" s="10"/>
      <c r="D97" s="10"/>
      <c r="E97" s="116" t="s">
        <v>90</v>
      </c>
      <c r="F97" s="116"/>
      <c r="G97" s="116"/>
      <c r="H97" s="116"/>
      <c r="I97" s="116"/>
      <c r="J97" s="10"/>
      <c r="K97" s="116" t="s">
        <v>91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'b - Elektroinstalace'!J32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88</v>
      </c>
      <c r="AR97" s="63"/>
      <c r="AS97" s="119">
        <v>0</v>
      </c>
      <c r="AT97" s="120">
        <f>ROUND(SUM(AV97:AW97),0)</f>
        <v>0</v>
      </c>
      <c r="AU97" s="121">
        <f>'b - Elektroinstalace'!P128</f>
        <v>0</v>
      </c>
      <c r="AV97" s="120">
        <f>'b - Elektroinstalace'!J35</f>
        <v>0</v>
      </c>
      <c r="AW97" s="120">
        <f>'b - Elektroinstalace'!J36</f>
        <v>0</v>
      </c>
      <c r="AX97" s="120">
        <f>'b - Elektroinstalace'!J37</f>
        <v>0</v>
      </c>
      <c r="AY97" s="120">
        <f>'b - Elektroinstalace'!J38</f>
        <v>0</v>
      </c>
      <c r="AZ97" s="120">
        <f>'b - Elektroinstalace'!F35</f>
        <v>0</v>
      </c>
      <c r="BA97" s="120">
        <f>'b - Elektroinstalace'!F36</f>
        <v>0</v>
      </c>
      <c r="BB97" s="120">
        <f>'b - Elektroinstalace'!F37</f>
        <v>0</v>
      </c>
      <c r="BC97" s="120">
        <f>'b - Elektroinstalace'!F38</f>
        <v>0</v>
      </c>
      <c r="BD97" s="122">
        <f>'b - Elektroinstalace'!F39</f>
        <v>0</v>
      </c>
      <c r="BE97" s="4"/>
      <c r="BT97" s="26" t="s">
        <v>84</v>
      </c>
      <c r="BV97" s="26" t="s">
        <v>79</v>
      </c>
      <c r="BW97" s="26" t="s">
        <v>92</v>
      </c>
      <c r="BX97" s="26" t="s">
        <v>83</v>
      </c>
      <c r="CL97" s="26" t="s">
        <v>1</v>
      </c>
    </row>
    <row r="98" s="4" customFormat="1" ht="16.5" customHeight="1">
      <c r="A98" s="115" t="s">
        <v>85</v>
      </c>
      <c r="B98" s="63"/>
      <c r="C98" s="10"/>
      <c r="D98" s="10"/>
      <c r="E98" s="116" t="s">
        <v>93</v>
      </c>
      <c r="F98" s="116"/>
      <c r="G98" s="116"/>
      <c r="H98" s="116"/>
      <c r="I98" s="116"/>
      <c r="J98" s="10"/>
      <c r="K98" s="116" t="s">
        <v>94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'c - Vytápění'!J32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88</v>
      </c>
      <c r="AR98" s="63"/>
      <c r="AS98" s="119">
        <v>0</v>
      </c>
      <c r="AT98" s="120">
        <f>ROUND(SUM(AV98:AW98),0)</f>
        <v>0</v>
      </c>
      <c r="AU98" s="121">
        <f>'c - Vytápění'!P126</f>
        <v>0</v>
      </c>
      <c r="AV98" s="120">
        <f>'c - Vytápění'!J35</f>
        <v>0</v>
      </c>
      <c r="AW98" s="120">
        <f>'c - Vytápění'!J36</f>
        <v>0</v>
      </c>
      <c r="AX98" s="120">
        <f>'c - Vytápění'!J37</f>
        <v>0</v>
      </c>
      <c r="AY98" s="120">
        <f>'c - Vytápění'!J38</f>
        <v>0</v>
      </c>
      <c r="AZ98" s="120">
        <f>'c - Vytápění'!F35</f>
        <v>0</v>
      </c>
      <c r="BA98" s="120">
        <f>'c - Vytápění'!F36</f>
        <v>0</v>
      </c>
      <c r="BB98" s="120">
        <f>'c - Vytápění'!F37</f>
        <v>0</v>
      </c>
      <c r="BC98" s="120">
        <f>'c - Vytápění'!F38</f>
        <v>0</v>
      </c>
      <c r="BD98" s="122">
        <f>'c - Vytápění'!F39</f>
        <v>0</v>
      </c>
      <c r="BE98" s="4"/>
      <c r="BT98" s="26" t="s">
        <v>84</v>
      </c>
      <c r="BV98" s="26" t="s">
        <v>79</v>
      </c>
      <c r="BW98" s="26" t="s">
        <v>95</v>
      </c>
      <c r="BX98" s="26" t="s">
        <v>83</v>
      </c>
      <c r="CL98" s="26" t="s">
        <v>1</v>
      </c>
    </row>
    <row r="99" s="4" customFormat="1" ht="16.5" customHeight="1">
      <c r="A99" s="115" t="s">
        <v>85</v>
      </c>
      <c r="B99" s="63"/>
      <c r="C99" s="10"/>
      <c r="D99" s="10"/>
      <c r="E99" s="116" t="s">
        <v>96</v>
      </c>
      <c r="F99" s="116"/>
      <c r="G99" s="116"/>
      <c r="H99" s="116"/>
      <c r="I99" s="116"/>
      <c r="J99" s="10"/>
      <c r="K99" s="116" t="s">
        <v>97</v>
      </c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7">
        <f>'d - Zdravotní technika'!J32</f>
        <v>0</v>
      </c>
      <c r="AH99" s="10"/>
      <c r="AI99" s="10"/>
      <c r="AJ99" s="10"/>
      <c r="AK99" s="10"/>
      <c r="AL99" s="10"/>
      <c r="AM99" s="10"/>
      <c r="AN99" s="117">
        <f>SUM(AG99,AT99)</f>
        <v>0</v>
      </c>
      <c r="AO99" s="10"/>
      <c r="AP99" s="10"/>
      <c r="AQ99" s="118" t="s">
        <v>88</v>
      </c>
      <c r="AR99" s="63"/>
      <c r="AS99" s="119">
        <v>0</v>
      </c>
      <c r="AT99" s="120">
        <f>ROUND(SUM(AV99:AW99),0)</f>
        <v>0</v>
      </c>
      <c r="AU99" s="121">
        <f>'d - Zdravotní technika'!P128</f>
        <v>0</v>
      </c>
      <c r="AV99" s="120">
        <f>'d - Zdravotní technika'!J35</f>
        <v>0</v>
      </c>
      <c r="AW99" s="120">
        <f>'d - Zdravotní technika'!J36</f>
        <v>0</v>
      </c>
      <c r="AX99" s="120">
        <f>'d - Zdravotní technika'!J37</f>
        <v>0</v>
      </c>
      <c r="AY99" s="120">
        <f>'d - Zdravotní technika'!J38</f>
        <v>0</v>
      </c>
      <c r="AZ99" s="120">
        <f>'d - Zdravotní technika'!F35</f>
        <v>0</v>
      </c>
      <c r="BA99" s="120">
        <f>'d - Zdravotní technika'!F36</f>
        <v>0</v>
      </c>
      <c r="BB99" s="120">
        <f>'d - Zdravotní technika'!F37</f>
        <v>0</v>
      </c>
      <c r="BC99" s="120">
        <f>'d - Zdravotní technika'!F38</f>
        <v>0</v>
      </c>
      <c r="BD99" s="122">
        <f>'d - Zdravotní technika'!F39</f>
        <v>0</v>
      </c>
      <c r="BE99" s="4"/>
      <c r="BT99" s="26" t="s">
        <v>84</v>
      </c>
      <c r="BV99" s="26" t="s">
        <v>79</v>
      </c>
      <c r="BW99" s="26" t="s">
        <v>98</v>
      </c>
      <c r="BX99" s="26" t="s">
        <v>83</v>
      </c>
      <c r="CL99" s="26" t="s">
        <v>1</v>
      </c>
    </row>
    <row r="100" s="4" customFormat="1" ht="16.5" customHeight="1">
      <c r="A100" s="115" t="s">
        <v>85</v>
      </c>
      <c r="B100" s="63"/>
      <c r="C100" s="10"/>
      <c r="D100" s="10"/>
      <c r="E100" s="116" t="s">
        <v>99</v>
      </c>
      <c r="F100" s="116"/>
      <c r="G100" s="116"/>
      <c r="H100" s="116"/>
      <c r="I100" s="116"/>
      <c r="J100" s="10"/>
      <c r="K100" s="116" t="s">
        <v>100</v>
      </c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7">
        <f>'e - Větrání'!J32</f>
        <v>0</v>
      </c>
      <c r="AH100" s="10"/>
      <c r="AI100" s="10"/>
      <c r="AJ100" s="10"/>
      <c r="AK100" s="10"/>
      <c r="AL100" s="10"/>
      <c r="AM100" s="10"/>
      <c r="AN100" s="117">
        <f>SUM(AG100,AT100)</f>
        <v>0</v>
      </c>
      <c r="AO100" s="10"/>
      <c r="AP100" s="10"/>
      <c r="AQ100" s="118" t="s">
        <v>88</v>
      </c>
      <c r="AR100" s="63"/>
      <c r="AS100" s="119">
        <v>0</v>
      </c>
      <c r="AT100" s="120">
        <f>ROUND(SUM(AV100:AW100),0)</f>
        <v>0</v>
      </c>
      <c r="AU100" s="121">
        <f>'e - Větrání'!P123</f>
        <v>0</v>
      </c>
      <c r="AV100" s="120">
        <f>'e - Větrání'!J35</f>
        <v>0</v>
      </c>
      <c r="AW100" s="120">
        <f>'e - Větrání'!J36</f>
        <v>0</v>
      </c>
      <c r="AX100" s="120">
        <f>'e - Větrání'!J37</f>
        <v>0</v>
      </c>
      <c r="AY100" s="120">
        <f>'e - Větrání'!J38</f>
        <v>0</v>
      </c>
      <c r="AZ100" s="120">
        <f>'e - Větrání'!F35</f>
        <v>0</v>
      </c>
      <c r="BA100" s="120">
        <f>'e - Větrání'!F36</f>
        <v>0</v>
      </c>
      <c r="BB100" s="120">
        <f>'e - Větrání'!F37</f>
        <v>0</v>
      </c>
      <c r="BC100" s="120">
        <f>'e - Větrání'!F38</f>
        <v>0</v>
      </c>
      <c r="BD100" s="122">
        <f>'e - Větrání'!F39</f>
        <v>0</v>
      </c>
      <c r="BE100" s="4"/>
      <c r="BT100" s="26" t="s">
        <v>84</v>
      </c>
      <c r="BV100" s="26" t="s">
        <v>79</v>
      </c>
      <c r="BW100" s="26" t="s">
        <v>101</v>
      </c>
      <c r="BX100" s="26" t="s">
        <v>83</v>
      </c>
      <c r="CL100" s="26" t="s">
        <v>1</v>
      </c>
    </row>
    <row r="101" s="7" customFormat="1" ht="16.5" customHeight="1">
      <c r="A101" s="115" t="s">
        <v>85</v>
      </c>
      <c r="B101" s="103"/>
      <c r="C101" s="104"/>
      <c r="D101" s="105" t="s">
        <v>102</v>
      </c>
      <c r="E101" s="105"/>
      <c r="F101" s="105"/>
      <c r="G101" s="105"/>
      <c r="H101" s="105"/>
      <c r="I101" s="106"/>
      <c r="J101" s="105" t="s">
        <v>103</v>
      </c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5"/>
      <c r="Z101" s="105"/>
      <c r="AA101" s="105"/>
      <c r="AB101" s="105"/>
      <c r="AC101" s="105"/>
      <c r="AD101" s="105"/>
      <c r="AE101" s="105"/>
      <c r="AF101" s="105"/>
      <c r="AG101" s="108">
        <f>'4 - Vedlejší náklady'!J30</f>
        <v>0</v>
      </c>
      <c r="AH101" s="106"/>
      <c r="AI101" s="106"/>
      <c r="AJ101" s="106"/>
      <c r="AK101" s="106"/>
      <c r="AL101" s="106"/>
      <c r="AM101" s="106"/>
      <c r="AN101" s="108">
        <f>SUM(AG101,AT101)</f>
        <v>0</v>
      </c>
      <c r="AO101" s="106"/>
      <c r="AP101" s="106"/>
      <c r="AQ101" s="109" t="s">
        <v>82</v>
      </c>
      <c r="AR101" s="103"/>
      <c r="AS101" s="123">
        <v>0</v>
      </c>
      <c r="AT101" s="124">
        <f>ROUND(SUM(AV101:AW101),0)</f>
        <v>0</v>
      </c>
      <c r="AU101" s="125">
        <f>'4 - Vedlejší náklady'!P126</f>
        <v>0</v>
      </c>
      <c r="AV101" s="124">
        <f>'4 - Vedlejší náklady'!J33</f>
        <v>0</v>
      </c>
      <c r="AW101" s="124">
        <f>'4 - Vedlejší náklady'!J34</f>
        <v>0</v>
      </c>
      <c r="AX101" s="124">
        <f>'4 - Vedlejší náklady'!J35</f>
        <v>0</v>
      </c>
      <c r="AY101" s="124">
        <f>'4 - Vedlejší náklady'!J36</f>
        <v>0</v>
      </c>
      <c r="AZ101" s="124">
        <f>'4 - Vedlejší náklady'!F33</f>
        <v>0</v>
      </c>
      <c r="BA101" s="124">
        <f>'4 - Vedlejší náklady'!F34</f>
        <v>0</v>
      </c>
      <c r="BB101" s="124">
        <f>'4 - Vedlejší náklady'!F35</f>
        <v>0</v>
      </c>
      <c r="BC101" s="124">
        <f>'4 - Vedlejší náklady'!F36</f>
        <v>0</v>
      </c>
      <c r="BD101" s="126">
        <f>'4 - Vedlejší náklady'!F37</f>
        <v>0</v>
      </c>
      <c r="BE101" s="7"/>
      <c r="BT101" s="114" t="s">
        <v>8</v>
      </c>
      <c r="BV101" s="114" t="s">
        <v>79</v>
      </c>
      <c r="BW101" s="114" t="s">
        <v>104</v>
      </c>
      <c r="BX101" s="114" t="s">
        <v>4</v>
      </c>
      <c r="CL101" s="114" t="s">
        <v>1</v>
      </c>
      <c r="CM101" s="114" t="s">
        <v>84</v>
      </c>
    </row>
    <row r="102" s="2" customFormat="1" ht="30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38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mergeCells count="66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Stavební část'!C2" display="/"/>
    <hyperlink ref="A97" location="'b - Elektroinstalace'!C2" display="/"/>
    <hyperlink ref="A98" location="'c - Vytápění'!C2" display="/"/>
    <hyperlink ref="A99" location="'d - Zdravotní technika'!C2" display="/"/>
    <hyperlink ref="A100" location="'e - Větrání'!C2" display="/"/>
    <hyperlink ref="A101" location="'4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27" t="s">
        <v>105</v>
      </c>
      <c r="BA2" s="127" t="s">
        <v>106</v>
      </c>
      <c r="BB2" s="127" t="s">
        <v>1</v>
      </c>
      <c r="BC2" s="127" t="s">
        <v>107</v>
      </c>
      <c r="BD2" s="127" t="s">
        <v>84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  <c r="AZ3" s="127" t="s">
        <v>108</v>
      </c>
      <c r="BA3" s="127" t="s">
        <v>109</v>
      </c>
      <c r="BB3" s="127" t="s">
        <v>1</v>
      </c>
      <c r="BC3" s="127" t="s">
        <v>110</v>
      </c>
      <c r="BD3" s="127" t="s">
        <v>84</v>
      </c>
    </row>
    <row r="4" s="1" customFormat="1" ht="24.96" customHeight="1">
      <c r="B4" s="21"/>
      <c r="D4" s="22" t="s">
        <v>111</v>
      </c>
      <c r="L4" s="21"/>
      <c r="M4" s="128" t="s">
        <v>11</v>
      </c>
      <c r="AT4" s="18" t="s">
        <v>3</v>
      </c>
      <c r="AZ4" s="127" t="s">
        <v>112</v>
      </c>
      <c r="BA4" s="127" t="s">
        <v>113</v>
      </c>
      <c r="BB4" s="127" t="s">
        <v>1</v>
      </c>
      <c r="BC4" s="127" t="s">
        <v>114</v>
      </c>
      <c r="BD4" s="127" t="s">
        <v>84</v>
      </c>
    </row>
    <row r="5" s="1" customFormat="1" ht="6.96" customHeight="1">
      <c r="B5" s="21"/>
      <c r="L5" s="21"/>
      <c r="AZ5" s="127" t="s">
        <v>115</v>
      </c>
      <c r="BA5" s="127" t="s">
        <v>116</v>
      </c>
      <c r="BB5" s="127" t="s">
        <v>1</v>
      </c>
      <c r="BC5" s="127" t="s">
        <v>77</v>
      </c>
      <c r="BD5" s="127" t="s">
        <v>84</v>
      </c>
    </row>
    <row r="6" s="1" customFormat="1" ht="12" customHeight="1">
      <c r="B6" s="21"/>
      <c r="D6" s="31" t="s">
        <v>17</v>
      </c>
      <c r="L6" s="21"/>
      <c r="AZ6" s="127" t="s">
        <v>117</v>
      </c>
      <c r="BA6" s="127" t="s">
        <v>118</v>
      </c>
      <c r="BB6" s="127" t="s">
        <v>1</v>
      </c>
      <c r="BC6" s="127" t="s">
        <v>119</v>
      </c>
      <c r="BD6" s="127" t="s">
        <v>84</v>
      </c>
    </row>
    <row r="7" s="1" customFormat="1" ht="16.5" customHeight="1">
      <c r="B7" s="21"/>
      <c r="E7" s="129" t="str">
        <f>'Rekapitulace stavby'!K6</f>
        <v>SPOŠ D. K. n.L., budova H - 1.etapa - 1. část</v>
      </c>
      <c r="F7" s="31"/>
      <c r="G7" s="31"/>
      <c r="H7" s="31"/>
      <c r="L7" s="21"/>
      <c r="AZ7" s="127" t="s">
        <v>120</v>
      </c>
      <c r="BA7" s="127" t="s">
        <v>121</v>
      </c>
      <c r="BB7" s="127" t="s">
        <v>1</v>
      </c>
      <c r="BC7" s="127" t="s">
        <v>122</v>
      </c>
      <c r="BD7" s="127" t="s">
        <v>84</v>
      </c>
    </row>
    <row r="8" s="1" customFormat="1" ht="12" customHeight="1">
      <c r="B8" s="21"/>
      <c r="D8" s="31" t="s">
        <v>123</v>
      </c>
      <c r="L8" s="21"/>
      <c r="AZ8" s="127" t="s">
        <v>124</v>
      </c>
      <c r="BA8" s="127" t="s">
        <v>125</v>
      </c>
      <c r="BB8" s="127" t="s">
        <v>1</v>
      </c>
      <c r="BC8" s="127" t="s">
        <v>126</v>
      </c>
      <c r="BD8" s="127" t="s">
        <v>84</v>
      </c>
    </row>
    <row r="9" s="2" customFormat="1" ht="16.5" customHeight="1">
      <c r="A9" s="37"/>
      <c r="B9" s="38"/>
      <c r="C9" s="37"/>
      <c r="D9" s="37"/>
      <c r="E9" s="129" t="s">
        <v>127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7" t="s">
        <v>128</v>
      </c>
      <c r="BA9" s="127" t="s">
        <v>129</v>
      </c>
      <c r="BB9" s="127" t="s">
        <v>1</v>
      </c>
      <c r="BC9" s="127" t="s">
        <v>130</v>
      </c>
      <c r="BD9" s="127" t="s">
        <v>84</v>
      </c>
    </row>
    <row r="10" s="2" customFormat="1" ht="12" customHeight="1">
      <c r="A10" s="37"/>
      <c r="B10" s="38"/>
      <c r="C10" s="37"/>
      <c r="D10" s="31" t="s">
        <v>131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7" t="s">
        <v>132</v>
      </c>
      <c r="BA10" s="127" t="s">
        <v>133</v>
      </c>
      <c r="BB10" s="127" t="s">
        <v>1</v>
      </c>
      <c r="BC10" s="127" t="s">
        <v>134</v>
      </c>
      <c r="BD10" s="127" t="s">
        <v>84</v>
      </c>
    </row>
    <row r="11" s="2" customFormat="1" ht="16.5" customHeight="1">
      <c r="A11" s="37"/>
      <c r="B11" s="38"/>
      <c r="C11" s="37"/>
      <c r="D11" s="37"/>
      <c r="E11" s="66" t="s">
        <v>135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7" t="s">
        <v>136</v>
      </c>
      <c r="BA11" s="127" t="s">
        <v>137</v>
      </c>
      <c r="BB11" s="127" t="s">
        <v>1</v>
      </c>
      <c r="BC11" s="127" t="s">
        <v>138</v>
      </c>
      <c r="BD11" s="127" t="s">
        <v>84</v>
      </c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7" t="s">
        <v>139</v>
      </c>
      <c r="BA12" s="127" t="s">
        <v>140</v>
      </c>
      <c r="BB12" s="127" t="s">
        <v>1</v>
      </c>
      <c r="BC12" s="127" t="s">
        <v>141</v>
      </c>
      <c r="BD12" s="127" t="s">
        <v>84</v>
      </c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27" t="s">
        <v>142</v>
      </c>
      <c r="BA13" s="127" t="s">
        <v>143</v>
      </c>
      <c r="BB13" s="127" t="s">
        <v>1</v>
      </c>
      <c r="BC13" s="127" t="s">
        <v>144</v>
      </c>
      <c r="BD13" s="127" t="s">
        <v>84</v>
      </c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27" t="s">
        <v>145</v>
      </c>
      <c r="BA14" s="127" t="s">
        <v>146</v>
      </c>
      <c r="BB14" s="127" t="s">
        <v>1</v>
      </c>
      <c r="BC14" s="127" t="s">
        <v>147</v>
      </c>
      <c r="BD14" s="127" t="s">
        <v>84</v>
      </c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27" t="s">
        <v>148</v>
      </c>
      <c r="BA15" s="127" t="s">
        <v>149</v>
      </c>
      <c r="BB15" s="127" t="s">
        <v>1</v>
      </c>
      <c r="BC15" s="127" t="s">
        <v>150</v>
      </c>
      <c r="BD15" s="127" t="s">
        <v>84</v>
      </c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27" t="s">
        <v>151</v>
      </c>
      <c r="BA16" s="127" t="s">
        <v>152</v>
      </c>
      <c r="BB16" s="127" t="s">
        <v>1</v>
      </c>
      <c r="BC16" s="127" t="s">
        <v>153</v>
      </c>
      <c r="BD16" s="127" t="s">
        <v>84</v>
      </c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27" t="s">
        <v>154</v>
      </c>
      <c r="BA17" s="127" t="s">
        <v>155</v>
      </c>
      <c r="BB17" s="127" t="s">
        <v>1</v>
      </c>
      <c r="BC17" s="127" t="s">
        <v>77</v>
      </c>
      <c r="BD17" s="127" t="s">
        <v>84</v>
      </c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27" t="s">
        <v>156</v>
      </c>
      <c r="BA18" s="127" t="s">
        <v>156</v>
      </c>
      <c r="BB18" s="127" t="s">
        <v>1</v>
      </c>
      <c r="BC18" s="127" t="s">
        <v>157</v>
      </c>
      <c r="BD18" s="127" t="s">
        <v>84</v>
      </c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27" t="s">
        <v>158</v>
      </c>
      <c r="BA19" s="127" t="s">
        <v>158</v>
      </c>
      <c r="BB19" s="127" t="s">
        <v>1</v>
      </c>
      <c r="BC19" s="127" t="s">
        <v>159</v>
      </c>
      <c r="BD19" s="127" t="s">
        <v>84</v>
      </c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27" t="s">
        <v>160</v>
      </c>
      <c r="BA20" s="127" t="s">
        <v>160</v>
      </c>
      <c r="BB20" s="127" t="s">
        <v>1</v>
      </c>
      <c r="BC20" s="127" t="s">
        <v>161</v>
      </c>
      <c r="BD20" s="127" t="s">
        <v>84</v>
      </c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27" t="s">
        <v>162</v>
      </c>
      <c r="BA21" s="127" t="s">
        <v>162</v>
      </c>
      <c r="BB21" s="127" t="s">
        <v>1</v>
      </c>
      <c r="BC21" s="127" t="s">
        <v>163</v>
      </c>
      <c r="BD21" s="127" t="s">
        <v>84</v>
      </c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27" t="s">
        <v>164</v>
      </c>
      <c r="BA22" s="127" t="s">
        <v>164</v>
      </c>
      <c r="BB22" s="127" t="s">
        <v>1</v>
      </c>
      <c r="BC22" s="127" t="s">
        <v>165</v>
      </c>
      <c r="BD22" s="127" t="s">
        <v>84</v>
      </c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35</v>
      </c>
      <c r="F26" s="37"/>
      <c r="G26" s="37"/>
      <c r="H26" s="37"/>
      <c r="I26" s="31" t="s">
        <v>28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ROUND(J140,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ROUND((SUM(BE140:BE777)),  0)</f>
        <v>0</v>
      </c>
      <c r="G35" s="37"/>
      <c r="H35" s="37"/>
      <c r="I35" s="136">
        <v>0.20999999999999999</v>
      </c>
      <c r="J35" s="135">
        <f>ROUND(((SUM(BE140:BE777))*I35),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ROUND((SUM(BF140:BF777)),  0)</f>
        <v>0</v>
      </c>
      <c r="G36" s="37"/>
      <c r="H36" s="37"/>
      <c r="I36" s="136">
        <v>0.14999999999999999</v>
      </c>
      <c r="J36" s="135">
        <f>ROUND(((SUM(BF140:BF777))*I36),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ROUND((SUM(BG140:BG777)),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ROUND((SUM(BH140:BH777)),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ROUND((SUM(BI140:BI777)),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- 1. 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123</v>
      </c>
      <c r="L86" s="21"/>
    </row>
    <row r="87" s="2" customFormat="1" ht="16.5" customHeight="1">
      <c r="A87" s="37"/>
      <c r="B87" s="38"/>
      <c r="C87" s="37"/>
      <c r="D87" s="37"/>
      <c r="E87" s="129" t="s">
        <v>127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131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a - Stavební část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Dvůr Králové nad Labem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167</v>
      </c>
      <c r="D96" s="137"/>
      <c r="E96" s="137"/>
      <c r="F96" s="137"/>
      <c r="G96" s="137"/>
      <c r="H96" s="137"/>
      <c r="I96" s="137"/>
      <c r="J96" s="146" t="s">
        <v>168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169</v>
      </c>
      <c r="D98" s="37"/>
      <c r="E98" s="37"/>
      <c r="F98" s="37"/>
      <c r="G98" s="37"/>
      <c r="H98" s="37"/>
      <c r="I98" s="37"/>
      <c r="J98" s="95">
        <f>J140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170</v>
      </c>
    </row>
    <row r="99" s="9" customFormat="1" ht="24.96" customHeight="1">
      <c r="A99" s="9"/>
      <c r="B99" s="148"/>
      <c r="C99" s="9"/>
      <c r="D99" s="149" t="s">
        <v>171</v>
      </c>
      <c r="E99" s="150"/>
      <c r="F99" s="150"/>
      <c r="G99" s="150"/>
      <c r="H99" s="150"/>
      <c r="I99" s="150"/>
      <c r="J99" s="151">
        <f>J141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172</v>
      </c>
      <c r="E100" s="154"/>
      <c r="F100" s="154"/>
      <c r="G100" s="154"/>
      <c r="H100" s="154"/>
      <c r="I100" s="154"/>
      <c r="J100" s="155">
        <f>J142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173</v>
      </c>
      <c r="E101" s="154"/>
      <c r="F101" s="154"/>
      <c r="G101" s="154"/>
      <c r="H101" s="154"/>
      <c r="I101" s="154"/>
      <c r="J101" s="155">
        <f>J155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174</v>
      </c>
      <c r="E102" s="154"/>
      <c r="F102" s="154"/>
      <c r="G102" s="154"/>
      <c r="H102" s="154"/>
      <c r="I102" s="154"/>
      <c r="J102" s="155">
        <f>J199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175</v>
      </c>
      <c r="E103" s="154"/>
      <c r="F103" s="154"/>
      <c r="G103" s="154"/>
      <c r="H103" s="154"/>
      <c r="I103" s="154"/>
      <c r="J103" s="155">
        <f>J205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176</v>
      </c>
      <c r="E104" s="154"/>
      <c r="F104" s="154"/>
      <c r="G104" s="154"/>
      <c r="H104" s="154"/>
      <c r="I104" s="154"/>
      <c r="J104" s="155">
        <f>J296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177</v>
      </c>
      <c r="E105" s="154"/>
      <c r="F105" s="154"/>
      <c r="G105" s="154"/>
      <c r="H105" s="154"/>
      <c r="I105" s="154"/>
      <c r="J105" s="155">
        <f>J388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178</v>
      </c>
      <c r="E106" s="154"/>
      <c r="F106" s="154"/>
      <c r="G106" s="154"/>
      <c r="H106" s="154"/>
      <c r="I106" s="154"/>
      <c r="J106" s="155">
        <f>J395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8"/>
      <c r="C107" s="9"/>
      <c r="D107" s="149" t="s">
        <v>179</v>
      </c>
      <c r="E107" s="150"/>
      <c r="F107" s="150"/>
      <c r="G107" s="150"/>
      <c r="H107" s="150"/>
      <c r="I107" s="150"/>
      <c r="J107" s="151">
        <f>J397</f>
        <v>0</v>
      </c>
      <c r="K107" s="9"/>
      <c r="L107" s="14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2"/>
      <c r="C108" s="10"/>
      <c r="D108" s="153" t="s">
        <v>180</v>
      </c>
      <c r="E108" s="154"/>
      <c r="F108" s="154"/>
      <c r="G108" s="154"/>
      <c r="H108" s="154"/>
      <c r="I108" s="154"/>
      <c r="J108" s="155">
        <f>J398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2"/>
      <c r="C109" s="10"/>
      <c r="D109" s="153" t="s">
        <v>181</v>
      </c>
      <c r="E109" s="154"/>
      <c r="F109" s="154"/>
      <c r="G109" s="154"/>
      <c r="H109" s="154"/>
      <c r="I109" s="154"/>
      <c r="J109" s="155">
        <f>J427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182</v>
      </c>
      <c r="E110" s="154"/>
      <c r="F110" s="154"/>
      <c r="G110" s="154"/>
      <c r="H110" s="154"/>
      <c r="I110" s="154"/>
      <c r="J110" s="155">
        <f>J437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2"/>
      <c r="C111" s="10"/>
      <c r="D111" s="153" t="s">
        <v>183</v>
      </c>
      <c r="E111" s="154"/>
      <c r="F111" s="154"/>
      <c r="G111" s="154"/>
      <c r="H111" s="154"/>
      <c r="I111" s="154"/>
      <c r="J111" s="155">
        <f>J456</f>
        <v>0</v>
      </c>
      <c r="K111" s="10"/>
      <c r="L111" s="15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2"/>
      <c r="C112" s="10"/>
      <c r="D112" s="153" t="s">
        <v>184</v>
      </c>
      <c r="E112" s="154"/>
      <c r="F112" s="154"/>
      <c r="G112" s="154"/>
      <c r="H112" s="154"/>
      <c r="I112" s="154"/>
      <c r="J112" s="155">
        <f>J539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2"/>
      <c r="C113" s="10"/>
      <c r="D113" s="153" t="s">
        <v>185</v>
      </c>
      <c r="E113" s="154"/>
      <c r="F113" s="154"/>
      <c r="G113" s="154"/>
      <c r="H113" s="154"/>
      <c r="I113" s="154"/>
      <c r="J113" s="155">
        <f>J626</f>
        <v>0</v>
      </c>
      <c r="K113" s="10"/>
      <c r="L113" s="15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2"/>
      <c r="C114" s="10"/>
      <c r="D114" s="153" t="s">
        <v>186</v>
      </c>
      <c r="E114" s="154"/>
      <c r="F114" s="154"/>
      <c r="G114" s="154"/>
      <c r="H114" s="154"/>
      <c r="I114" s="154"/>
      <c r="J114" s="155">
        <f>J635</f>
        <v>0</v>
      </c>
      <c r="K114" s="10"/>
      <c r="L114" s="15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2"/>
      <c r="C115" s="10"/>
      <c r="D115" s="153" t="s">
        <v>187</v>
      </c>
      <c r="E115" s="154"/>
      <c r="F115" s="154"/>
      <c r="G115" s="154"/>
      <c r="H115" s="154"/>
      <c r="I115" s="154"/>
      <c r="J115" s="155">
        <f>J647</f>
        <v>0</v>
      </c>
      <c r="K115" s="10"/>
      <c r="L115" s="15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2"/>
      <c r="C116" s="10"/>
      <c r="D116" s="153" t="s">
        <v>188</v>
      </c>
      <c r="E116" s="154"/>
      <c r="F116" s="154"/>
      <c r="G116" s="154"/>
      <c r="H116" s="154"/>
      <c r="I116" s="154"/>
      <c r="J116" s="155">
        <f>J670</f>
        <v>0</v>
      </c>
      <c r="K116" s="10"/>
      <c r="L116" s="15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2"/>
      <c r="C117" s="10"/>
      <c r="D117" s="153" t="s">
        <v>189</v>
      </c>
      <c r="E117" s="154"/>
      <c r="F117" s="154"/>
      <c r="G117" s="154"/>
      <c r="H117" s="154"/>
      <c r="I117" s="154"/>
      <c r="J117" s="155">
        <f>J750</f>
        <v>0</v>
      </c>
      <c r="K117" s="10"/>
      <c r="L117" s="15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48"/>
      <c r="C118" s="9"/>
      <c r="D118" s="149" t="s">
        <v>190</v>
      </c>
      <c r="E118" s="150"/>
      <c r="F118" s="150"/>
      <c r="G118" s="150"/>
      <c r="H118" s="150"/>
      <c r="I118" s="150"/>
      <c r="J118" s="151">
        <f>J775</f>
        <v>0</v>
      </c>
      <c r="K118" s="9"/>
      <c r="L118" s="148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191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17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129" t="str">
        <f>E7</f>
        <v>SPOŠ D. K. n.L., budova H - 1.etapa - 1. část</v>
      </c>
      <c r="F128" s="31"/>
      <c r="G128" s="31"/>
      <c r="H128" s="31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" customFormat="1" ht="12" customHeight="1">
      <c r="B129" s="21"/>
      <c r="C129" s="31" t="s">
        <v>123</v>
      </c>
      <c r="L129" s="21"/>
    </row>
    <row r="130" s="2" customFormat="1" ht="16.5" customHeight="1">
      <c r="A130" s="37"/>
      <c r="B130" s="38"/>
      <c r="C130" s="37"/>
      <c r="D130" s="37"/>
      <c r="E130" s="129" t="s">
        <v>127</v>
      </c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131</v>
      </c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7"/>
      <c r="D132" s="37"/>
      <c r="E132" s="66" t="str">
        <f>E11</f>
        <v>a - Stavební část</v>
      </c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21</v>
      </c>
      <c r="D134" s="37"/>
      <c r="E134" s="37"/>
      <c r="F134" s="26" t="str">
        <f>F14</f>
        <v>Dvůr Králové nad Labem</v>
      </c>
      <c r="G134" s="37"/>
      <c r="H134" s="37"/>
      <c r="I134" s="31" t="s">
        <v>23</v>
      </c>
      <c r="J134" s="68" t="str">
        <f>IF(J14="","",J14)</f>
        <v>11. 1. 2024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40.05" customHeight="1">
      <c r="A136" s="37"/>
      <c r="B136" s="38"/>
      <c r="C136" s="31" t="s">
        <v>25</v>
      </c>
      <c r="D136" s="37"/>
      <c r="E136" s="37"/>
      <c r="F136" s="26" t="str">
        <f>E17</f>
        <v>SPOŠ Dvůr Králové, Elišky Krásnohorské 2069</v>
      </c>
      <c r="G136" s="37"/>
      <c r="H136" s="37"/>
      <c r="I136" s="31" t="s">
        <v>31</v>
      </c>
      <c r="J136" s="35" t="str">
        <f>E23</f>
        <v>Projektis DK s.r.o., Legionářská 562, D.K.n.L.</v>
      </c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5.15" customHeight="1">
      <c r="A137" s="37"/>
      <c r="B137" s="38"/>
      <c r="C137" s="31" t="s">
        <v>29</v>
      </c>
      <c r="D137" s="37"/>
      <c r="E137" s="37"/>
      <c r="F137" s="26" t="str">
        <f>IF(E20="","",E20)</f>
        <v>Vyplň údaj</v>
      </c>
      <c r="G137" s="37"/>
      <c r="H137" s="37"/>
      <c r="I137" s="31" t="s">
        <v>34</v>
      </c>
      <c r="J137" s="35" t="str">
        <f>E26</f>
        <v>ing. V. Švehla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1" customFormat="1" ht="29.28" customHeight="1">
      <c r="A139" s="156"/>
      <c r="B139" s="157"/>
      <c r="C139" s="158" t="s">
        <v>192</v>
      </c>
      <c r="D139" s="159" t="s">
        <v>62</v>
      </c>
      <c r="E139" s="159" t="s">
        <v>58</v>
      </c>
      <c r="F139" s="159" t="s">
        <v>59</v>
      </c>
      <c r="G139" s="159" t="s">
        <v>193</v>
      </c>
      <c r="H139" s="159" t="s">
        <v>194</v>
      </c>
      <c r="I139" s="159" t="s">
        <v>195</v>
      </c>
      <c r="J139" s="159" t="s">
        <v>168</v>
      </c>
      <c r="K139" s="160" t="s">
        <v>196</v>
      </c>
      <c r="L139" s="161"/>
      <c r="M139" s="85" t="s">
        <v>1</v>
      </c>
      <c r="N139" s="86" t="s">
        <v>41</v>
      </c>
      <c r="O139" s="86" t="s">
        <v>197</v>
      </c>
      <c r="P139" s="86" t="s">
        <v>198</v>
      </c>
      <c r="Q139" s="86" t="s">
        <v>199</v>
      </c>
      <c r="R139" s="86" t="s">
        <v>200</v>
      </c>
      <c r="S139" s="86" t="s">
        <v>201</v>
      </c>
      <c r="T139" s="87" t="s">
        <v>202</v>
      </c>
      <c r="U139" s="156"/>
      <c r="V139" s="156"/>
      <c r="W139" s="156"/>
      <c r="X139" s="156"/>
      <c r="Y139" s="156"/>
      <c r="Z139" s="156"/>
      <c r="AA139" s="156"/>
      <c r="AB139" s="156"/>
      <c r="AC139" s="156"/>
      <c r="AD139" s="156"/>
      <c r="AE139" s="156"/>
    </row>
    <row r="140" s="2" customFormat="1" ht="22.8" customHeight="1">
      <c r="A140" s="37"/>
      <c r="B140" s="38"/>
      <c r="C140" s="92" t="s">
        <v>203</v>
      </c>
      <c r="D140" s="37"/>
      <c r="E140" s="37"/>
      <c r="F140" s="37"/>
      <c r="G140" s="37"/>
      <c r="H140" s="37"/>
      <c r="I140" s="37"/>
      <c r="J140" s="162">
        <f>BK140</f>
        <v>0</v>
      </c>
      <c r="K140" s="37"/>
      <c r="L140" s="38"/>
      <c r="M140" s="88"/>
      <c r="N140" s="72"/>
      <c r="O140" s="89"/>
      <c r="P140" s="163">
        <f>P141+P397+P775</f>
        <v>0</v>
      </c>
      <c r="Q140" s="89"/>
      <c r="R140" s="163">
        <f>R141+R397+R775</f>
        <v>87.245437398936815</v>
      </c>
      <c r="S140" s="89"/>
      <c r="T140" s="164">
        <f>T141+T397+T775</f>
        <v>114.63518455999999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76</v>
      </c>
      <c r="AU140" s="18" t="s">
        <v>170</v>
      </c>
      <c r="BK140" s="165">
        <f>BK141+BK397+BK775</f>
        <v>0</v>
      </c>
    </row>
    <row r="141" s="12" customFormat="1" ht="25.92" customHeight="1">
      <c r="A141" s="12"/>
      <c r="B141" s="166"/>
      <c r="C141" s="12"/>
      <c r="D141" s="167" t="s">
        <v>76</v>
      </c>
      <c r="E141" s="168" t="s">
        <v>204</v>
      </c>
      <c r="F141" s="168" t="s">
        <v>205</v>
      </c>
      <c r="G141" s="12"/>
      <c r="H141" s="12"/>
      <c r="I141" s="169"/>
      <c r="J141" s="170">
        <f>BK141</f>
        <v>0</v>
      </c>
      <c r="K141" s="12"/>
      <c r="L141" s="166"/>
      <c r="M141" s="171"/>
      <c r="N141" s="172"/>
      <c r="O141" s="172"/>
      <c r="P141" s="173">
        <f>P142+P155+P199+P205+P296+P388+P395</f>
        <v>0</v>
      </c>
      <c r="Q141" s="172"/>
      <c r="R141" s="173">
        <f>R142+R155+R199+R205+R296+R388+R395</f>
        <v>66.684657332786813</v>
      </c>
      <c r="S141" s="172"/>
      <c r="T141" s="174">
        <f>T142+T155+T199+T205+T296+T388+T395</f>
        <v>111.61321719999998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7" t="s">
        <v>8</v>
      </c>
      <c r="AT141" s="175" t="s">
        <v>76</v>
      </c>
      <c r="AU141" s="175" t="s">
        <v>77</v>
      </c>
      <c r="AY141" s="167" t="s">
        <v>206</v>
      </c>
      <c r="BK141" s="176">
        <f>BK142+BK155+BK199+BK205+BK296+BK388+BK395</f>
        <v>0</v>
      </c>
    </row>
    <row r="142" s="12" customFormat="1" ht="22.8" customHeight="1">
      <c r="A142" s="12"/>
      <c r="B142" s="166"/>
      <c r="C142" s="12"/>
      <c r="D142" s="167" t="s">
        <v>76</v>
      </c>
      <c r="E142" s="177" t="s">
        <v>84</v>
      </c>
      <c r="F142" s="177" t="s">
        <v>207</v>
      </c>
      <c r="G142" s="12"/>
      <c r="H142" s="12"/>
      <c r="I142" s="169"/>
      <c r="J142" s="178">
        <f>BK142</f>
        <v>0</v>
      </c>
      <c r="K142" s="12"/>
      <c r="L142" s="166"/>
      <c r="M142" s="171"/>
      <c r="N142" s="172"/>
      <c r="O142" s="172"/>
      <c r="P142" s="173">
        <f>SUM(P143:P154)</f>
        <v>0</v>
      </c>
      <c r="Q142" s="172"/>
      <c r="R142" s="173">
        <f>SUM(R143:R154)</f>
        <v>28.707032075813402</v>
      </c>
      <c r="S142" s="172"/>
      <c r="T142" s="174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7" t="s">
        <v>8</v>
      </c>
      <c r="AT142" s="175" t="s">
        <v>76</v>
      </c>
      <c r="AU142" s="175" t="s">
        <v>8</v>
      </c>
      <c r="AY142" s="167" t="s">
        <v>206</v>
      </c>
      <c r="BK142" s="176">
        <f>SUM(BK143:BK154)</f>
        <v>0</v>
      </c>
    </row>
    <row r="143" s="2" customFormat="1" ht="24.15" customHeight="1">
      <c r="A143" s="37"/>
      <c r="B143" s="179"/>
      <c r="C143" s="180" t="s">
        <v>8</v>
      </c>
      <c r="D143" s="180" t="s">
        <v>208</v>
      </c>
      <c r="E143" s="181" t="s">
        <v>209</v>
      </c>
      <c r="F143" s="182" t="s">
        <v>210</v>
      </c>
      <c r="G143" s="183" t="s">
        <v>211</v>
      </c>
      <c r="H143" s="184">
        <v>11.210000000000001</v>
      </c>
      <c r="I143" s="185"/>
      <c r="J143" s="186">
        <f>ROUND(I143*H143,0)</f>
        <v>0</v>
      </c>
      <c r="K143" s="182" t="s">
        <v>212</v>
      </c>
      <c r="L143" s="38"/>
      <c r="M143" s="187" t="s">
        <v>1</v>
      </c>
      <c r="N143" s="188" t="s">
        <v>42</v>
      </c>
      <c r="O143" s="76"/>
      <c r="P143" s="189">
        <f>O143*H143</f>
        <v>0</v>
      </c>
      <c r="Q143" s="189">
        <v>2.5018722040000001</v>
      </c>
      <c r="R143" s="189">
        <f>Q143*H143</f>
        <v>28.045987406840002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102</v>
      </c>
      <c r="AT143" s="191" t="s">
        <v>208</v>
      </c>
      <c r="AU143" s="191" t="s">
        <v>84</v>
      </c>
      <c r="AY143" s="18" t="s">
        <v>206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102</v>
      </c>
      <c r="BM143" s="191" t="s">
        <v>213</v>
      </c>
    </row>
    <row r="144" s="13" customFormat="1">
      <c r="A144" s="13"/>
      <c r="B144" s="193"/>
      <c r="C144" s="13"/>
      <c r="D144" s="194" t="s">
        <v>214</v>
      </c>
      <c r="E144" s="195" t="s">
        <v>1</v>
      </c>
      <c r="F144" s="196" t="s">
        <v>215</v>
      </c>
      <c r="G144" s="13"/>
      <c r="H144" s="197">
        <v>0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214</v>
      </c>
      <c r="AU144" s="195" t="s">
        <v>84</v>
      </c>
      <c r="AV144" s="13" t="s">
        <v>84</v>
      </c>
      <c r="AW144" s="13" t="s">
        <v>33</v>
      </c>
      <c r="AX144" s="13" t="s">
        <v>77</v>
      </c>
      <c r="AY144" s="195" t="s">
        <v>206</v>
      </c>
    </row>
    <row r="145" s="14" customFormat="1">
      <c r="A145" s="14"/>
      <c r="B145" s="202"/>
      <c r="C145" s="14"/>
      <c r="D145" s="194" t="s">
        <v>214</v>
      </c>
      <c r="E145" s="203" t="s">
        <v>115</v>
      </c>
      <c r="F145" s="204" t="s">
        <v>216</v>
      </c>
      <c r="G145" s="14"/>
      <c r="H145" s="205">
        <v>0</v>
      </c>
      <c r="I145" s="206"/>
      <c r="J145" s="14"/>
      <c r="K145" s="14"/>
      <c r="L145" s="202"/>
      <c r="M145" s="207"/>
      <c r="N145" s="208"/>
      <c r="O145" s="208"/>
      <c r="P145" s="208"/>
      <c r="Q145" s="208"/>
      <c r="R145" s="208"/>
      <c r="S145" s="208"/>
      <c r="T145" s="20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3" t="s">
        <v>214</v>
      </c>
      <c r="AU145" s="203" t="s">
        <v>84</v>
      </c>
      <c r="AV145" s="14" t="s">
        <v>217</v>
      </c>
      <c r="AW145" s="14" t="s">
        <v>33</v>
      </c>
      <c r="AX145" s="14" t="s">
        <v>77</v>
      </c>
      <c r="AY145" s="203" t="s">
        <v>206</v>
      </c>
    </row>
    <row r="146" s="13" customFormat="1">
      <c r="A146" s="13"/>
      <c r="B146" s="193"/>
      <c r="C146" s="13"/>
      <c r="D146" s="194" t="s">
        <v>214</v>
      </c>
      <c r="E146" s="195" t="s">
        <v>1</v>
      </c>
      <c r="F146" s="196" t="s">
        <v>218</v>
      </c>
      <c r="G146" s="13"/>
      <c r="H146" s="197">
        <v>112.09999999999999</v>
      </c>
      <c r="I146" s="198"/>
      <c r="J146" s="13"/>
      <c r="K146" s="13"/>
      <c r="L146" s="193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5" t="s">
        <v>214</v>
      </c>
      <c r="AU146" s="195" t="s">
        <v>84</v>
      </c>
      <c r="AV146" s="13" t="s">
        <v>84</v>
      </c>
      <c r="AW146" s="13" t="s">
        <v>33</v>
      </c>
      <c r="AX146" s="13" t="s">
        <v>77</v>
      </c>
      <c r="AY146" s="195" t="s">
        <v>206</v>
      </c>
    </row>
    <row r="147" s="14" customFormat="1">
      <c r="A147" s="14"/>
      <c r="B147" s="202"/>
      <c r="C147" s="14"/>
      <c r="D147" s="194" t="s">
        <v>214</v>
      </c>
      <c r="E147" s="203" t="s">
        <v>136</v>
      </c>
      <c r="F147" s="204" t="s">
        <v>216</v>
      </c>
      <c r="G147" s="14"/>
      <c r="H147" s="205">
        <v>112.09999999999999</v>
      </c>
      <c r="I147" s="206"/>
      <c r="J147" s="14"/>
      <c r="K147" s="14"/>
      <c r="L147" s="202"/>
      <c r="M147" s="207"/>
      <c r="N147" s="208"/>
      <c r="O147" s="208"/>
      <c r="P147" s="208"/>
      <c r="Q147" s="208"/>
      <c r="R147" s="208"/>
      <c r="S147" s="208"/>
      <c r="T147" s="20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3" t="s">
        <v>214</v>
      </c>
      <c r="AU147" s="203" t="s">
        <v>84</v>
      </c>
      <c r="AV147" s="14" t="s">
        <v>217</v>
      </c>
      <c r="AW147" s="14" t="s">
        <v>33</v>
      </c>
      <c r="AX147" s="14" t="s">
        <v>77</v>
      </c>
      <c r="AY147" s="203" t="s">
        <v>206</v>
      </c>
    </row>
    <row r="148" s="13" customFormat="1">
      <c r="A148" s="13"/>
      <c r="B148" s="193"/>
      <c r="C148" s="13"/>
      <c r="D148" s="194" t="s">
        <v>214</v>
      </c>
      <c r="E148" s="195" t="s">
        <v>1</v>
      </c>
      <c r="F148" s="196" t="s">
        <v>219</v>
      </c>
      <c r="G148" s="13"/>
      <c r="H148" s="197">
        <v>0</v>
      </c>
      <c r="I148" s="198"/>
      <c r="J148" s="13"/>
      <c r="K148" s="13"/>
      <c r="L148" s="193"/>
      <c r="M148" s="199"/>
      <c r="N148" s="200"/>
      <c r="O148" s="200"/>
      <c r="P148" s="200"/>
      <c r="Q148" s="200"/>
      <c r="R148" s="200"/>
      <c r="S148" s="200"/>
      <c r="T148" s="20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5" t="s">
        <v>214</v>
      </c>
      <c r="AU148" s="195" t="s">
        <v>84</v>
      </c>
      <c r="AV148" s="13" t="s">
        <v>84</v>
      </c>
      <c r="AW148" s="13" t="s">
        <v>33</v>
      </c>
      <c r="AX148" s="13" t="s">
        <v>77</v>
      </c>
      <c r="AY148" s="195" t="s">
        <v>206</v>
      </c>
    </row>
    <row r="149" s="13" customFormat="1">
      <c r="A149" s="13"/>
      <c r="B149" s="193"/>
      <c r="C149" s="13"/>
      <c r="D149" s="194" t="s">
        <v>214</v>
      </c>
      <c r="E149" s="195" t="s">
        <v>1</v>
      </c>
      <c r="F149" s="196" t="s">
        <v>220</v>
      </c>
      <c r="G149" s="13"/>
      <c r="H149" s="197">
        <v>11.210000000000001</v>
      </c>
      <c r="I149" s="198"/>
      <c r="J149" s="13"/>
      <c r="K149" s="13"/>
      <c r="L149" s="193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5" t="s">
        <v>214</v>
      </c>
      <c r="AU149" s="195" t="s">
        <v>84</v>
      </c>
      <c r="AV149" s="13" t="s">
        <v>84</v>
      </c>
      <c r="AW149" s="13" t="s">
        <v>33</v>
      </c>
      <c r="AX149" s="13" t="s">
        <v>77</v>
      </c>
      <c r="AY149" s="195" t="s">
        <v>206</v>
      </c>
    </row>
    <row r="150" s="14" customFormat="1">
      <c r="A150" s="14"/>
      <c r="B150" s="202"/>
      <c r="C150" s="14"/>
      <c r="D150" s="194" t="s">
        <v>214</v>
      </c>
      <c r="E150" s="203" t="s">
        <v>1</v>
      </c>
      <c r="F150" s="204" t="s">
        <v>216</v>
      </c>
      <c r="G150" s="14"/>
      <c r="H150" s="205">
        <v>11.210000000000001</v>
      </c>
      <c r="I150" s="206"/>
      <c r="J150" s="14"/>
      <c r="K150" s="14"/>
      <c r="L150" s="202"/>
      <c r="M150" s="207"/>
      <c r="N150" s="208"/>
      <c r="O150" s="208"/>
      <c r="P150" s="208"/>
      <c r="Q150" s="208"/>
      <c r="R150" s="208"/>
      <c r="S150" s="208"/>
      <c r="T150" s="20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3" t="s">
        <v>214</v>
      </c>
      <c r="AU150" s="203" t="s">
        <v>84</v>
      </c>
      <c r="AV150" s="14" t="s">
        <v>217</v>
      </c>
      <c r="AW150" s="14" t="s">
        <v>33</v>
      </c>
      <c r="AX150" s="14" t="s">
        <v>8</v>
      </c>
      <c r="AY150" s="203" t="s">
        <v>206</v>
      </c>
    </row>
    <row r="151" s="2" customFormat="1" ht="16.5" customHeight="1">
      <c r="A151" s="37"/>
      <c r="B151" s="179"/>
      <c r="C151" s="180" t="s">
        <v>84</v>
      </c>
      <c r="D151" s="180" t="s">
        <v>208</v>
      </c>
      <c r="E151" s="181" t="s">
        <v>221</v>
      </c>
      <c r="F151" s="182" t="s">
        <v>222</v>
      </c>
      <c r="G151" s="183" t="s">
        <v>223</v>
      </c>
      <c r="H151" s="184">
        <v>0.622</v>
      </c>
      <c r="I151" s="185"/>
      <c r="J151" s="186">
        <f>ROUND(I151*H151,0)</f>
        <v>0</v>
      </c>
      <c r="K151" s="182" t="s">
        <v>212</v>
      </c>
      <c r="L151" s="38"/>
      <c r="M151" s="187" t="s">
        <v>1</v>
      </c>
      <c r="N151" s="188" t="s">
        <v>42</v>
      </c>
      <c r="O151" s="76"/>
      <c r="P151" s="189">
        <f>O151*H151</f>
        <v>0</v>
      </c>
      <c r="Q151" s="189">
        <v>1.0627727797</v>
      </c>
      <c r="R151" s="189">
        <f>Q151*H151</f>
        <v>0.66104466897339997</v>
      </c>
      <c r="S151" s="189">
        <v>0</v>
      </c>
      <c r="T151" s="19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1" t="s">
        <v>102</v>
      </c>
      <c r="AT151" s="191" t="s">
        <v>208</v>
      </c>
      <c r="AU151" s="191" t="s">
        <v>84</v>
      </c>
      <c r="AY151" s="18" t="s">
        <v>206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8</v>
      </c>
      <c r="BK151" s="192">
        <f>ROUND(I151*H151,0)</f>
        <v>0</v>
      </c>
      <c r="BL151" s="18" t="s">
        <v>102</v>
      </c>
      <c r="BM151" s="191" t="s">
        <v>224</v>
      </c>
    </row>
    <row r="152" s="13" customFormat="1">
      <c r="A152" s="13"/>
      <c r="B152" s="193"/>
      <c r="C152" s="13"/>
      <c r="D152" s="194" t="s">
        <v>214</v>
      </c>
      <c r="E152" s="195" t="s">
        <v>1</v>
      </c>
      <c r="F152" s="196" t="s">
        <v>225</v>
      </c>
      <c r="G152" s="13"/>
      <c r="H152" s="197">
        <v>0</v>
      </c>
      <c r="I152" s="198"/>
      <c r="J152" s="13"/>
      <c r="K152" s="13"/>
      <c r="L152" s="193"/>
      <c r="M152" s="199"/>
      <c r="N152" s="200"/>
      <c r="O152" s="200"/>
      <c r="P152" s="200"/>
      <c r="Q152" s="200"/>
      <c r="R152" s="200"/>
      <c r="S152" s="200"/>
      <c r="T152" s="20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5" t="s">
        <v>214</v>
      </c>
      <c r="AU152" s="195" t="s">
        <v>84</v>
      </c>
      <c r="AV152" s="13" t="s">
        <v>84</v>
      </c>
      <c r="AW152" s="13" t="s">
        <v>33</v>
      </c>
      <c r="AX152" s="13" t="s">
        <v>77</v>
      </c>
      <c r="AY152" s="195" t="s">
        <v>206</v>
      </c>
    </row>
    <row r="153" s="13" customFormat="1">
      <c r="A153" s="13"/>
      <c r="B153" s="193"/>
      <c r="C153" s="13"/>
      <c r="D153" s="194" t="s">
        <v>214</v>
      </c>
      <c r="E153" s="195" t="s">
        <v>1</v>
      </c>
      <c r="F153" s="196" t="s">
        <v>226</v>
      </c>
      <c r="G153" s="13"/>
      <c r="H153" s="197">
        <v>0.622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214</v>
      </c>
      <c r="AU153" s="195" t="s">
        <v>84</v>
      </c>
      <c r="AV153" s="13" t="s">
        <v>84</v>
      </c>
      <c r="AW153" s="13" t="s">
        <v>33</v>
      </c>
      <c r="AX153" s="13" t="s">
        <v>77</v>
      </c>
      <c r="AY153" s="195" t="s">
        <v>206</v>
      </c>
    </row>
    <row r="154" s="14" customFormat="1">
      <c r="A154" s="14"/>
      <c r="B154" s="202"/>
      <c r="C154" s="14"/>
      <c r="D154" s="194" t="s">
        <v>214</v>
      </c>
      <c r="E154" s="203" t="s">
        <v>1</v>
      </c>
      <c r="F154" s="204" t="s">
        <v>216</v>
      </c>
      <c r="G154" s="14"/>
      <c r="H154" s="205">
        <v>0.622</v>
      </c>
      <c r="I154" s="206"/>
      <c r="J154" s="14"/>
      <c r="K154" s="14"/>
      <c r="L154" s="202"/>
      <c r="M154" s="207"/>
      <c r="N154" s="208"/>
      <c r="O154" s="208"/>
      <c r="P154" s="208"/>
      <c r="Q154" s="208"/>
      <c r="R154" s="208"/>
      <c r="S154" s="208"/>
      <c r="T154" s="20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3" t="s">
        <v>214</v>
      </c>
      <c r="AU154" s="203" t="s">
        <v>84</v>
      </c>
      <c r="AV154" s="14" t="s">
        <v>217</v>
      </c>
      <c r="AW154" s="14" t="s">
        <v>33</v>
      </c>
      <c r="AX154" s="14" t="s">
        <v>8</v>
      </c>
      <c r="AY154" s="203" t="s">
        <v>206</v>
      </c>
    </row>
    <row r="155" s="12" customFormat="1" ht="22.8" customHeight="1">
      <c r="A155" s="12"/>
      <c r="B155" s="166"/>
      <c r="C155" s="12"/>
      <c r="D155" s="167" t="s">
        <v>76</v>
      </c>
      <c r="E155" s="177" t="s">
        <v>217</v>
      </c>
      <c r="F155" s="177" t="s">
        <v>227</v>
      </c>
      <c r="G155" s="12"/>
      <c r="H155" s="12"/>
      <c r="I155" s="169"/>
      <c r="J155" s="178">
        <f>BK155</f>
        <v>0</v>
      </c>
      <c r="K155" s="12"/>
      <c r="L155" s="166"/>
      <c r="M155" s="171"/>
      <c r="N155" s="172"/>
      <c r="O155" s="172"/>
      <c r="P155" s="173">
        <f>SUM(P156:P198)</f>
        <v>0</v>
      </c>
      <c r="Q155" s="172"/>
      <c r="R155" s="173">
        <f>SUM(R156:R198)</f>
        <v>3.9669866560000004</v>
      </c>
      <c r="S155" s="172"/>
      <c r="T155" s="174">
        <f>SUM(T156:T198)</f>
        <v>0.00070520000000000001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7" t="s">
        <v>8</v>
      </c>
      <c r="AT155" s="175" t="s">
        <v>76</v>
      </c>
      <c r="AU155" s="175" t="s">
        <v>8</v>
      </c>
      <c r="AY155" s="167" t="s">
        <v>206</v>
      </c>
      <c r="BK155" s="176">
        <f>SUM(BK156:BK198)</f>
        <v>0</v>
      </c>
    </row>
    <row r="156" s="2" customFormat="1" ht="24.15" customHeight="1">
      <c r="A156" s="37"/>
      <c r="B156" s="179"/>
      <c r="C156" s="180" t="s">
        <v>217</v>
      </c>
      <c r="D156" s="180" t="s">
        <v>208</v>
      </c>
      <c r="E156" s="181" t="s">
        <v>228</v>
      </c>
      <c r="F156" s="182" t="s">
        <v>229</v>
      </c>
      <c r="G156" s="183" t="s">
        <v>211</v>
      </c>
      <c r="H156" s="184">
        <v>1.3080000000000001</v>
      </c>
      <c r="I156" s="185"/>
      <c r="J156" s="186">
        <f>ROUND(I156*H156,0)</f>
        <v>0</v>
      </c>
      <c r="K156" s="182" t="s">
        <v>212</v>
      </c>
      <c r="L156" s="38"/>
      <c r="M156" s="187" t="s">
        <v>1</v>
      </c>
      <c r="N156" s="188" t="s">
        <v>42</v>
      </c>
      <c r="O156" s="76"/>
      <c r="P156" s="189">
        <f>O156*H156</f>
        <v>0</v>
      </c>
      <c r="Q156" s="189">
        <v>1.8775</v>
      </c>
      <c r="R156" s="189">
        <f>Q156*H156</f>
        <v>2.4557700000000002</v>
      </c>
      <c r="S156" s="189">
        <v>0</v>
      </c>
      <c r="T156" s="19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1" t="s">
        <v>102</v>
      </c>
      <c r="AT156" s="191" t="s">
        <v>208</v>
      </c>
      <c r="AU156" s="191" t="s">
        <v>84</v>
      </c>
      <c r="AY156" s="18" t="s">
        <v>206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8</v>
      </c>
      <c r="BK156" s="192">
        <f>ROUND(I156*H156,0)</f>
        <v>0</v>
      </c>
      <c r="BL156" s="18" t="s">
        <v>102</v>
      </c>
      <c r="BM156" s="191" t="s">
        <v>230</v>
      </c>
    </row>
    <row r="157" s="13" customFormat="1">
      <c r="A157" s="13"/>
      <c r="B157" s="193"/>
      <c r="C157" s="13"/>
      <c r="D157" s="194" t="s">
        <v>214</v>
      </c>
      <c r="E157" s="195" t="s">
        <v>1</v>
      </c>
      <c r="F157" s="196" t="s">
        <v>231</v>
      </c>
      <c r="G157" s="13"/>
      <c r="H157" s="197">
        <v>0.371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214</v>
      </c>
      <c r="AU157" s="195" t="s">
        <v>84</v>
      </c>
      <c r="AV157" s="13" t="s">
        <v>84</v>
      </c>
      <c r="AW157" s="13" t="s">
        <v>33</v>
      </c>
      <c r="AX157" s="13" t="s">
        <v>77</v>
      </c>
      <c r="AY157" s="195" t="s">
        <v>206</v>
      </c>
    </row>
    <row r="158" s="14" customFormat="1">
      <c r="A158" s="14"/>
      <c r="B158" s="202"/>
      <c r="C158" s="14"/>
      <c r="D158" s="194" t="s">
        <v>214</v>
      </c>
      <c r="E158" s="203" t="s">
        <v>1</v>
      </c>
      <c r="F158" s="204" t="s">
        <v>232</v>
      </c>
      <c r="G158" s="14"/>
      <c r="H158" s="205">
        <v>0.371</v>
      </c>
      <c r="I158" s="206"/>
      <c r="J158" s="14"/>
      <c r="K158" s="14"/>
      <c r="L158" s="202"/>
      <c r="M158" s="207"/>
      <c r="N158" s="208"/>
      <c r="O158" s="208"/>
      <c r="P158" s="208"/>
      <c r="Q158" s="208"/>
      <c r="R158" s="208"/>
      <c r="S158" s="208"/>
      <c r="T158" s="20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3" t="s">
        <v>214</v>
      </c>
      <c r="AU158" s="203" t="s">
        <v>84</v>
      </c>
      <c r="AV158" s="14" t="s">
        <v>217</v>
      </c>
      <c r="AW158" s="14" t="s">
        <v>33</v>
      </c>
      <c r="AX158" s="14" t="s">
        <v>77</v>
      </c>
      <c r="AY158" s="203" t="s">
        <v>206</v>
      </c>
    </row>
    <row r="159" s="13" customFormat="1">
      <c r="A159" s="13"/>
      <c r="B159" s="193"/>
      <c r="C159" s="13"/>
      <c r="D159" s="194" t="s">
        <v>214</v>
      </c>
      <c r="E159" s="195" t="s">
        <v>1</v>
      </c>
      <c r="F159" s="196" t="s">
        <v>233</v>
      </c>
      <c r="G159" s="13"/>
      <c r="H159" s="197">
        <v>0.93700000000000006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214</v>
      </c>
      <c r="AU159" s="195" t="s">
        <v>84</v>
      </c>
      <c r="AV159" s="13" t="s">
        <v>84</v>
      </c>
      <c r="AW159" s="13" t="s">
        <v>33</v>
      </c>
      <c r="AX159" s="13" t="s">
        <v>77</v>
      </c>
      <c r="AY159" s="195" t="s">
        <v>206</v>
      </c>
    </row>
    <row r="160" s="14" customFormat="1">
      <c r="A160" s="14"/>
      <c r="B160" s="202"/>
      <c r="C160" s="14"/>
      <c r="D160" s="194" t="s">
        <v>214</v>
      </c>
      <c r="E160" s="203" t="s">
        <v>1</v>
      </c>
      <c r="F160" s="204" t="s">
        <v>234</v>
      </c>
      <c r="G160" s="14"/>
      <c r="H160" s="205">
        <v>0.93700000000000006</v>
      </c>
      <c r="I160" s="206"/>
      <c r="J160" s="14"/>
      <c r="K160" s="14"/>
      <c r="L160" s="202"/>
      <c r="M160" s="207"/>
      <c r="N160" s="208"/>
      <c r="O160" s="208"/>
      <c r="P160" s="208"/>
      <c r="Q160" s="208"/>
      <c r="R160" s="208"/>
      <c r="S160" s="208"/>
      <c r="T160" s="20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3" t="s">
        <v>214</v>
      </c>
      <c r="AU160" s="203" t="s">
        <v>84</v>
      </c>
      <c r="AV160" s="14" t="s">
        <v>217</v>
      </c>
      <c r="AW160" s="14" t="s">
        <v>33</v>
      </c>
      <c r="AX160" s="14" t="s">
        <v>77</v>
      </c>
      <c r="AY160" s="203" t="s">
        <v>206</v>
      </c>
    </row>
    <row r="161" s="15" customFormat="1">
      <c r="A161" s="15"/>
      <c r="B161" s="210"/>
      <c r="C161" s="15"/>
      <c r="D161" s="194" t="s">
        <v>214</v>
      </c>
      <c r="E161" s="211" t="s">
        <v>1</v>
      </c>
      <c r="F161" s="212" t="s">
        <v>235</v>
      </c>
      <c r="G161" s="15"/>
      <c r="H161" s="213">
        <v>1.3080000000000001</v>
      </c>
      <c r="I161" s="214"/>
      <c r="J161" s="15"/>
      <c r="K161" s="15"/>
      <c r="L161" s="210"/>
      <c r="M161" s="215"/>
      <c r="N161" s="216"/>
      <c r="O161" s="216"/>
      <c r="P161" s="216"/>
      <c r="Q161" s="216"/>
      <c r="R161" s="216"/>
      <c r="S161" s="216"/>
      <c r="T161" s="21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1" t="s">
        <v>214</v>
      </c>
      <c r="AU161" s="211" t="s">
        <v>84</v>
      </c>
      <c r="AV161" s="15" t="s">
        <v>102</v>
      </c>
      <c r="AW161" s="15" t="s">
        <v>33</v>
      </c>
      <c r="AX161" s="15" t="s">
        <v>8</v>
      </c>
      <c r="AY161" s="211" t="s">
        <v>206</v>
      </c>
    </row>
    <row r="162" s="2" customFormat="1" ht="16.5" customHeight="1">
      <c r="A162" s="37"/>
      <c r="B162" s="179"/>
      <c r="C162" s="180" t="s">
        <v>102</v>
      </c>
      <c r="D162" s="180" t="s">
        <v>208</v>
      </c>
      <c r="E162" s="181" t="s">
        <v>236</v>
      </c>
      <c r="F162" s="182" t="s">
        <v>237</v>
      </c>
      <c r="G162" s="183" t="s">
        <v>211</v>
      </c>
      <c r="H162" s="184">
        <v>0.45500000000000002</v>
      </c>
      <c r="I162" s="185"/>
      <c r="J162" s="186">
        <f>ROUND(I162*H162,0)</f>
        <v>0</v>
      </c>
      <c r="K162" s="182" t="s">
        <v>212</v>
      </c>
      <c r="L162" s="38"/>
      <c r="M162" s="187" t="s">
        <v>1</v>
      </c>
      <c r="N162" s="188" t="s">
        <v>42</v>
      </c>
      <c r="O162" s="76"/>
      <c r="P162" s="189">
        <f>O162*H162</f>
        <v>0</v>
      </c>
      <c r="Q162" s="189">
        <v>1.94302</v>
      </c>
      <c r="R162" s="189">
        <f>Q162*H162</f>
        <v>0.88407409999999997</v>
      </c>
      <c r="S162" s="189">
        <v>0</v>
      </c>
      <c r="T162" s="19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1" t="s">
        <v>102</v>
      </c>
      <c r="AT162" s="191" t="s">
        <v>208</v>
      </c>
      <c r="AU162" s="191" t="s">
        <v>84</v>
      </c>
      <c r="AY162" s="18" t="s">
        <v>206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</v>
      </c>
      <c r="BK162" s="192">
        <f>ROUND(I162*H162,0)</f>
        <v>0</v>
      </c>
      <c r="BL162" s="18" t="s">
        <v>102</v>
      </c>
      <c r="BM162" s="191" t="s">
        <v>238</v>
      </c>
    </row>
    <row r="163" s="13" customFormat="1">
      <c r="A163" s="13"/>
      <c r="B163" s="193"/>
      <c r="C163" s="13"/>
      <c r="D163" s="194" t="s">
        <v>214</v>
      </c>
      <c r="E163" s="195" t="s">
        <v>1</v>
      </c>
      <c r="F163" s="196" t="s">
        <v>239</v>
      </c>
      <c r="G163" s="13"/>
      <c r="H163" s="197">
        <v>0.081000000000000003</v>
      </c>
      <c r="I163" s="198"/>
      <c r="J163" s="13"/>
      <c r="K163" s="13"/>
      <c r="L163" s="193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5" t="s">
        <v>214</v>
      </c>
      <c r="AU163" s="195" t="s">
        <v>84</v>
      </c>
      <c r="AV163" s="13" t="s">
        <v>84</v>
      </c>
      <c r="AW163" s="13" t="s">
        <v>33</v>
      </c>
      <c r="AX163" s="13" t="s">
        <v>77</v>
      </c>
      <c r="AY163" s="195" t="s">
        <v>206</v>
      </c>
    </row>
    <row r="164" s="13" customFormat="1">
      <c r="A164" s="13"/>
      <c r="B164" s="193"/>
      <c r="C164" s="13"/>
      <c r="D164" s="194" t="s">
        <v>214</v>
      </c>
      <c r="E164" s="195" t="s">
        <v>1</v>
      </c>
      <c r="F164" s="196" t="s">
        <v>240</v>
      </c>
      <c r="G164" s="13"/>
      <c r="H164" s="197">
        <v>0.087999999999999995</v>
      </c>
      <c r="I164" s="198"/>
      <c r="J164" s="13"/>
      <c r="K164" s="13"/>
      <c r="L164" s="193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5" t="s">
        <v>214</v>
      </c>
      <c r="AU164" s="195" t="s">
        <v>84</v>
      </c>
      <c r="AV164" s="13" t="s">
        <v>84</v>
      </c>
      <c r="AW164" s="13" t="s">
        <v>33</v>
      </c>
      <c r="AX164" s="13" t="s">
        <v>77</v>
      </c>
      <c r="AY164" s="195" t="s">
        <v>206</v>
      </c>
    </row>
    <row r="165" s="13" customFormat="1">
      <c r="A165" s="13"/>
      <c r="B165" s="193"/>
      <c r="C165" s="13"/>
      <c r="D165" s="194" t="s">
        <v>214</v>
      </c>
      <c r="E165" s="195" t="s">
        <v>1</v>
      </c>
      <c r="F165" s="196" t="s">
        <v>241</v>
      </c>
      <c r="G165" s="13"/>
      <c r="H165" s="197">
        <v>0.122</v>
      </c>
      <c r="I165" s="198"/>
      <c r="J165" s="13"/>
      <c r="K165" s="13"/>
      <c r="L165" s="193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5" t="s">
        <v>214</v>
      </c>
      <c r="AU165" s="195" t="s">
        <v>84</v>
      </c>
      <c r="AV165" s="13" t="s">
        <v>84</v>
      </c>
      <c r="AW165" s="13" t="s">
        <v>33</v>
      </c>
      <c r="AX165" s="13" t="s">
        <v>77</v>
      </c>
      <c r="AY165" s="195" t="s">
        <v>206</v>
      </c>
    </row>
    <row r="166" s="13" customFormat="1">
      <c r="A166" s="13"/>
      <c r="B166" s="193"/>
      <c r="C166" s="13"/>
      <c r="D166" s="194" t="s">
        <v>214</v>
      </c>
      <c r="E166" s="195" t="s">
        <v>1</v>
      </c>
      <c r="F166" s="196" t="s">
        <v>242</v>
      </c>
      <c r="G166" s="13"/>
      <c r="H166" s="197">
        <v>0.053999999999999999</v>
      </c>
      <c r="I166" s="198"/>
      <c r="J166" s="13"/>
      <c r="K166" s="13"/>
      <c r="L166" s="193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5" t="s">
        <v>214</v>
      </c>
      <c r="AU166" s="195" t="s">
        <v>84</v>
      </c>
      <c r="AV166" s="13" t="s">
        <v>84</v>
      </c>
      <c r="AW166" s="13" t="s">
        <v>33</v>
      </c>
      <c r="AX166" s="13" t="s">
        <v>77</v>
      </c>
      <c r="AY166" s="195" t="s">
        <v>206</v>
      </c>
    </row>
    <row r="167" s="14" customFormat="1">
      <c r="A167" s="14"/>
      <c r="B167" s="202"/>
      <c r="C167" s="14"/>
      <c r="D167" s="194" t="s">
        <v>214</v>
      </c>
      <c r="E167" s="203" t="s">
        <v>1</v>
      </c>
      <c r="F167" s="204" t="s">
        <v>243</v>
      </c>
      <c r="G167" s="14"/>
      <c r="H167" s="205">
        <v>0.34499999999999997</v>
      </c>
      <c r="I167" s="206"/>
      <c r="J167" s="14"/>
      <c r="K167" s="14"/>
      <c r="L167" s="202"/>
      <c r="M167" s="207"/>
      <c r="N167" s="208"/>
      <c r="O167" s="208"/>
      <c r="P167" s="208"/>
      <c r="Q167" s="208"/>
      <c r="R167" s="208"/>
      <c r="S167" s="208"/>
      <c r="T167" s="20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3" t="s">
        <v>214</v>
      </c>
      <c r="AU167" s="203" t="s">
        <v>84</v>
      </c>
      <c r="AV167" s="14" t="s">
        <v>217</v>
      </c>
      <c r="AW167" s="14" t="s">
        <v>33</v>
      </c>
      <c r="AX167" s="14" t="s">
        <v>77</v>
      </c>
      <c r="AY167" s="203" t="s">
        <v>206</v>
      </c>
    </row>
    <row r="168" s="13" customFormat="1">
      <c r="A168" s="13"/>
      <c r="B168" s="193"/>
      <c r="C168" s="13"/>
      <c r="D168" s="194" t="s">
        <v>214</v>
      </c>
      <c r="E168" s="195" t="s">
        <v>1</v>
      </c>
      <c r="F168" s="196" t="s">
        <v>244</v>
      </c>
      <c r="G168" s="13"/>
      <c r="H168" s="197">
        <v>0.11</v>
      </c>
      <c r="I168" s="198"/>
      <c r="J168" s="13"/>
      <c r="K168" s="13"/>
      <c r="L168" s="193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5" t="s">
        <v>214</v>
      </c>
      <c r="AU168" s="195" t="s">
        <v>84</v>
      </c>
      <c r="AV168" s="13" t="s">
        <v>84</v>
      </c>
      <c r="AW168" s="13" t="s">
        <v>33</v>
      </c>
      <c r="AX168" s="13" t="s">
        <v>77</v>
      </c>
      <c r="AY168" s="195" t="s">
        <v>206</v>
      </c>
    </row>
    <row r="169" s="14" customFormat="1">
      <c r="A169" s="14"/>
      <c r="B169" s="202"/>
      <c r="C169" s="14"/>
      <c r="D169" s="194" t="s">
        <v>214</v>
      </c>
      <c r="E169" s="203" t="s">
        <v>1</v>
      </c>
      <c r="F169" s="204" t="s">
        <v>245</v>
      </c>
      <c r="G169" s="14"/>
      <c r="H169" s="205">
        <v>0.11</v>
      </c>
      <c r="I169" s="206"/>
      <c r="J169" s="14"/>
      <c r="K169" s="14"/>
      <c r="L169" s="202"/>
      <c r="M169" s="207"/>
      <c r="N169" s="208"/>
      <c r="O169" s="208"/>
      <c r="P169" s="208"/>
      <c r="Q169" s="208"/>
      <c r="R169" s="208"/>
      <c r="S169" s="208"/>
      <c r="T169" s="20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3" t="s">
        <v>214</v>
      </c>
      <c r="AU169" s="203" t="s">
        <v>84</v>
      </c>
      <c r="AV169" s="14" t="s">
        <v>217</v>
      </c>
      <c r="AW169" s="14" t="s">
        <v>33</v>
      </c>
      <c r="AX169" s="14" t="s">
        <v>77</v>
      </c>
      <c r="AY169" s="203" t="s">
        <v>206</v>
      </c>
    </row>
    <row r="170" s="15" customFormat="1">
      <c r="A170" s="15"/>
      <c r="B170" s="210"/>
      <c r="C170" s="15"/>
      <c r="D170" s="194" t="s">
        <v>214</v>
      </c>
      <c r="E170" s="211" t="s">
        <v>1</v>
      </c>
      <c r="F170" s="212" t="s">
        <v>235</v>
      </c>
      <c r="G170" s="15"/>
      <c r="H170" s="213">
        <v>0.45500000000000002</v>
      </c>
      <c r="I170" s="214"/>
      <c r="J170" s="15"/>
      <c r="K170" s="15"/>
      <c r="L170" s="210"/>
      <c r="M170" s="215"/>
      <c r="N170" s="216"/>
      <c r="O170" s="216"/>
      <c r="P170" s="216"/>
      <c r="Q170" s="216"/>
      <c r="R170" s="216"/>
      <c r="S170" s="216"/>
      <c r="T170" s="21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11" t="s">
        <v>214</v>
      </c>
      <c r="AU170" s="211" t="s">
        <v>84</v>
      </c>
      <c r="AV170" s="15" t="s">
        <v>102</v>
      </c>
      <c r="AW170" s="15" t="s">
        <v>33</v>
      </c>
      <c r="AX170" s="15" t="s">
        <v>8</v>
      </c>
      <c r="AY170" s="211" t="s">
        <v>206</v>
      </c>
    </row>
    <row r="171" s="2" customFormat="1" ht="24.15" customHeight="1">
      <c r="A171" s="37"/>
      <c r="B171" s="179"/>
      <c r="C171" s="180" t="s">
        <v>246</v>
      </c>
      <c r="D171" s="180" t="s">
        <v>208</v>
      </c>
      <c r="E171" s="181" t="s">
        <v>247</v>
      </c>
      <c r="F171" s="182" t="s">
        <v>248</v>
      </c>
      <c r="G171" s="183" t="s">
        <v>223</v>
      </c>
      <c r="H171" s="184">
        <v>0.13700000000000001</v>
      </c>
      <c r="I171" s="185"/>
      <c r="J171" s="186">
        <f>ROUND(I171*H171,0)</f>
        <v>0</v>
      </c>
      <c r="K171" s="182" t="s">
        <v>212</v>
      </c>
      <c r="L171" s="38"/>
      <c r="M171" s="187" t="s">
        <v>1</v>
      </c>
      <c r="N171" s="188" t="s">
        <v>42</v>
      </c>
      <c r="O171" s="76"/>
      <c r="P171" s="189">
        <f>O171*H171</f>
        <v>0</v>
      </c>
      <c r="Q171" s="189">
        <v>1.0900000000000001</v>
      </c>
      <c r="R171" s="189">
        <f>Q171*H171</f>
        <v>0.14933000000000002</v>
      </c>
      <c r="S171" s="189">
        <v>0</v>
      </c>
      <c r="T171" s="19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1" t="s">
        <v>102</v>
      </c>
      <c r="AT171" s="191" t="s">
        <v>208</v>
      </c>
      <c r="AU171" s="191" t="s">
        <v>84</v>
      </c>
      <c r="AY171" s="18" t="s">
        <v>206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8</v>
      </c>
      <c r="BK171" s="192">
        <f>ROUND(I171*H171,0)</f>
        <v>0</v>
      </c>
      <c r="BL171" s="18" t="s">
        <v>102</v>
      </c>
      <c r="BM171" s="191" t="s">
        <v>249</v>
      </c>
    </row>
    <row r="172" s="13" customFormat="1">
      <c r="A172" s="13"/>
      <c r="B172" s="193"/>
      <c r="C172" s="13"/>
      <c r="D172" s="194" t="s">
        <v>214</v>
      </c>
      <c r="E172" s="195" t="s">
        <v>1</v>
      </c>
      <c r="F172" s="196" t="s">
        <v>250</v>
      </c>
      <c r="G172" s="13"/>
      <c r="H172" s="197">
        <v>0.040000000000000001</v>
      </c>
      <c r="I172" s="198"/>
      <c r="J172" s="13"/>
      <c r="K172" s="13"/>
      <c r="L172" s="193"/>
      <c r="M172" s="199"/>
      <c r="N172" s="200"/>
      <c r="O172" s="200"/>
      <c r="P172" s="200"/>
      <c r="Q172" s="200"/>
      <c r="R172" s="200"/>
      <c r="S172" s="200"/>
      <c r="T172" s="20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5" t="s">
        <v>214</v>
      </c>
      <c r="AU172" s="195" t="s">
        <v>84</v>
      </c>
      <c r="AV172" s="13" t="s">
        <v>84</v>
      </c>
      <c r="AW172" s="13" t="s">
        <v>33</v>
      </c>
      <c r="AX172" s="13" t="s">
        <v>77</v>
      </c>
      <c r="AY172" s="195" t="s">
        <v>206</v>
      </c>
    </row>
    <row r="173" s="13" customFormat="1">
      <c r="A173" s="13"/>
      <c r="B173" s="193"/>
      <c r="C173" s="13"/>
      <c r="D173" s="194" t="s">
        <v>214</v>
      </c>
      <c r="E173" s="195" t="s">
        <v>1</v>
      </c>
      <c r="F173" s="196" t="s">
        <v>251</v>
      </c>
      <c r="G173" s="13"/>
      <c r="H173" s="197">
        <v>0.042999999999999997</v>
      </c>
      <c r="I173" s="198"/>
      <c r="J173" s="13"/>
      <c r="K173" s="13"/>
      <c r="L173" s="193"/>
      <c r="M173" s="199"/>
      <c r="N173" s="200"/>
      <c r="O173" s="200"/>
      <c r="P173" s="200"/>
      <c r="Q173" s="200"/>
      <c r="R173" s="200"/>
      <c r="S173" s="200"/>
      <c r="T173" s="20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5" t="s">
        <v>214</v>
      </c>
      <c r="AU173" s="195" t="s">
        <v>84</v>
      </c>
      <c r="AV173" s="13" t="s">
        <v>84</v>
      </c>
      <c r="AW173" s="13" t="s">
        <v>33</v>
      </c>
      <c r="AX173" s="13" t="s">
        <v>77</v>
      </c>
      <c r="AY173" s="195" t="s">
        <v>206</v>
      </c>
    </row>
    <row r="174" s="13" customFormat="1">
      <c r="A174" s="13"/>
      <c r="B174" s="193"/>
      <c r="C174" s="13"/>
      <c r="D174" s="194" t="s">
        <v>214</v>
      </c>
      <c r="E174" s="195" t="s">
        <v>1</v>
      </c>
      <c r="F174" s="196" t="s">
        <v>250</v>
      </c>
      <c r="G174" s="13"/>
      <c r="H174" s="197">
        <v>0.040000000000000001</v>
      </c>
      <c r="I174" s="198"/>
      <c r="J174" s="13"/>
      <c r="K174" s="13"/>
      <c r="L174" s="193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5" t="s">
        <v>214</v>
      </c>
      <c r="AU174" s="195" t="s">
        <v>84</v>
      </c>
      <c r="AV174" s="13" t="s">
        <v>84</v>
      </c>
      <c r="AW174" s="13" t="s">
        <v>33</v>
      </c>
      <c r="AX174" s="13" t="s">
        <v>77</v>
      </c>
      <c r="AY174" s="195" t="s">
        <v>206</v>
      </c>
    </row>
    <row r="175" s="14" customFormat="1">
      <c r="A175" s="14"/>
      <c r="B175" s="202"/>
      <c r="C175" s="14"/>
      <c r="D175" s="194" t="s">
        <v>214</v>
      </c>
      <c r="E175" s="203" t="s">
        <v>1</v>
      </c>
      <c r="F175" s="204" t="s">
        <v>252</v>
      </c>
      <c r="G175" s="14"/>
      <c r="H175" s="205">
        <v>0.123</v>
      </c>
      <c r="I175" s="206"/>
      <c r="J175" s="14"/>
      <c r="K175" s="14"/>
      <c r="L175" s="202"/>
      <c r="M175" s="207"/>
      <c r="N175" s="208"/>
      <c r="O175" s="208"/>
      <c r="P175" s="208"/>
      <c r="Q175" s="208"/>
      <c r="R175" s="208"/>
      <c r="S175" s="208"/>
      <c r="T175" s="20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3" t="s">
        <v>214</v>
      </c>
      <c r="AU175" s="203" t="s">
        <v>84</v>
      </c>
      <c r="AV175" s="14" t="s">
        <v>217</v>
      </c>
      <c r="AW175" s="14" t="s">
        <v>33</v>
      </c>
      <c r="AX175" s="14" t="s">
        <v>77</v>
      </c>
      <c r="AY175" s="203" t="s">
        <v>206</v>
      </c>
    </row>
    <row r="176" s="13" customFormat="1">
      <c r="A176" s="13"/>
      <c r="B176" s="193"/>
      <c r="C176" s="13"/>
      <c r="D176" s="194" t="s">
        <v>214</v>
      </c>
      <c r="E176" s="195" t="s">
        <v>1</v>
      </c>
      <c r="F176" s="196" t="s">
        <v>253</v>
      </c>
      <c r="G176" s="13"/>
      <c r="H176" s="197">
        <v>0.014</v>
      </c>
      <c r="I176" s="198"/>
      <c r="J176" s="13"/>
      <c r="K176" s="13"/>
      <c r="L176" s="193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5" t="s">
        <v>214</v>
      </c>
      <c r="AU176" s="195" t="s">
        <v>84</v>
      </c>
      <c r="AV176" s="13" t="s">
        <v>84</v>
      </c>
      <c r="AW176" s="13" t="s">
        <v>33</v>
      </c>
      <c r="AX176" s="13" t="s">
        <v>77</v>
      </c>
      <c r="AY176" s="195" t="s">
        <v>206</v>
      </c>
    </row>
    <row r="177" s="14" customFormat="1">
      <c r="A177" s="14"/>
      <c r="B177" s="202"/>
      <c r="C177" s="14"/>
      <c r="D177" s="194" t="s">
        <v>214</v>
      </c>
      <c r="E177" s="203" t="s">
        <v>1</v>
      </c>
      <c r="F177" s="204" t="s">
        <v>254</v>
      </c>
      <c r="G177" s="14"/>
      <c r="H177" s="205">
        <v>0.014</v>
      </c>
      <c r="I177" s="206"/>
      <c r="J177" s="14"/>
      <c r="K177" s="14"/>
      <c r="L177" s="202"/>
      <c r="M177" s="207"/>
      <c r="N177" s="208"/>
      <c r="O177" s="208"/>
      <c r="P177" s="208"/>
      <c r="Q177" s="208"/>
      <c r="R177" s="208"/>
      <c r="S177" s="208"/>
      <c r="T177" s="20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3" t="s">
        <v>214</v>
      </c>
      <c r="AU177" s="203" t="s">
        <v>84</v>
      </c>
      <c r="AV177" s="14" t="s">
        <v>217</v>
      </c>
      <c r="AW177" s="14" t="s">
        <v>33</v>
      </c>
      <c r="AX177" s="14" t="s">
        <v>77</v>
      </c>
      <c r="AY177" s="203" t="s">
        <v>206</v>
      </c>
    </row>
    <row r="178" s="15" customFormat="1">
      <c r="A178" s="15"/>
      <c r="B178" s="210"/>
      <c r="C178" s="15"/>
      <c r="D178" s="194" t="s">
        <v>214</v>
      </c>
      <c r="E178" s="211" t="s">
        <v>1</v>
      </c>
      <c r="F178" s="212" t="s">
        <v>235</v>
      </c>
      <c r="G178" s="15"/>
      <c r="H178" s="213">
        <v>0.13700000000000001</v>
      </c>
      <c r="I178" s="214"/>
      <c r="J178" s="15"/>
      <c r="K178" s="15"/>
      <c r="L178" s="210"/>
      <c r="M178" s="215"/>
      <c r="N178" s="216"/>
      <c r="O178" s="216"/>
      <c r="P178" s="216"/>
      <c r="Q178" s="216"/>
      <c r="R178" s="216"/>
      <c r="S178" s="216"/>
      <c r="T178" s="21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1" t="s">
        <v>214</v>
      </c>
      <c r="AU178" s="211" t="s">
        <v>84</v>
      </c>
      <c r="AV178" s="15" t="s">
        <v>102</v>
      </c>
      <c r="AW178" s="15" t="s">
        <v>33</v>
      </c>
      <c r="AX178" s="15" t="s">
        <v>8</v>
      </c>
      <c r="AY178" s="211" t="s">
        <v>206</v>
      </c>
    </row>
    <row r="179" s="2" customFormat="1" ht="24.15" customHeight="1">
      <c r="A179" s="37"/>
      <c r="B179" s="179"/>
      <c r="C179" s="180" t="s">
        <v>165</v>
      </c>
      <c r="D179" s="180" t="s">
        <v>208</v>
      </c>
      <c r="E179" s="181" t="s">
        <v>255</v>
      </c>
      <c r="F179" s="182" t="s">
        <v>256</v>
      </c>
      <c r="G179" s="183" t="s">
        <v>223</v>
      </c>
      <c r="H179" s="184">
        <v>0.34799999999999998</v>
      </c>
      <c r="I179" s="185"/>
      <c r="J179" s="186">
        <f>ROUND(I179*H179,0)</f>
        <v>0</v>
      </c>
      <c r="K179" s="182" t="s">
        <v>212</v>
      </c>
      <c r="L179" s="38"/>
      <c r="M179" s="187" t="s">
        <v>1</v>
      </c>
      <c r="N179" s="188" t="s">
        <v>42</v>
      </c>
      <c r="O179" s="76"/>
      <c r="P179" s="189">
        <f>O179*H179</f>
        <v>0</v>
      </c>
      <c r="Q179" s="189">
        <v>1.0900000000000001</v>
      </c>
      <c r="R179" s="189">
        <f>Q179*H179</f>
        <v>0.37931999999999999</v>
      </c>
      <c r="S179" s="189">
        <v>0</v>
      </c>
      <c r="T179" s="19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1" t="s">
        <v>102</v>
      </c>
      <c r="AT179" s="191" t="s">
        <v>208</v>
      </c>
      <c r="AU179" s="191" t="s">
        <v>84</v>
      </c>
      <c r="AY179" s="18" t="s">
        <v>206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</v>
      </c>
      <c r="BK179" s="192">
        <f>ROUND(I179*H179,0)</f>
        <v>0</v>
      </c>
      <c r="BL179" s="18" t="s">
        <v>102</v>
      </c>
      <c r="BM179" s="191" t="s">
        <v>257</v>
      </c>
    </row>
    <row r="180" s="13" customFormat="1">
      <c r="A180" s="13"/>
      <c r="B180" s="193"/>
      <c r="C180" s="13"/>
      <c r="D180" s="194" t="s">
        <v>214</v>
      </c>
      <c r="E180" s="195" t="s">
        <v>1</v>
      </c>
      <c r="F180" s="196" t="s">
        <v>258</v>
      </c>
      <c r="G180" s="13"/>
      <c r="H180" s="197">
        <v>0.17699999999999999</v>
      </c>
      <c r="I180" s="198"/>
      <c r="J180" s="13"/>
      <c r="K180" s="13"/>
      <c r="L180" s="193"/>
      <c r="M180" s="199"/>
      <c r="N180" s="200"/>
      <c r="O180" s="200"/>
      <c r="P180" s="200"/>
      <c r="Q180" s="200"/>
      <c r="R180" s="200"/>
      <c r="S180" s="200"/>
      <c r="T180" s="20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5" t="s">
        <v>214</v>
      </c>
      <c r="AU180" s="195" t="s">
        <v>84</v>
      </c>
      <c r="AV180" s="13" t="s">
        <v>84</v>
      </c>
      <c r="AW180" s="13" t="s">
        <v>33</v>
      </c>
      <c r="AX180" s="13" t="s">
        <v>77</v>
      </c>
      <c r="AY180" s="195" t="s">
        <v>206</v>
      </c>
    </row>
    <row r="181" s="13" customFormat="1">
      <c r="A181" s="13"/>
      <c r="B181" s="193"/>
      <c r="C181" s="13"/>
      <c r="D181" s="194" t="s">
        <v>214</v>
      </c>
      <c r="E181" s="195" t="s">
        <v>1</v>
      </c>
      <c r="F181" s="196" t="s">
        <v>259</v>
      </c>
      <c r="G181" s="13"/>
      <c r="H181" s="197">
        <v>0.105</v>
      </c>
      <c r="I181" s="198"/>
      <c r="J181" s="13"/>
      <c r="K181" s="13"/>
      <c r="L181" s="193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5" t="s">
        <v>214</v>
      </c>
      <c r="AU181" s="195" t="s">
        <v>84</v>
      </c>
      <c r="AV181" s="13" t="s">
        <v>84</v>
      </c>
      <c r="AW181" s="13" t="s">
        <v>33</v>
      </c>
      <c r="AX181" s="13" t="s">
        <v>77</v>
      </c>
      <c r="AY181" s="195" t="s">
        <v>206</v>
      </c>
    </row>
    <row r="182" s="14" customFormat="1">
      <c r="A182" s="14"/>
      <c r="B182" s="202"/>
      <c r="C182" s="14"/>
      <c r="D182" s="194" t="s">
        <v>214</v>
      </c>
      <c r="E182" s="203" t="s">
        <v>1</v>
      </c>
      <c r="F182" s="204" t="s">
        <v>260</v>
      </c>
      <c r="G182" s="14"/>
      <c r="H182" s="205">
        <v>0.28199999999999997</v>
      </c>
      <c r="I182" s="206"/>
      <c r="J182" s="14"/>
      <c r="K182" s="14"/>
      <c r="L182" s="202"/>
      <c r="M182" s="207"/>
      <c r="N182" s="208"/>
      <c r="O182" s="208"/>
      <c r="P182" s="208"/>
      <c r="Q182" s="208"/>
      <c r="R182" s="208"/>
      <c r="S182" s="208"/>
      <c r="T182" s="20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3" t="s">
        <v>214</v>
      </c>
      <c r="AU182" s="203" t="s">
        <v>84</v>
      </c>
      <c r="AV182" s="14" t="s">
        <v>217</v>
      </c>
      <c r="AW182" s="14" t="s">
        <v>33</v>
      </c>
      <c r="AX182" s="14" t="s">
        <v>77</v>
      </c>
      <c r="AY182" s="203" t="s">
        <v>206</v>
      </c>
    </row>
    <row r="183" s="13" customFormat="1">
      <c r="A183" s="13"/>
      <c r="B183" s="193"/>
      <c r="C183" s="13"/>
      <c r="D183" s="194" t="s">
        <v>214</v>
      </c>
      <c r="E183" s="195" t="s">
        <v>1</v>
      </c>
      <c r="F183" s="196" t="s">
        <v>261</v>
      </c>
      <c r="G183" s="13"/>
      <c r="H183" s="197">
        <v>0.066000000000000003</v>
      </c>
      <c r="I183" s="198"/>
      <c r="J183" s="13"/>
      <c r="K183" s="13"/>
      <c r="L183" s="193"/>
      <c r="M183" s="199"/>
      <c r="N183" s="200"/>
      <c r="O183" s="200"/>
      <c r="P183" s="200"/>
      <c r="Q183" s="200"/>
      <c r="R183" s="200"/>
      <c r="S183" s="200"/>
      <c r="T183" s="20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5" t="s">
        <v>214</v>
      </c>
      <c r="AU183" s="195" t="s">
        <v>84</v>
      </c>
      <c r="AV183" s="13" t="s">
        <v>84</v>
      </c>
      <c r="AW183" s="13" t="s">
        <v>33</v>
      </c>
      <c r="AX183" s="13" t="s">
        <v>77</v>
      </c>
      <c r="AY183" s="195" t="s">
        <v>206</v>
      </c>
    </row>
    <row r="184" s="14" customFormat="1">
      <c r="A184" s="14"/>
      <c r="B184" s="202"/>
      <c r="C184" s="14"/>
      <c r="D184" s="194" t="s">
        <v>214</v>
      </c>
      <c r="E184" s="203" t="s">
        <v>1</v>
      </c>
      <c r="F184" s="204" t="s">
        <v>262</v>
      </c>
      <c r="G184" s="14"/>
      <c r="H184" s="205">
        <v>0.066000000000000003</v>
      </c>
      <c r="I184" s="206"/>
      <c r="J184" s="14"/>
      <c r="K184" s="14"/>
      <c r="L184" s="202"/>
      <c r="M184" s="207"/>
      <c r="N184" s="208"/>
      <c r="O184" s="208"/>
      <c r="P184" s="208"/>
      <c r="Q184" s="208"/>
      <c r="R184" s="208"/>
      <c r="S184" s="208"/>
      <c r="T184" s="20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3" t="s">
        <v>214</v>
      </c>
      <c r="AU184" s="203" t="s">
        <v>84</v>
      </c>
      <c r="AV184" s="14" t="s">
        <v>217</v>
      </c>
      <c r="AW184" s="14" t="s">
        <v>33</v>
      </c>
      <c r="AX184" s="14" t="s">
        <v>77</v>
      </c>
      <c r="AY184" s="203" t="s">
        <v>206</v>
      </c>
    </row>
    <row r="185" s="15" customFormat="1">
      <c r="A185" s="15"/>
      <c r="B185" s="210"/>
      <c r="C185" s="15"/>
      <c r="D185" s="194" t="s">
        <v>214</v>
      </c>
      <c r="E185" s="211" t="s">
        <v>1</v>
      </c>
      <c r="F185" s="212" t="s">
        <v>235</v>
      </c>
      <c r="G185" s="15"/>
      <c r="H185" s="213">
        <v>0.34799999999999998</v>
      </c>
      <c r="I185" s="214"/>
      <c r="J185" s="15"/>
      <c r="K185" s="15"/>
      <c r="L185" s="210"/>
      <c r="M185" s="215"/>
      <c r="N185" s="216"/>
      <c r="O185" s="216"/>
      <c r="P185" s="216"/>
      <c r="Q185" s="216"/>
      <c r="R185" s="216"/>
      <c r="S185" s="216"/>
      <c r="T185" s="21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1" t="s">
        <v>214</v>
      </c>
      <c r="AU185" s="211" t="s">
        <v>84</v>
      </c>
      <c r="AV185" s="15" t="s">
        <v>102</v>
      </c>
      <c r="AW185" s="15" t="s">
        <v>33</v>
      </c>
      <c r="AX185" s="15" t="s">
        <v>8</v>
      </c>
      <c r="AY185" s="211" t="s">
        <v>206</v>
      </c>
    </row>
    <row r="186" s="2" customFormat="1" ht="24.15" customHeight="1">
      <c r="A186" s="37"/>
      <c r="B186" s="179"/>
      <c r="C186" s="180" t="s">
        <v>263</v>
      </c>
      <c r="D186" s="180" t="s">
        <v>208</v>
      </c>
      <c r="E186" s="181" t="s">
        <v>264</v>
      </c>
      <c r="F186" s="182" t="s">
        <v>265</v>
      </c>
      <c r="G186" s="183" t="s">
        <v>266</v>
      </c>
      <c r="H186" s="184">
        <v>1.6799999999999999</v>
      </c>
      <c r="I186" s="185"/>
      <c r="J186" s="186">
        <f>ROUND(I186*H186,0)</f>
        <v>0</v>
      </c>
      <c r="K186" s="182" t="s">
        <v>212</v>
      </c>
      <c r="L186" s="38"/>
      <c r="M186" s="187" t="s">
        <v>1</v>
      </c>
      <c r="N186" s="188" t="s">
        <v>42</v>
      </c>
      <c r="O186" s="76"/>
      <c r="P186" s="189">
        <f>O186*H186</f>
        <v>0</v>
      </c>
      <c r="Q186" s="189">
        <v>0.00058728000000000003</v>
      </c>
      <c r="R186" s="189">
        <f>Q186*H186</f>
        <v>0.00098663039999999998</v>
      </c>
      <c r="S186" s="189">
        <v>1.0000000000000001E-05</v>
      </c>
      <c r="T186" s="190">
        <f>S186*H186</f>
        <v>1.6800000000000002E-05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1" t="s">
        <v>102</v>
      </c>
      <c r="AT186" s="191" t="s">
        <v>208</v>
      </c>
      <c r="AU186" s="191" t="s">
        <v>84</v>
      </c>
      <c r="AY186" s="18" t="s">
        <v>206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8</v>
      </c>
      <c r="BK186" s="192">
        <f>ROUND(I186*H186,0)</f>
        <v>0</v>
      </c>
      <c r="BL186" s="18" t="s">
        <v>102</v>
      </c>
      <c r="BM186" s="191" t="s">
        <v>267</v>
      </c>
    </row>
    <row r="187" s="13" customFormat="1">
      <c r="A187" s="13"/>
      <c r="B187" s="193"/>
      <c r="C187" s="13"/>
      <c r="D187" s="194" t="s">
        <v>214</v>
      </c>
      <c r="E187" s="195" t="s">
        <v>1</v>
      </c>
      <c r="F187" s="196" t="s">
        <v>268</v>
      </c>
      <c r="G187" s="13"/>
      <c r="H187" s="197">
        <v>1.6799999999999999</v>
      </c>
      <c r="I187" s="198"/>
      <c r="J187" s="13"/>
      <c r="K187" s="13"/>
      <c r="L187" s="193"/>
      <c r="M187" s="199"/>
      <c r="N187" s="200"/>
      <c r="O187" s="200"/>
      <c r="P187" s="200"/>
      <c r="Q187" s="200"/>
      <c r="R187" s="200"/>
      <c r="S187" s="200"/>
      <c r="T187" s="20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5" t="s">
        <v>214</v>
      </c>
      <c r="AU187" s="195" t="s">
        <v>84</v>
      </c>
      <c r="AV187" s="13" t="s">
        <v>84</v>
      </c>
      <c r="AW187" s="13" t="s">
        <v>33</v>
      </c>
      <c r="AX187" s="13" t="s">
        <v>77</v>
      </c>
      <c r="AY187" s="195" t="s">
        <v>206</v>
      </c>
    </row>
    <row r="188" s="14" customFormat="1">
      <c r="A188" s="14"/>
      <c r="B188" s="202"/>
      <c r="C188" s="14"/>
      <c r="D188" s="194" t="s">
        <v>214</v>
      </c>
      <c r="E188" s="203" t="s">
        <v>1</v>
      </c>
      <c r="F188" s="204" t="s">
        <v>216</v>
      </c>
      <c r="G188" s="14"/>
      <c r="H188" s="205">
        <v>1.6799999999999999</v>
      </c>
      <c r="I188" s="206"/>
      <c r="J188" s="14"/>
      <c r="K188" s="14"/>
      <c r="L188" s="202"/>
      <c r="M188" s="207"/>
      <c r="N188" s="208"/>
      <c r="O188" s="208"/>
      <c r="P188" s="208"/>
      <c r="Q188" s="208"/>
      <c r="R188" s="208"/>
      <c r="S188" s="208"/>
      <c r="T188" s="20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3" t="s">
        <v>214</v>
      </c>
      <c r="AU188" s="203" t="s">
        <v>84</v>
      </c>
      <c r="AV188" s="14" t="s">
        <v>217</v>
      </c>
      <c r="AW188" s="14" t="s">
        <v>33</v>
      </c>
      <c r="AX188" s="14" t="s">
        <v>8</v>
      </c>
      <c r="AY188" s="203" t="s">
        <v>206</v>
      </c>
    </row>
    <row r="189" s="2" customFormat="1" ht="24.15" customHeight="1">
      <c r="A189" s="37"/>
      <c r="B189" s="179"/>
      <c r="C189" s="180" t="s">
        <v>269</v>
      </c>
      <c r="D189" s="180" t="s">
        <v>208</v>
      </c>
      <c r="E189" s="181" t="s">
        <v>270</v>
      </c>
      <c r="F189" s="182" t="s">
        <v>271</v>
      </c>
      <c r="G189" s="183" t="s">
        <v>266</v>
      </c>
      <c r="H189" s="184">
        <v>9.8699999999999992</v>
      </c>
      <c r="I189" s="185"/>
      <c r="J189" s="186">
        <f>ROUND(I189*H189,0)</f>
        <v>0</v>
      </c>
      <c r="K189" s="182" t="s">
        <v>212</v>
      </c>
      <c r="L189" s="38"/>
      <c r="M189" s="187" t="s">
        <v>1</v>
      </c>
      <c r="N189" s="188" t="s">
        <v>42</v>
      </c>
      <c r="O189" s="76"/>
      <c r="P189" s="189">
        <f>O189*H189</f>
        <v>0</v>
      </c>
      <c r="Q189" s="189">
        <v>0.00079456000000000004</v>
      </c>
      <c r="R189" s="189">
        <f>Q189*H189</f>
        <v>0.007842307199999999</v>
      </c>
      <c r="S189" s="189">
        <v>1.0000000000000001E-05</v>
      </c>
      <c r="T189" s="190">
        <f>S189*H189</f>
        <v>9.87E-05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1" t="s">
        <v>102</v>
      </c>
      <c r="AT189" s="191" t="s">
        <v>208</v>
      </c>
      <c r="AU189" s="191" t="s">
        <v>84</v>
      </c>
      <c r="AY189" s="18" t="s">
        <v>206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8</v>
      </c>
      <c r="BK189" s="192">
        <f>ROUND(I189*H189,0)</f>
        <v>0</v>
      </c>
      <c r="BL189" s="18" t="s">
        <v>102</v>
      </c>
      <c r="BM189" s="191" t="s">
        <v>272</v>
      </c>
    </row>
    <row r="190" s="13" customFormat="1">
      <c r="A190" s="13"/>
      <c r="B190" s="193"/>
      <c r="C190" s="13"/>
      <c r="D190" s="194" t="s">
        <v>214</v>
      </c>
      <c r="E190" s="195" t="s">
        <v>1</v>
      </c>
      <c r="F190" s="196" t="s">
        <v>273</v>
      </c>
      <c r="G190" s="13"/>
      <c r="H190" s="197">
        <v>9.8699999999999992</v>
      </c>
      <c r="I190" s="198"/>
      <c r="J190" s="13"/>
      <c r="K190" s="13"/>
      <c r="L190" s="193"/>
      <c r="M190" s="199"/>
      <c r="N190" s="200"/>
      <c r="O190" s="200"/>
      <c r="P190" s="200"/>
      <c r="Q190" s="200"/>
      <c r="R190" s="200"/>
      <c r="S190" s="200"/>
      <c r="T190" s="20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5" t="s">
        <v>214</v>
      </c>
      <c r="AU190" s="195" t="s">
        <v>84</v>
      </c>
      <c r="AV190" s="13" t="s">
        <v>84</v>
      </c>
      <c r="AW190" s="13" t="s">
        <v>33</v>
      </c>
      <c r="AX190" s="13" t="s">
        <v>77</v>
      </c>
      <c r="AY190" s="195" t="s">
        <v>206</v>
      </c>
    </row>
    <row r="191" s="14" customFormat="1">
      <c r="A191" s="14"/>
      <c r="B191" s="202"/>
      <c r="C191" s="14"/>
      <c r="D191" s="194" t="s">
        <v>214</v>
      </c>
      <c r="E191" s="203" t="s">
        <v>1</v>
      </c>
      <c r="F191" s="204" t="s">
        <v>216</v>
      </c>
      <c r="G191" s="14"/>
      <c r="H191" s="205">
        <v>9.8699999999999992</v>
      </c>
      <c r="I191" s="206"/>
      <c r="J191" s="14"/>
      <c r="K191" s="14"/>
      <c r="L191" s="202"/>
      <c r="M191" s="207"/>
      <c r="N191" s="208"/>
      <c r="O191" s="208"/>
      <c r="P191" s="208"/>
      <c r="Q191" s="208"/>
      <c r="R191" s="208"/>
      <c r="S191" s="208"/>
      <c r="T191" s="20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3" t="s">
        <v>214</v>
      </c>
      <c r="AU191" s="203" t="s">
        <v>84</v>
      </c>
      <c r="AV191" s="14" t="s">
        <v>217</v>
      </c>
      <c r="AW191" s="14" t="s">
        <v>33</v>
      </c>
      <c r="AX191" s="14" t="s">
        <v>8</v>
      </c>
      <c r="AY191" s="203" t="s">
        <v>206</v>
      </c>
    </row>
    <row r="192" s="2" customFormat="1" ht="24.15" customHeight="1">
      <c r="A192" s="37"/>
      <c r="B192" s="179"/>
      <c r="C192" s="180" t="s">
        <v>274</v>
      </c>
      <c r="D192" s="180" t="s">
        <v>208</v>
      </c>
      <c r="E192" s="181" t="s">
        <v>275</v>
      </c>
      <c r="F192" s="182" t="s">
        <v>276</v>
      </c>
      <c r="G192" s="183" t="s">
        <v>266</v>
      </c>
      <c r="H192" s="184">
        <v>26.02</v>
      </c>
      <c r="I192" s="185"/>
      <c r="J192" s="186">
        <f>ROUND(I192*H192,0)</f>
        <v>0</v>
      </c>
      <c r="K192" s="182" t="s">
        <v>212</v>
      </c>
      <c r="L192" s="38"/>
      <c r="M192" s="187" t="s">
        <v>1</v>
      </c>
      <c r="N192" s="188" t="s">
        <v>42</v>
      </c>
      <c r="O192" s="76"/>
      <c r="P192" s="189">
        <f>O192*H192</f>
        <v>0</v>
      </c>
      <c r="Q192" s="189">
        <v>0.0011875200000000001</v>
      </c>
      <c r="R192" s="189">
        <f>Q192*H192</f>
        <v>0.030899270400000001</v>
      </c>
      <c r="S192" s="189">
        <v>1.0000000000000001E-05</v>
      </c>
      <c r="T192" s="190">
        <f>S192*H192</f>
        <v>0.00026020000000000004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1" t="s">
        <v>102</v>
      </c>
      <c r="AT192" s="191" t="s">
        <v>208</v>
      </c>
      <c r="AU192" s="191" t="s">
        <v>84</v>
      </c>
      <c r="AY192" s="18" t="s">
        <v>206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</v>
      </c>
      <c r="BK192" s="192">
        <f>ROUND(I192*H192,0)</f>
        <v>0</v>
      </c>
      <c r="BL192" s="18" t="s">
        <v>102</v>
      </c>
      <c r="BM192" s="191" t="s">
        <v>277</v>
      </c>
    </row>
    <row r="193" s="13" customFormat="1">
      <c r="A193" s="13"/>
      <c r="B193" s="193"/>
      <c r="C193" s="13"/>
      <c r="D193" s="194" t="s">
        <v>214</v>
      </c>
      <c r="E193" s="195" t="s">
        <v>1</v>
      </c>
      <c r="F193" s="196" t="s">
        <v>278</v>
      </c>
      <c r="G193" s="13"/>
      <c r="H193" s="197">
        <v>26.02</v>
      </c>
      <c r="I193" s="198"/>
      <c r="J193" s="13"/>
      <c r="K193" s="13"/>
      <c r="L193" s="193"/>
      <c r="M193" s="199"/>
      <c r="N193" s="200"/>
      <c r="O193" s="200"/>
      <c r="P193" s="200"/>
      <c r="Q193" s="200"/>
      <c r="R193" s="200"/>
      <c r="S193" s="200"/>
      <c r="T193" s="20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5" t="s">
        <v>214</v>
      </c>
      <c r="AU193" s="195" t="s">
        <v>84</v>
      </c>
      <c r="AV193" s="13" t="s">
        <v>84</v>
      </c>
      <c r="AW193" s="13" t="s">
        <v>33</v>
      </c>
      <c r="AX193" s="13" t="s">
        <v>77</v>
      </c>
      <c r="AY193" s="195" t="s">
        <v>206</v>
      </c>
    </row>
    <row r="194" s="14" customFormat="1">
      <c r="A194" s="14"/>
      <c r="B194" s="202"/>
      <c r="C194" s="14"/>
      <c r="D194" s="194" t="s">
        <v>214</v>
      </c>
      <c r="E194" s="203" t="s">
        <v>1</v>
      </c>
      <c r="F194" s="204" t="s">
        <v>216</v>
      </c>
      <c r="G194" s="14"/>
      <c r="H194" s="205">
        <v>26.02</v>
      </c>
      <c r="I194" s="206"/>
      <c r="J194" s="14"/>
      <c r="K194" s="14"/>
      <c r="L194" s="202"/>
      <c r="M194" s="207"/>
      <c r="N194" s="208"/>
      <c r="O194" s="208"/>
      <c r="P194" s="208"/>
      <c r="Q194" s="208"/>
      <c r="R194" s="208"/>
      <c r="S194" s="208"/>
      <c r="T194" s="20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3" t="s">
        <v>214</v>
      </c>
      <c r="AU194" s="203" t="s">
        <v>84</v>
      </c>
      <c r="AV194" s="14" t="s">
        <v>217</v>
      </c>
      <c r="AW194" s="14" t="s">
        <v>33</v>
      </c>
      <c r="AX194" s="14" t="s">
        <v>8</v>
      </c>
      <c r="AY194" s="203" t="s">
        <v>206</v>
      </c>
    </row>
    <row r="195" s="2" customFormat="1" ht="24.15" customHeight="1">
      <c r="A195" s="37"/>
      <c r="B195" s="179"/>
      <c r="C195" s="180" t="s">
        <v>279</v>
      </c>
      <c r="D195" s="180" t="s">
        <v>208</v>
      </c>
      <c r="E195" s="181" t="s">
        <v>280</v>
      </c>
      <c r="F195" s="182" t="s">
        <v>281</v>
      </c>
      <c r="G195" s="183" t="s">
        <v>266</v>
      </c>
      <c r="H195" s="184">
        <v>32.950000000000003</v>
      </c>
      <c r="I195" s="185"/>
      <c r="J195" s="186">
        <f>ROUND(I195*H195,0)</f>
        <v>0</v>
      </c>
      <c r="K195" s="182" t="s">
        <v>212</v>
      </c>
      <c r="L195" s="38"/>
      <c r="M195" s="187" t="s">
        <v>1</v>
      </c>
      <c r="N195" s="188" t="s">
        <v>42</v>
      </c>
      <c r="O195" s="76"/>
      <c r="P195" s="189">
        <f>O195*H195</f>
        <v>0</v>
      </c>
      <c r="Q195" s="189">
        <v>0.0017834400000000001</v>
      </c>
      <c r="R195" s="189">
        <f>Q195*H195</f>
        <v>0.058764348000000008</v>
      </c>
      <c r="S195" s="189">
        <v>1.0000000000000001E-05</v>
      </c>
      <c r="T195" s="190">
        <f>S195*H195</f>
        <v>0.00032950000000000004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1" t="s">
        <v>102</v>
      </c>
      <c r="AT195" s="191" t="s">
        <v>208</v>
      </c>
      <c r="AU195" s="191" t="s">
        <v>84</v>
      </c>
      <c r="AY195" s="18" t="s">
        <v>206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8</v>
      </c>
      <c r="BK195" s="192">
        <f>ROUND(I195*H195,0)</f>
        <v>0</v>
      </c>
      <c r="BL195" s="18" t="s">
        <v>102</v>
      </c>
      <c r="BM195" s="191" t="s">
        <v>282</v>
      </c>
    </row>
    <row r="196" s="13" customFormat="1">
      <c r="A196" s="13"/>
      <c r="B196" s="193"/>
      <c r="C196" s="13"/>
      <c r="D196" s="194" t="s">
        <v>214</v>
      </c>
      <c r="E196" s="195" t="s">
        <v>1</v>
      </c>
      <c r="F196" s="196" t="s">
        <v>283</v>
      </c>
      <c r="G196" s="13"/>
      <c r="H196" s="197">
        <v>26.949999999999999</v>
      </c>
      <c r="I196" s="198"/>
      <c r="J196" s="13"/>
      <c r="K196" s="13"/>
      <c r="L196" s="193"/>
      <c r="M196" s="199"/>
      <c r="N196" s="200"/>
      <c r="O196" s="200"/>
      <c r="P196" s="200"/>
      <c r="Q196" s="200"/>
      <c r="R196" s="200"/>
      <c r="S196" s="200"/>
      <c r="T196" s="20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5" t="s">
        <v>214</v>
      </c>
      <c r="AU196" s="195" t="s">
        <v>84</v>
      </c>
      <c r="AV196" s="13" t="s">
        <v>84</v>
      </c>
      <c r="AW196" s="13" t="s">
        <v>33</v>
      </c>
      <c r="AX196" s="13" t="s">
        <v>77</v>
      </c>
      <c r="AY196" s="195" t="s">
        <v>206</v>
      </c>
    </row>
    <row r="197" s="13" customFormat="1">
      <c r="A197" s="13"/>
      <c r="B197" s="193"/>
      <c r="C197" s="13"/>
      <c r="D197" s="194" t="s">
        <v>214</v>
      </c>
      <c r="E197" s="195" t="s">
        <v>1</v>
      </c>
      <c r="F197" s="196" t="s">
        <v>284</v>
      </c>
      <c r="G197" s="13"/>
      <c r="H197" s="197">
        <v>6</v>
      </c>
      <c r="I197" s="198"/>
      <c r="J197" s="13"/>
      <c r="K197" s="13"/>
      <c r="L197" s="193"/>
      <c r="M197" s="199"/>
      <c r="N197" s="200"/>
      <c r="O197" s="200"/>
      <c r="P197" s="200"/>
      <c r="Q197" s="200"/>
      <c r="R197" s="200"/>
      <c r="S197" s="200"/>
      <c r="T197" s="20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5" t="s">
        <v>214</v>
      </c>
      <c r="AU197" s="195" t="s">
        <v>84</v>
      </c>
      <c r="AV197" s="13" t="s">
        <v>84</v>
      </c>
      <c r="AW197" s="13" t="s">
        <v>33</v>
      </c>
      <c r="AX197" s="13" t="s">
        <v>77</v>
      </c>
      <c r="AY197" s="195" t="s">
        <v>206</v>
      </c>
    </row>
    <row r="198" s="14" customFormat="1">
      <c r="A198" s="14"/>
      <c r="B198" s="202"/>
      <c r="C198" s="14"/>
      <c r="D198" s="194" t="s">
        <v>214</v>
      </c>
      <c r="E198" s="203" t="s">
        <v>1</v>
      </c>
      <c r="F198" s="204" t="s">
        <v>216</v>
      </c>
      <c r="G198" s="14"/>
      <c r="H198" s="205">
        <v>32.950000000000003</v>
      </c>
      <c r="I198" s="206"/>
      <c r="J198" s="14"/>
      <c r="K198" s="14"/>
      <c r="L198" s="202"/>
      <c r="M198" s="207"/>
      <c r="N198" s="208"/>
      <c r="O198" s="208"/>
      <c r="P198" s="208"/>
      <c r="Q198" s="208"/>
      <c r="R198" s="208"/>
      <c r="S198" s="208"/>
      <c r="T198" s="20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3" t="s">
        <v>214</v>
      </c>
      <c r="AU198" s="203" t="s">
        <v>84</v>
      </c>
      <c r="AV198" s="14" t="s">
        <v>217</v>
      </c>
      <c r="AW198" s="14" t="s">
        <v>33</v>
      </c>
      <c r="AX198" s="14" t="s">
        <v>8</v>
      </c>
      <c r="AY198" s="203" t="s">
        <v>206</v>
      </c>
    </row>
    <row r="199" s="12" customFormat="1" ht="22.8" customHeight="1">
      <c r="A199" s="12"/>
      <c r="B199" s="166"/>
      <c r="C199" s="12"/>
      <c r="D199" s="167" t="s">
        <v>76</v>
      </c>
      <c r="E199" s="177" t="s">
        <v>102</v>
      </c>
      <c r="F199" s="177" t="s">
        <v>285</v>
      </c>
      <c r="G199" s="12"/>
      <c r="H199" s="12"/>
      <c r="I199" s="169"/>
      <c r="J199" s="178">
        <f>BK199</f>
        <v>0</v>
      </c>
      <c r="K199" s="12"/>
      <c r="L199" s="166"/>
      <c r="M199" s="171"/>
      <c r="N199" s="172"/>
      <c r="O199" s="172"/>
      <c r="P199" s="173">
        <f>SUM(P200:P204)</f>
        <v>0</v>
      </c>
      <c r="Q199" s="172"/>
      <c r="R199" s="173">
        <f>SUM(R200:R204)</f>
        <v>0.72802156800000006</v>
      </c>
      <c r="S199" s="172"/>
      <c r="T199" s="174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7" t="s">
        <v>8</v>
      </c>
      <c r="AT199" s="175" t="s">
        <v>76</v>
      </c>
      <c r="AU199" s="175" t="s">
        <v>8</v>
      </c>
      <c r="AY199" s="167" t="s">
        <v>206</v>
      </c>
      <c r="BK199" s="176">
        <f>SUM(BK200:BK204)</f>
        <v>0</v>
      </c>
    </row>
    <row r="200" s="2" customFormat="1" ht="24.15" customHeight="1">
      <c r="A200" s="37"/>
      <c r="B200" s="179"/>
      <c r="C200" s="180" t="s">
        <v>286</v>
      </c>
      <c r="D200" s="180" t="s">
        <v>208</v>
      </c>
      <c r="E200" s="181" t="s">
        <v>287</v>
      </c>
      <c r="F200" s="182" t="s">
        <v>288</v>
      </c>
      <c r="G200" s="183" t="s">
        <v>266</v>
      </c>
      <c r="H200" s="184">
        <v>6.4000000000000004</v>
      </c>
      <c r="I200" s="185"/>
      <c r="J200" s="186">
        <f>ROUND(I200*H200,0)</f>
        <v>0</v>
      </c>
      <c r="K200" s="182" t="s">
        <v>212</v>
      </c>
      <c r="L200" s="38"/>
      <c r="M200" s="187" t="s">
        <v>1</v>
      </c>
      <c r="N200" s="188" t="s">
        <v>42</v>
      </c>
      <c r="O200" s="76"/>
      <c r="P200" s="189">
        <f>O200*H200</f>
        <v>0</v>
      </c>
      <c r="Q200" s="189">
        <v>0.11046105000000001</v>
      </c>
      <c r="R200" s="189">
        <f>Q200*H200</f>
        <v>0.70695072000000003</v>
      </c>
      <c r="S200" s="189">
        <v>0</v>
      </c>
      <c r="T200" s="19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1" t="s">
        <v>102</v>
      </c>
      <c r="AT200" s="191" t="s">
        <v>208</v>
      </c>
      <c r="AU200" s="191" t="s">
        <v>84</v>
      </c>
      <c r="AY200" s="18" t="s">
        <v>206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8</v>
      </c>
      <c r="BK200" s="192">
        <f>ROUND(I200*H200,0)</f>
        <v>0</v>
      </c>
      <c r="BL200" s="18" t="s">
        <v>102</v>
      </c>
      <c r="BM200" s="191" t="s">
        <v>289</v>
      </c>
    </row>
    <row r="201" s="13" customFormat="1">
      <c r="A201" s="13"/>
      <c r="B201" s="193"/>
      <c r="C201" s="13"/>
      <c r="D201" s="194" t="s">
        <v>214</v>
      </c>
      <c r="E201" s="195" t="s">
        <v>1</v>
      </c>
      <c r="F201" s="196" t="s">
        <v>290</v>
      </c>
      <c r="G201" s="13"/>
      <c r="H201" s="197">
        <v>6.4000000000000004</v>
      </c>
      <c r="I201" s="198"/>
      <c r="J201" s="13"/>
      <c r="K201" s="13"/>
      <c r="L201" s="193"/>
      <c r="M201" s="199"/>
      <c r="N201" s="200"/>
      <c r="O201" s="200"/>
      <c r="P201" s="200"/>
      <c r="Q201" s="200"/>
      <c r="R201" s="200"/>
      <c r="S201" s="200"/>
      <c r="T201" s="20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5" t="s">
        <v>214</v>
      </c>
      <c r="AU201" s="195" t="s">
        <v>84</v>
      </c>
      <c r="AV201" s="13" t="s">
        <v>84</v>
      </c>
      <c r="AW201" s="13" t="s">
        <v>33</v>
      </c>
      <c r="AX201" s="13" t="s">
        <v>8</v>
      </c>
      <c r="AY201" s="195" t="s">
        <v>206</v>
      </c>
    </row>
    <row r="202" s="2" customFormat="1" ht="16.5" customHeight="1">
      <c r="A202" s="37"/>
      <c r="B202" s="179"/>
      <c r="C202" s="180" t="s">
        <v>291</v>
      </c>
      <c r="D202" s="180" t="s">
        <v>208</v>
      </c>
      <c r="E202" s="181" t="s">
        <v>292</v>
      </c>
      <c r="F202" s="182" t="s">
        <v>293</v>
      </c>
      <c r="G202" s="183" t="s">
        <v>294</v>
      </c>
      <c r="H202" s="184">
        <v>3.2000000000000002</v>
      </c>
      <c r="I202" s="185"/>
      <c r="J202" s="186">
        <f>ROUND(I202*H202,0)</f>
        <v>0</v>
      </c>
      <c r="K202" s="182" t="s">
        <v>212</v>
      </c>
      <c r="L202" s="38"/>
      <c r="M202" s="187" t="s">
        <v>1</v>
      </c>
      <c r="N202" s="188" t="s">
        <v>42</v>
      </c>
      <c r="O202" s="76"/>
      <c r="P202" s="189">
        <f>O202*H202</f>
        <v>0</v>
      </c>
      <c r="Q202" s="189">
        <v>0.0065846400000000001</v>
      </c>
      <c r="R202" s="189">
        <f>Q202*H202</f>
        <v>0.021070848000000003</v>
      </c>
      <c r="S202" s="189">
        <v>0</v>
      </c>
      <c r="T202" s="19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1" t="s">
        <v>102</v>
      </c>
      <c r="AT202" s="191" t="s">
        <v>208</v>
      </c>
      <c r="AU202" s="191" t="s">
        <v>84</v>
      </c>
      <c r="AY202" s="18" t="s">
        <v>206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8</v>
      </c>
      <c r="BK202" s="192">
        <f>ROUND(I202*H202,0)</f>
        <v>0</v>
      </c>
      <c r="BL202" s="18" t="s">
        <v>102</v>
      </c>
      <c r="BM202" s="191" t="s">
        <v>295</v>
      </c>
    </row>
    <row r="203" s="13" customFormat="1">
      <c r="A203" s="13"/>
      <c r="B203" s="193"/>
      <c r="C203" s="13"/>
      <c r="D203" s="194" t="s">
        <v>214</v>
      </c>
      <c r="E203" s="195" t="s">
        <v>1</v>
      </c>
      <c r="F203" s="196" t="s">
        <v>296</v>
      </c>
      <c r="G203" s="13"/>
      <c r="H203" s="197">
        <v>3.2000000000000002</v>
      </c>
      <c r="I203" s="198"/>
      <c r="J203" s="13"/>
      <c r="K203" s="13"/>
      <c r="L203" s="193"/>
      <c r="M203" s="199"/>
      <c r="N203" s="200"/>
      <c r="O203" s="200"/>
      <c r="P203" s="200"/>
      <c r="Q203" s="200"/>
      <c r="R203" s="200"/>
      <c r="S203" s="200"/>
      <c r="T203" s="20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5" t="s">
        <v>214</v>
      </c>
      <c r="AU203" s="195" t="s">
        <v>84</v>
      </c>
      <c r="AV203" s="13" t="s">
        <v>84</v>
      </c>
      <c r="AW203" s="13" t="s">
        <v>33</v>
      </c>
      <c r="AX203" s="13" t="s">
        <v>8</v>
      </c>
      <c r="AY203" s="195" t="s">
        <v>206</v>
      </c>
    </row>
    <row r="204" s="2" customFormat="1" ht="16.5" customHeight="1">
      <c r="A204" s="37"/>
      <c r="B204" s="179"/>
      <c r="C204" s="180" t="s">
        <v>297</v>
      </c>
      <c r="D204" s="180" t="s">
        <v>208</v>
      </c>
      <c r="E204" s="181" t="s">
        <v>298</v>
      </c>
      <c r="F204" s="182" t="s">
        <v>299</v>
      </c>
      <c r="G204" s="183" t="s">
        <v>294</v>
      </c>
      <c r="H204" s="184">
        <v>3.2000000000000002</v>
      </c>
      <c r="I204" s="185"/>
      <c r="J204" s="186">
        <f>ROUND(I204*H204,0)</f>
        <v>0</v>
      </c>
      <c r="K204" s="182" t="s">
        <v>212</v>
      </c>
      <c r="L204" s="38"/>
      <c r="M204" s="187" t="s">
        <v>1</v>
      </c>
      <c r="N204" s="188" t="s">
        <v>42</v>
      </c>
      <c r="O204" s="7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1" t="s">
        <v>102</v>
      </c>
      <c r="AT204" s="191" t="s">
        <v>208</v>
      </c>
      <c r="AU204" s="191" t="s">
        <v>84</v>
      </c>
      <c r="AY204" s="18" t="s">
        <v>206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8</v>
      </c>
      <c r="BK204" s="192">
        <f>ROUND(I204*H204,0)</f>
        <v>0</v>
      </c>
      <c r="BL204" s="18" t="s">
        <v>102</v>
      </c>
      <c r="BM204" s="191" t="s">
        <v>300</v>
      </c>
    </row>
    <row r="205" s="12" customFormat="1" ht="22.8" customHeight="1">
      <c r="A205" s="12"/>
      <c r="B205" s="166"/>
      <c r="C205" s="12"/>
      <c r="D205" s="167" t="s">
        <v>76</v>
      </c>
      <c r="E205" s="177" t="s">
        <v>165</v>
      </c>
      <c r="F205" s="177" t="s">
        <v>301</v>
      </c>
      <c r="G205" s="12"/>
      <c r="H205" s="12"/>
      <c r="I205" s="169"/>
      <c r="J205" s="178">
        <f>BK205</f>
        <v>0</v>
      </c>
      <c r="K205" s="12"/>
      <c r="L205" s="166"/>
      <c r="M205" s="171"/>
      <c r="N205" s="172"/>
      <c r="O205" s="172"/>
      <c r="P205" s="173">
        <f>SUM(P206:P295)</f>
        <v>0</v>
      </c>
      <c r="Q205" s="172"/>
      <c r="R205" s="173">
        <f>SUM(R206:R295)</f>
        <v>32.812583828973402</v>
      </c>
      <c r="S205" s="172"/>
      <c r="T205" s="174">
        <f>SUM(T206:T295)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67" t="s">
        <v>8</v>
      </c>
      <c r="AT205" s="175" t="s">
        <v>76</v>
      </c>
      <c r="AU205" s="175" t="s">
        <v>8</v>
      </c>
      <c r="AY205" s="167" t="s">
        <v>206</v>
      </c>
      <c r="BK205" s="176">
        <f>SUM(BK206:BK295)</f>
        <v>0</v>
      </c>
    </row>
    <row r="206" s="2" customFormat="1" ht="24.15" customHeight="1">
      <c r="A206" s="37"/>
      <c r="B206" s="179"/>
      <c r="C206" s="180" t="s">
        <v>302</v>
      </c>
      <c r="D206" s="180" t="s">
        <v>208</v>
      </c>
      <c r="E206" s="181" t="s">
        <v>303</v>
      </c>
      <c r="F206" s="182" t="s">
        <v>304</v>
      </c>
      <c r="G206" s="183" t="s">
        <v>294</v>
      </c>
      <c r="H206" s="184">
        <v>33.299999999999997</v>
      </c>
      <c r="I206" s="185"/>
      <c r="J206" s="186">
        <f>ROUND(I206*H206,0)</f>
        <v>0</v>
      </c>
      <c r="K206" s="182" t="s">
        <v>212</v>
      </c>
      <c r="L206" s="38"/>
      <c r="M206" s="187" t="s">
        <v>1</v>
      </c>
      <c r="N206" s="188" t="s">
        <v>42</v>
      </c>
      <c r="O206" s="76"/>
      <c r="P206" s="189">
        <f>O206*H206</f>
        <v>0</v>
      </c>
      <c r="Q206" s="189">
        <v>0.0057000000000000002</v>
      </c>
      <c r="R206" s="189">
        <f>Q206*H206</f>
        <v>0.18980999999999998</v>
      </c>
      <c r="S206" s="189">
        <v>0</v>
      </c>
      <c r="T206" s="19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1" t="s">
        <v>102</v>
      </c>
      <c r="AT206" s="191" t="s">
        <v>208</v>
      </c>
      <c r="AU206" s="191" t="s">
        <v>84</v>
      </c>
      <c r="AY206" s="18" t="s">
        <v>206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8" t="s">
        <v>8</v>
      </c>
      <c r="BK206" s="192">
        <f>ROUND(I206*H206,0)</f>
        <v>0</v>
      </c>
      <c r="BL206" s="18" t="s">
        <v>102</v>
      </c>
      <c r="BM206" s="191" t="s">
        <v>305</v>
      </c>
    </row>
    <row r="207" s="13" customFormat="1">
      <c r="A207" s="13"/>
      <c r="B207" s="193"/>
      <c r="C207" s="13"/>
      <c r="D207" s="194" t="s">
        <v>214</v>
      </c>
      <c r="E207" s="195" t="s">
        <v>1</v>
      </c>
      <c r="F207" s="196" t="s">
        <v>306</v>
      </c>
      <c r="G207" s="13"/>
      <c r="H207" s="197">
        <v>33.299999999999997</v>
      </c>
      <c r="I207" s="198"/>
      <c r="J207" s="13"/>
      <c r="K207" s="13"/>
      <c r="L207" s="193"/>
      <c r="M207" s="199"/>
      <c r="N207" s="200"/>
      <c r="O207" s="200"/>
      <c r="P207" s="200"/>
      <c r="Q207" s="200"/>
      <c r="R207" s="200"/>
      <c r="S207" s="200"/>
      <c r="T207" s="20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5" t="s">
        <v>214</v>
      </c>
      <c r="AU207" s="195" t="s">
        <v>84</v>
      </c>
      <c r="AV207" s="13" t="s">
        <v>84</v>
      </c>
      <c r="AW207" s="13" t="s">
        <v>33</v>
      </c>
      <c r="AX207" s="13" t="s">
        <v>77</v>
      </c>
      <c r="AY207" s="195" t="s">
        <v>206</v>
      </c>
    </row>
    <row r="208" s="14" customFormat="1">
      <c r="A208" s="14"/>
      <c r="B208" s="202"/>
      <c r="C208" s="14"/>
      <c r="D208" s="194" t="s">
        <v>214</v>
      </c>
      <c r="E208" s="203" t="s">
        <v>1</v>
      </c>
      <c r="F208" s="204" t="s">
        <v>307</v>
      </c>
      <c r="G208" s="14"/>
      <c r="H208" s="205">
        <v>33.299999999999997</v>
      </c>
      <c r="I208" s="206"/>
      <c r="J208" s="14"/>
      <c r="K208" s="14"/>
      <c r="L208" s="202"/>
      <c r="M208" s="207"/>
      <c r="N208" s="208"/>
      <c r="O208" s="208"/>
      <c r="P208" s="208"/>
      <c r="Q208" s="208"/>
      <c r="R208" s="208"/>
      <c r="S208" s="208"/>
      <c r="T208" s="20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3" t="s">
        <v>214</v>
      </c>
      <c r="AU208" s="203" t="s">
        <v>84</v>
      </c>
      <c r="AV208" s="14" t="s">
        <v>217</v>
      </c>
      <c r="AW208" s="14" t="s">
        <v>33</v>
      </c>
      <c r="AX208" s="14" t="s">
        <v>77</v>
      </c>
      <c r="AY208" s="203" t="s">
        <v>206</v>
      </c>
    </row>
    <row r="209" s="13" customFormat="1">
      <c r="A209" s="13"/>
      <c r="B209" s="193"/>
      <c r="C209" s="13"/>
      <c r="D209" s="194" t="s">
        <v>214</v>
      </c>
      <c r="E209" s="195" t="s">
        <v>1</v>
      </c>
      <c r="F209" s="196" t="s">
        <v>77</v>
      </c>
      <c r="G209" s="13"/>
      <c r="H209" s="197">
        <v>0</v>
      </c>
      <c r="I209" s="198"/>
      <c r="J209" s="13"/>
      <c r="K209" s="13"/>
      <c r="L209" s="193"/>
      <c r="M209" s="199"/>
      <c r="N209" s="200"/>
      <c r="O209" s="200"/>
      <c r="P209" s="200"/>
      <c r="Q209" s="200"/>
      <c r="R209" s="200"/>
      <c r="S209" s="200"/>
      <c r="T209" s="20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5" t="s">
        <v>214</v>
      </c>
      <c r="AU209" s="195" t="s">
        <v>84</v>
      </c>
      <c r="AV209" s="13" t="s">
        <v>84</v>
      </c>
      <c r="AW209" s="13" t="s">
        <v>33</v>
      </c>
      <c r="AX209" s="13" t="s">
        <v>77</v>
      </c>
      <c r="AY209" s="195" t="s">
        <v>206</v>
      </c>
    </row>
    <row r="210" s="14" customFormat="1">
      <c r="A210" s="14"/>
      <c r="B210" s="202"/>
      <c r="C210" s="14"/>
      <c r="D210" s="194" t="s">
        <v>214</v>
      </c>
      <c r="E210" s="203" t="s">
        <v>1</v>
      </c>
      <c r="F210" s="204" t="s">
        <v>308</v>
      </c>
      <c r="G210" s="14"/>
      <c r="H210" s="205">
        <v>0</v>
      </c>
      <c r="I210" s="206"/>
      <c r="J210" s="14"/>
      <c r="K210" s="14"/>
      <c r="L210" s="202"/>
      <c r="M210" s="207"/>
      <c r="N210" s="208"/>
      <c r="O210" s="208"/>
      <c r="P210" s="208"/>
      <c r="Q210" s="208"/>
      <c r="R210" s="208"/>
      <c r="S210" s="208"/>
      <c r="T210" s="20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3" t="s">
        <v>214</v>
      </c>
      <c r="AU210" s="203" t="s">
        <v>84</v>
      </c>
      <c r="AV210" s="14" t="s">
        <v>217</v>
      </c>
      <c r="AW210" s="14" t="s">
        <v>33</v>
      </c>
      <c r="AX210" s="14" t="s">
        <v>77</v>
      </c>
      <c r="AY210" s="203" t="s">
        <v>206</v>
      </c>
    </row>
    <row r="211" s="15" customFormat="1">
      <c r="A211" s="15"/>
      <c r="B211" s="210"/>
      <c r="C211" s="15"/>
      <c r="D211" s="194" t="s">
        <v>214</v>
      </c>
      <c r="E211" s="211" t="s">
        <v>108</v>
      </c>
      <c r="F211" s="212" t="s">
        <v>235</v>
      </c>
      <c r="G211" s="15"/>
      <c r="H211" s="213">
        <v>33.299999999999997</v>
      </c>
      <c r="I211" s="214"/>
      <c r="J211" s="15"/>
      <c r="K211" s="15"/>
      <c r="L211" s="210"/>
      <c r="M211" s="215"/>
      <c r="N211" s="216"/>
      <c r="O211" s="216"/>
      <c r="P211" s="216"/>
      <c r="Q211" s="216"/>
      <c r="R211" s="216"/>
      <c r="S211" s="216"/>
      <c r="T211" s="21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11" t="s">
        <v>214</v>
      </c>
      <c r="AU211" s="211" t="s">
        <v>84</v>
      </c>
      <c r="AV211" s="15" t="s">
        <v>102</v>
      </c>
      <c r="AW211" s="15" t="s">
        <v>33</v>
      </c>
      <c r="AX211" s="15" t="s">
        <v>8</v>
      </c>
      <c r="AY211" s="211" t="s">
        <v>206</v>
      </c>
    </row>
    <row r="212" s="2" customFormat="1" ht="24.15" customHeight="1">
      <c r="A212" s="37"/>
      <c r="B212" s="179"/>
      <c r="C212" s="180" t="s">
        <v>9</v>
      </c>
      <c r="D212" s="180" t="s">
        <v>208</v>
      </c>
      <c r="E212" s="181" t="s">
        <v>309</v>
      </c>
      <c r="F212" s="182" t="s">
        <v>310</v>
      </c>
      <c r="G212" s="183" t="s">
        <v>294</v>
      </c>
      <c r="H212" s="184">
        <v>94.920000000000002</v>
      </c>
      <c r="I212" s="185"/>
      <c r="J212" s="186">
        <f>ROUND(I212*H212,0)</f>
        <v>0</v>
      </c>
      <c r="K212" s="182" t="s">
        <v>212</v>
      </c>
      <c r="L212" s="38"/>
      <c r="M212" s="187" t="s">
        <v>1</v>
      </c>
      <c r="N212" s="188" t="s">
        <v>42</v>
      </c>
      <c r="O212" s="76"/>
      <c r="P212" s="189">
        <f>O212*H212</f>
        <v>0</v>
      </c>
      <c r="Q212" s="189">
        <v>0.0080000000000000002</v>
      </c>
      <c r="R212" s="189">
        <f>Q212*H212</f>
        <v>0.75936000000000003</v>
      </c>
      <c r="S212" s="189">
        <v>0</v>
      </c>
      <c r="T212" s="19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1" t="s">
        <v>102</v>
      </c>
      <c r="AT212" s="191" t="s">
        <v>208</v>
      </c>
      <c r="AU212" s="191" t="s">
        <v>84</v>
      </c>
      <c r="AY212" s="18" t="s">
        <v>206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8" t="s">
        <v>8</v>
      </c>
      <c r="BK212" s="192">
        <f>ROUND(I212*H212,0)</f>
        <v>0</v>
      </c>
      <c r="BL212" s="18" t="s">
        <v>102</v>
      </c>
      <c r="BM212" s="191" t="s">
        <v>311</v>
      </c>
    </row>
    <row r="213" s="13" customFormat="1">
      <c r="A213" s="13"/>
      <c r="B213" s="193"/>
      <c r="C213" s="13"/>
      <c r="D213" s="194" t="s">
        <v>214</v>
      </c>
      <c r="E213" s="195" t="s">
        <v>1</v>
      </c>
      <c r="F213" s="196" t="s">
        <v>312</v>
      </c>
      <c r="G213" s="13"/>
      <c r="H213" s="197">
        <v>29.460000000000001</v>
      </c>
      <c r="I213" s="198"/>
      <c r="J213" s="13"/>
      <c r="K213" s="13"/>
      <c r="L213" s="193"/>
      <c r="M213" s="199"/>
      <c r="N213" s="200"/>
      <c r="O213" s="200"/>
      <c r="P213" s="200"/>
      <c r="Q213" s="200"/>
      <c r="R213" s="200"/>
      <c r="S213" s="200"/>
      <c r="T213" s="20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5" t="s">
        <v>214</v>
      </c>
      <c r="AU213" s="195" t="s">
        <v>84</v>
      </c>
      <c r="AV213" s="13" t="s">
        <v>84</v>
      </c>
      <c r="AW213" s="13" t="s">
        <v>33</v>
      </c>
      <c r="AX213" s="13" t="s">
        <v>77</v>
      </c>
      <c r="AY213" s="195" t="s">
        <v>206</v>
      </c>
    </row>
    <row r="214" s="13" customFormat="1">
      <c r="A214" s="13"/>
      <c r="B214" s="193"/>
      <c r="C214" s="13"/>
      <c r="D214" s="194" t="s">
        <v>214</v>
      </c>
      <c r="E214" s="195" t="s">
        <v>1</v>
      </c>
      <c r="F214" s="196" t="s">
        <v>313</v>
      </c>
      <c r="G214" s="13"/>
      <c r="H214" s="197">
        <v>15.359999999999999</v>
      </c>
      <c r="I214" s="198"/>
      <c r="J214" s="13"/>
      <c r="K214" s="13"/>
      <c r="L214" s="193"/>
      <c r="M214" s="199"/>
      <c r="N214" s="200"/>
      <c r="O214" s="200"/>
      <c r="P214" s="200"/>
      <c r="Q214" s="200"/>
      <c r="R214" s="200"/>
      <c r="S214" s="200"/>
      <c r="T214" s="20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5" t="s">
        <v>214</v>
      </c>
      <c r="AU214" s="195" t="s">
        <v>84</v>
      </c>
      <c r="AV214" s="13" t="s">
        <v>84</v>
      </c>
      <c r="AW214" s="13" t="s">
        <v>33</v>
      </c>
      <c r="AX214" s="13" t="s">
        <v>77</v>
      </c>
      <c r="AY214" s="195" t="s">
        <v>206</v>
      </c>
    </row>
    <row r="215" s="13" customFormat="1">
      <c r="A215" s="13"/>
      <c r="B215" s="193"/>
      <c r="C215" s="13"/>
      <c r="D215" s="194" t="s">
        <v>214</v>
      </c>
      <c r="E215" s="195" t="s">
        <v>1</v>
      </c>
      <c r="F215" s="196" t="s">
        <v>314</v>
      </c>
      <c r="G215" s="13"/>
      <c r="H215" s="197">
        <v>16.399999999999999</v>
      </c>
      <c r="I215" s="198"/>
      <c r="J215" s="13"/>
      <c r="K215" s="13"/>
      <c r="L215" s="193"/>
      <c r="M215" s="199"/>
      <c r="N215" s="200"/>
      <c r="O215" s="200"/>
      <c r="P215" s="200"/>
      <c r="Q215" s="200"/>
      <c r="R215" s="200"/>
      <c r="S215" s="200"/>
      <c r="T215" s="20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5" t="s">
        <v>214</v>
      </c>
      <c r="AU215" s="195" t="s">
        <v>84</v>
      </c>
      <c r="AV215" s="13" t="s">
        <v>84</v>
      </c>
      <c r="AW215" s="13" t="s">
        <v>33</v>
      </c>
      <c r="AX215" s="13" t="s">
        <v>77</v>
      </c>
      <c r="AY215" s="195" t="s">
        <v>206</v>
      </c>
    </row>
    <row r="216" s="13" customFormat="1">
      <c r="A216" s="13"/>
      <c r="B216" s="193"/>
      <c r="C216" s="13"/>
      <c r="D216" s="194" t="s">
        <v>214</v>
      </c>
      <c r="E216" s="195" t="s">
        <v>1</v>
      </c>
      <c r="F216" s="196" t="s">
        <v>315</v>
      </c>
      <c r="G216" s="13"/>
      <c r="H216" s="197">
        <v>33.700000000000003</v>
      </c>
      <c r="I216" s="198"/>
      <c r="J216" s="13"/>
      <c r="K216" s="13"/>
      <c r="L216" s="193"/>
      <c r="M216" s="199"/>
      <c r="N216" s="200"/>
      <c r="O216" s="200"/>
      <c r="P216" s="200"/>
      <c r="Q216" s="200"/>
      <c r="R216" s="200"/>
      <c r="S216" s="200"/>
      <c r="T216" s="20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5" t="s">
        <v>214</v>
      </c>
      <c r="AU216" s="195" t="s">
        <v>84</v>
      </c>
      <c r="AV216" s="13" t="s">
        <v>84</v>
      </c>
      <c r="AW216" s="13" t="s">
        <v>33</v>
      </c>
      <c r="AX216" s="13" t="s">
        <v>77</v>
      </c>
      <c r="AY216" s="195" t="s">
        <v>206</v>
      </c>
    </row>
    <row r="217" s="14" customFormat="1">
      <c r="A217" s="14"/>
      <c r="B217" s="202"/>
      <c r="C217" s="14"/>
      <c r="D217" s="194" t="s">
        <v>214</v>
      </c>
      <c r="E217" s="203" t="s">
        <v>1</v>
      </c>
      <c r="F217" s="204" t="s">
        <v>316</v>
      </c>
      <c r="G217" s="14"/>
      <c r="H217" s="205">
        <v>94.920000000000002</v>
      </c>
      <c r="I217" s="206"/>
      <c r="J217" s="14"/>
      <c r="K217" s="14"/>
      <c r="L217" s="202"/>
      <c r="M217" s="207"/>
      <c r="N217" s="208"/>
      <c r="O217" s="208"/>
      <c r="P217" s="208"/>
      <c r="Q217" s="208"/>
      <c r="R217" s="208"/>
      <c r="S217" s="208"/>
      <c r="T217" s="20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3" t="s">
        <v>214</v>
      </c>
      <c r="AU217" s="203" t="s">
        <v>84</v>
      </c>
      <c r="AV217" s="14" t="s">
        <v>217</v>
      </c>
      <c r="AW217" s="14" t="s">
        <v>33</v>
      </c>
      <c r="AX217" s="14" t="s">
        <v>77</v>
      </c>
      <c r="AY217" s="203" t="s">
        <v>206</v>
      </c>
    </row>
    <row r="218" s="15" customFormat="1">
      <c r="A218" s="15"/>
      <c r="B218" s="210"/>
      <c r="C218" s="15"/>
      <c r="D218" s="194" t="s">
        <v>214</v>
      </c>
      <c r="E218" s="211" t="s">
        <v>105</v>
      </c>
      <c r="F218" s="212" t="s">
        <v>235</v>
      </c>
      <c r="G218" s="15"/>
      <c r="H218" s="213">
        <v>94.920000000000002</v>
      </c>
      <c r="I218" s="214"/>
      <c r="J218" s="15"/>
      <c r="K218" s="15"/>
      <c r="L218" s="210"/>
      <c r="M218" s="215"/>
      <c r="N218" s="216"/>
      <c r="O218" s="216"/>
      <c r="P218" s="216"/>
      <c r="Q218" s="216"/>
      <c r="R218" s="216"/>
      <c r="S218" s="216"/>
      <c r="T218" s="21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11" t="s">
        <v>214</v>
      </c>
      <c r="AU218" s="211" t="s">
        <v>84</v>
      </c>
      <c r="AV218" s="15" t="s">
        <v>102</v>
      </c>
      <c r="AW218" s="15" t="s">
        <v>33</v>
      </c>
      <c r="AX218" s="15" t="s">
        <v>8</v>
      </c>
      <c r="AY218" s="211" t="s">
        <v>206</v>
      </c>
    </row>
    <row r="219" s="2" customFormat="1" ht="21.75" customHeight="1">
      <c r="A219" s="37"/>
      <c r="B219" s="179"/>
      <c r="C219" s="180" t="s">
        <v>317</v>
      </c>
      <c r="D219" s="180" t="s">
        <v>208</v>
      </c>
      <c r="E219" s="181" t="s">
        <v>318</v>
      </c>
      <c r="F219" s="182" t="s">
        <v>319</v>
      </c>
      <c r="G219" s="183" t="s">
        <v>294</v>
      </c>
      <c r="H219" s="184">
        <v>94.920000000000002</v>
      </c>
      <c r="I219" s="185"/>
      <c r="J219" s="186">
        <f>ROUND(I219*H219,0)</f>
        <v>0</v>
      </c>
      <c r="K219" s="182" t="s">
        <v>212</v>
      </c>
      <c r="L219" s="38"/>
      <c r="M219" s="187" t="s">
        <v>1</v>
      </c>
      <c r="N219" s="188" t="s">
        <v>42</v>
      </c>
      <c r="O219" s="76"/>
      <c r="P219" s="189">
        <f>O219*H219</f>
        <v>0</v>
      </c>
      <c r="Q219" s="189">
        <v>0.016199999999999999</v>
      </c>
      <c r="R219" s="189">
        <f>Q219*H219</f>
        <v>1.537704</v>
      </c>
      <c r="S219" s="189">
        <v>0</v>
      </c>
      <c r="T219" s="19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1" t="s">
        <v>102</v>
      </c>
      <c r="AT219" s="191" t="s">
        <v>208</v>
      </c>
      <c r="AU219" s="191" t="s">
        <v>84</v>
      </c>
      <c r="AY219" s="18" t="s">
        <v>206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8" t="s">
        <v>8</v>
      </c>
      <c r="BK219" s="192">
        <f>ROUND(I219*H219,0)</f>
        <v>0</v>
      </c>
      <c r="BL219" s="18" t="s">
        <v>102</v>
      </c>
      <c r="BM219" s="191" t="s">
        <v>320</v>
      </c>
    </row>
    <row r="220" s="13" customFormat="1">
      <c r="A220" s="13"/>
      <c r="B220" s="193"/>
      <c r="C220" s="13"/>
      <c r="D220" s="194" t="s">
        <v>214</v>
      </c>
      <c r="E220" s="195" t="s">
        <v>1</v>
      </c>
      <c r="F220" s="196" t="s">
        <v>105</v>
      </c>
      <c r="G220" s="13"/>
      <c r="H220" s="197">
        <v>94.920000000000002</v>
      </c>
      <c r="I220" s="198"/>
      <c r="J220" s="13"/>
      <c r="K220" s="13"/>
      <c r="L220" s="193"/>
      <c r="M220" s="199"/>
      <c r="N220" s="200"/>
      <c r="O220" s="200"/>
      <c r="P220" s="200"/>
      <c r="Q220" s="200"/>
      <c r="R220" s="200"/>
      <c r="S220" s="200"/>
      <c r="T220" s="20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5" t="s">
        <v>214</v>
      </c>
      <c r="AU220" s="195" t="s">
        <v>84</v>
      </c>
      <c r="AV220" s="13" t="s">
        <v>84</v>
      </c>
      <c r="AW220" s="13" t="s">
        <v>33</v>
      </c>
      <c r="AX220" s="13" t="s">
        <v>8</v>
      </c>
      <c r="AY220" s="195" t="s">
        <v>206</v>
      </c>
    </row>
    <row r="221" s="2" customFormat="1" ht="33" customHeight="1">
      <c r="A221" s="37"/>
      <c r="B221" s="179"/>
      <c r="C221" s="180" t="s">
        <v>321</v>
      </c>
      <c r="D221" s="180" t="s">
        <v>208</v>
      </c>
      <c r="E221" s="181" t="s">
        <v>322</v>
      </c>
      <c r="F221" s="182" t="s">
        <v>323</v>
      </c>
      <c r="G221" s="183" t="s">
        <v>294</v>
      </c>
      <c r="H221" s="184">
        <v>94.920000000000002</v>
      </c>
      <c r="I221" s="185"/>
      <c r="J221" s="186">
        <f>ROUND(I221*H221,0)</f>
        <v>0</v>
      </c>
      <c r="K221" s="182" t="s">
        <v>212</v>
      </c>
      <c r="L221" s="38"/>
      <c r="M221" s="187" t="s">
        <v>1</v>
      </c>
      <c r="N221" s="188" t="s">
        <v>42</v>
      </c>
      <c r="O221" s="76"/>
      <c r="P221" s="189">
        <f>O221*H221</f>
        <v>0</v>
      </c>
      <c r="Q221" s="189">
        <v>0.0054000000000000003</v>
      </c>
      <c r="R221" s="189">
        <f>Q221*H221</f>
        <v>0.51256800000000002</v>
      </c>
      <c r="S221" s="189">
        <v>0</v>
      </c>
      <c r="T221" s="19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1" t="s">
        <v>102</v>
      </c>
      <c r="AT221" s="191" t="s">
        <v>208</v>
      </c>
      <c r="AU221" s="191" t="s">
        <v>84</v>
      </c>
      <c r="AY221" s="18" t="s">
        <v>206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8" t="s">
        <v>8</v>
      </c>
      <c r="BK221" s="192">
        <f>ROUND(I221*H221,0)</f>
        <v>0</v>
      </c>
      <c r="BL221" s="18" t="s">
        <v>102</v>
      </c>
      <c r="BM221" s="191" t="s">
        <v>324</v>
      </c>
    </row>
    <row r="222" s="13" customFormat="1">
      <c r="A222" s="13"/>
      <c r="B222" s="193"/>
      <c r="C222" s="13"/>
      <c r="D222" s="194" t="s">
        <v>214</v>
      </c>
      <c r="E222" s="195" t="s">
        <v>1</v>
      </c>
      <c r="F222" s="196" t="s">
        <v>105</v>
      </c>
      <c r="G222" s="13"/>
      <c r="H222" s="197">
        <v>94.920000000000002</v>
      </c>
      <c r="I222" s="198"/>
      <c r="J222" s="13"/>
      <c r="K222" s="13"/>
      <c r="L222" s="193"/>
      <c r="M222" s="199"/>
      <c r="N222" s="200"/>
      <c r="O222" s="200"/>
      <c r="P222" s="200"/>
      <c r="Q222" s="200"/>
      <c r="R222" s="200"/>
      <c r="S222" s="200"/>
      <c r="T222" s="20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5" t="s">
        <v>214</v>
      </c>
      <c r="AU222" s="195" t="s">
        <v>84</v>
      </c>
      <c r="AV222" s="13" t="s">
        <v>84</v>
      </c>
      <c r="AW222" s="13" t="s">
        <v>33</v>
      </c>
      <c r="AX222" s="13" t="s">
        <v>8</v>
      </c>
      <c r="AY222" s="195" t="s">
        <v>206</v>
      </c>
    </row>
    <row r="223" s="2" customFormat="1" ht="24.15" customHeight="1">
      <c r="A223" s="37"/>
      <c r="B223" s="179"/>
      <c r="C223" s="180" t="s">
        <v>325</v>
      </c>
      <c r="D223" s="180" t="s">
        <v>208</v>
      </c>
      <c r="E223" s="181" t="s">
        <v>326</v>
      </c>
      <c r="F223" s="182" t="s">
        <v>327</v>
      </c>
      <c r="G223" s="183" t="s">
        <v>294</v>
      </c>
      <c r="H223" s="184">
        <v>446.31400000000002</v>
      </c>
      <c r="I223" s="185"/>
      <c r="J223" s="186">
        <f>ROUND(I223*H223,0)</f>
        <v>0</v>
      </c>
      <c r="K223" s="182" t="s">
        <v>212</v>
      </c>
      <c r="L223" s="38"/>
      <c r="M223" s="187" t="s">
        <v>1</v>
      </c>
      <c r="N223" s="188" t="s">
        <v>42</v>
      </c>
      <c r="O223" s="76"/>
      <c r="P223" s="189">
        <f>O223*H223</f>
        <v>0</v>
      </c>
      <c r="Q223" s="189">
        <v>0.0057000000000000002</v>
      </c>
      <c r="R223" s="189">
        <f>Q223*H223</f>
        <v>2.5439898000000003</v>
      </c>
      <c r="S223" s="189">
        <v>0</v>
      </c>
      <c r="T223" s="19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1" t="s">
        <v>102</v>
      </c>
      <c r="AT223" s="191" t="s">
        <v>208</v>
      </c>
      <c r="AU223" s="191" t="s">
        <v>84</v>
      </c>
      <c r="AY223" s="18" t="s">
        <v>206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8" t="s">
        <v>8</v>
      </c>
      <c r="BK223" s="192">
        <f>ROUND(I223*H223,0)</f>
        <v>0</v>
      </c>
      <c r="BL223" s="18" t="s">
        <v>102</v>
      </c>
      <c r="BM223" s="191" t="s">
        <v>328</v>
      </c>
    </row>
    <row r="224" s="13" customFormat="1">
      <c r="A224" s="13"/>
      <c r="B224" s="193"/>
      <c r="C224" s="13"/>
      <c r="D224" s="194" t="s">
        <v>214</v>
      </c>
      <c r="E224" s="195" t="s">
        <v>1</v>
      </c>
      <c r="F224" s="196" t="s">
        <v>329</v>
      </c>
      <c r="G224" s="13"/>
      <c r="H224" s="197">
        <v>81.015000000000001</v>
      </c>
      <c r="I224" s="198"/>
      <c r="J224" s="13"/>
      <c r="K224" s="13"/>
      <c r="L224" s="193"/>
      <c r="M224" s="199"/>
      <c r="N224" s="200"/>
      <c r="O224" s="200"/>
      <c r="P224" s="200"/>
      <c r="Q224" s="200"/>
      <c r="R224" s="200"/>
      <c r="S224" s="200"/>
      <c r="T224" s="20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5" t="s">
        <v>214</v>
      </c>
      <c r="AU224" s="195" t="s">
        <v>84</v>
      </c>
      <c r="AV224" s="13" t="s">
        <v>84</v>
      </c>
      <c r="AW224" s="13" t="s">
        <v>33</v>
      </c>
      <c r="AX224" s="13" t="s">
        <v>77</v>
      </c>
      <c r="AY224" s="195" t="s">
        <v>206</v>
      </c>
    </row>
    <row r="225" s="13" customFormat="1">
      <c r="A225" s="13"/>
      <c r="B225" s="193"/>
      <c r="C225" s="13"/>
      <c r="D225" s="194" t="s">
        <v>214</v>
      </c>
      <c r="E225" s="195" t="s">
        <v>1</v>
      </c>
      <c r="F225" s="196" t="s">
        <v>330</v>
      </c>
      <c r="G225" s="13"/>
      <c r="H225" s="197">
        <v>30.719999999999999</v>
      </c>
      <c r="I225" s="198"/>
      <c r="J225" s="13"/>
      <c r="K225" s="13"/>
      <c r="L225" s="193"/>
      <c r="M225" s="199"/>
      <c r="N225" s="200"/>
      <c r="O225" s="200"/>
      <c r="P225" s="200"/>
      <c r="Q225" s="200"/>
      <c r="R225" s="200"/>
      <c r="S225" s="200"/>
      <c r="T225" s="20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5" t="s">
        <v>214</v>
      </c>
      <c r="AU225" s="195" t="s">
        <v>84</v>
      </c>
      <c r="AV225" s="13" t="s">
        <v>84</v>
      </c>
      <c r="AW225" s="13" t="s">
        <v>33</v>
      </c>
      <c r="AX225" s="13" t="s">
        <v>77</v>
      </c>
      <c r="AY225" s="195" t="s">
        <v>206</v>
      </c>
    </row>
    <row r="226" s="13" customFormat="1">
      <c r="A226" s="13"/>
      <c r="B226" s="193"/>
      <c r="C226" s="13"/>
      <c r="D226" s="194" t="s">
        <v>214</v>
      </c>
      <c r="E226" s="195" t="s">
        <v>1</v>
      </c>
      <c r="F226" s="196" t="s">
        <v>331</v>
      </c>
      <c r="G226" s="13"/>
      <c r="H226" s="197">
        <v>37.719999999999999</v>
      </c>
      <c r="I226" s="198"/>
      <c r="J226" s="13"/>
      <c r="K226" s="13"/>
      <c r="L226" s="193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5" t="s">
        <v>214</v>
      </c>
      <c r="AU226" s="195" t="s">
        <v>84</v>
      </c>
      <c r="AV226" s="13" t="s">
        <v>84</v>
      </c>
      <c r="AW226" s="13" t="s">
        <v>33</v>
      </c>
      <c r="AX226" s="13" t="s">
        <v>77</v>
      </c>
      <c r="AY226" s="195" t="s">
        <v>206</v>
      </c>
    </row>
    <row r="227" s="13" customFormat="1">
      <c r="A227" s="13"/>
      <c r="B227" s="193"/>
      <c r="C227" s="13"/>
      <c r="D227" s="194" t="s">
        <v>214</v>
      </c>
      <c r="E227" s="195" t="s">
        <v>1</v>
      </c>
      <c r="F227" s="196" t="s">
        <v>332</v>
      </c>
      <c r="G227" s="13"/>
      <c r="H227" s="197">
        <v>77.878</v>
      </c>
      <c r="I227" s="198"/>
      <c r="J227" s="13"/>
      <c r="K227" s="13"/>
      <c r="L227" s="193"/>
      <c r="M227" s="199"/>
      <c r="N227" s="200"/>
      <c r="O227" s="200"/>
      <c r="P227" s="200"/>
      <c r="Q227" s="200"/>
      <c r="R227" s="200"/>
      <c r="S227" s="200"/>
      <c r="T227" s="20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5" t="s">
        <v>214</v>
      </c>
      <c r="AU227" s="195" t="s">
        <v>84</v>
      </c>
      <c r="AV227" s="13" t="s">
        <v>84</v>
      </c>
      <c r="AW227" s="13" t="s">
        <v>33</v>
      </c>
      <c r="AX227" s="13" t="s">
        <v>77</v>
      </c>
      <c r="AY227" s="195" t="s">
        <v>206</v>
      </c>
    </row>
    <row r="228" s="14" customFormat="1">
      <c r="A228" s="14"/>
      <c r="B228" s="202"/>
      <c r="C228" s="14"/>
      <c r="D228" s="194" t="s">
        <v>214</v>
      </c>
      <c r="E228" s="203" t="s">
        <v>1</v>
      </c>
      <c r="F228" s="204" t="s">
        <v>316</v>
      </c>
      <c r="G228" s="14"/>
      <c r="H228" s="205">
        <v>227.333</v>
      </c>
      <c r="I228" s="206"/>
      <c r="J228" s="14"/>
      <c r="K228" s="14"/>
      <c r="L228" s="202"/>
      <c r="M228" s="207"/>
      <c r="N228" s="208"/>
      <c r="O228" s="208"/>
      <c r="P228" s="208"/>
      <c r="Q228" s="208"/>
      <c r="R228" s="208"/>
      <c r="S228" s="208"/>
      <c r="T228" s="20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3" t="s">
        <v>214</v>
      </c>
      <c r="AU228" s="203" t="s">
        <v>84</v>
      </c>
      <c r="AV228" s="14" t="s">
        <v>217</v>
      </c>
      <c r="AW228" s="14" t="s">
        <v>33</v>
      </c>
      <c r="AX228" s="14" t="s">
        <v>77</v>
      </c>
      <c r="AY228" s="203" t="s">
        <v>206</v>
      </c>
    </row>
    <row r="229" s="13" customFormat="1">
      <c r="A229" s="13"/>
      <c r="B229" s="193"/>
      <c r="C229" s="13"/>
      <c r="D229" s="194" t="s">
        <v>214</v>
      </c>
      <c r="E229" s="195" t="s">
        <v>1</v>
      </c>
      <c r="F229" s="196" t="s">
        <v>333</v>
      </c>
      <c r="G229" s="13"/>
      <c r="H229" s="197">
        <v>67.019999999999996</v>
      </c>
      <c r="I229" s="198"/>
      <c r="J229" s="13"/>
      <c r="K229" s="13"/>
      <c r="L229" s="193"/>
      <c r="M229" s="199"/>
      <c r="N229" s="200"/>
      <c r="O229" s="200"/>
      <c r="P229" s="200"/>
      <c r="Q229" s="200"/>
      <c r="R229" s="200"/>
      <c r="S229" s="200"/>
      <c r="T229" s="20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5" t="s">
        <v>214</v>
      </c>
      <c r="AU229" s="195" t="s">
        <v>84</v>
      </c>
      <c r="AV229" s="13" t="s">
        <v>84</v>
      </c>
      <c r="AW229" s="13" t="s">
        <v>33</v>
      </c>
      <c r="AX229" s="13" t="s">
        <v>77</v>
      </c>
      <c r="AY229" s="195" t="s">
        <v>206</v>
      </c>
    </row>
    <row r="230" s="13" customFormat="1">
      <c r="A230" s="13"/>
      <c r="B230" s="193"/>
      <c r="C230" s="13"/>
      <c r="D230" s="194" t="s">
        <v>214</v>
      </c>
      <c r="E230" s="195" t="s">
        <v>1</v>
      </c>
      <c r="F230" s="196" t="s">
        <v>334</v>
      </c>
      <c r="G230" s="13"/>
      <c r="H230" s="197">
        <v>47.460000000000001</v>
      </c>
      <c r="I230" s="198"/>
      <c r="J230" s="13"/>
      <c r="K230" s="13"/>
      <c r="L230" s="193"/>
      <c r="M230" s="199"/>
      <c r="N230" s="200"/>
      <c r="O230" s="200"/>
      <c r="P230" s="200"/>
      <c r="Q230" s="200"/>
      <c r="R230" s="200"/>
      <c r="S230" s="200"/>
      <c r="T230" s="20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5" t="s">
        <v>214</v>
      </c>
      <c r="AU230" s="195" t="s">
        <v>84</v>
      </c>
      <c r="AV230" s="13" t="s">
        <v>84</v>
      </c>
      <c r="AW230" s="13" t="s">
        <v>33</v>
      </c>
      <c r="AX230" s="13" t="s">
        <v>77</v>
      </c>
      <c r="AY230" s="195" t="s">
        <v>206</v>
      </c>
    </row>
    <row r="231" s="13" customFormat="1">
      <c r="A231" s="13"/>
      <c r="B231" s="193"/>
      <c r="C231" s="13"/>
      <c r="D231" s="194" t="s">
        <v>214</v>
      </c>
      <c r="E231" s="195" t="s">
        <v>1</v>
      </c>
      <c r="F231" s="196" t="s">
        <v>335</v>
      </c>
      <c r="G231" s="13"/>
      <c r="H231" s="197">
        <v>104.50100000000001</v>
      </c>
      <c r="I231" s="198"/>
      <c r="J231" s="13"/>
      <c r="K231" s="13"/>
      <c r="L231" s="193"/>
      <c r="M231" s="199"/>
      <c r="N231" s="200"/>
      <c r="O231" s="200"/>
      <c r="P231" s="200"/>
      <c r="Q231" s="200"/>
      <c r="R231" s="200"/>
      <c r="S231" s="200"/>
      <c r="T231" s="20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5" t="s">
        <v>214</v>
      </c>
      <c r="AU231" s="195" t="s">
        <v>84</v>
      </c>
      <c r="AV231" s="13" t="s">
        <v>84</v>
      </c>
      <c r="AW231" s="13" t="s">
        <v>33</v>
      </c>
      <c r="AX231" s="13" t="s">
        <v>77</v>
      </c>
      <c r="AY231" s="195" t="s">
        <v>206</v>
      </c>
    </row>
    <row r="232" s="14" customFormat="1">
      <c r="A232" s="14"/>
      <c r="B232" s="202"/>
      <c r="C232" s="14"/>
      <c r="D232" s="194" t="s">
        <v>214</v>
      </c>
      <c r="E232" s="203" t="s">
        <v>1</v>
      </c>
      <c r="F232" s="204" t="s">
        <v>336</v>
      </c>
      <c r="G232" s="14"/>
      <c r="H232" s="205">
        <v>218.981</v>
      </c>
      <c r="I232" s="206"/>
      <c r="J232" s="14"/>
      <c r="K232" s="14"/>
      <c r="L232" s="202"/>
      <c r="M232" s="207"/>
      <c r="N232" s="208"/>
      <c r="O232" s="208"/>
      <c r="P232" s="208"/>
      <c r="Q232" s="208"/>
      <c r="R232" s="208"/>
      <c r="S232" s="208"/>
      <c r="T232" s="20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3" t="s">
        <v>214</v>
      </c>
      <c r="AU232" s="203" t="s">
        <v>84</v>
      </c>
      <c r="AV232" s="14" t="s">
        <v>217</v>
      </c>
      <c r="AW232" s="14" t="s">
        <v>33</v>
      </c>
      <c r="AX232" s="14" t="s">
        <v>77</v>
      </c>
      <c r="AY232" s="203" t="s">
        <v>206</v>
      </c>
    </row>
    <row r="233" s="15" customFormat="1">
      <c r="A233" s="15"/>
      <c r="B233" s="210"/>
      <c r="C233" s="15"/>
      <c r="D233" s="194" t="s">
        <v>214</v>
      </c>
      <c r="E233" s="211" t="s">
        <v>337</v>
      </c>
      <c r="F233" s="212" t="s">
        <v>235</v>
      </c>
      <c r="G233" s="15"/>
      <c r="H233" s="213">
        <v>446.31400000000002</v>
      </c>
      <c r="I233" s="214"/>
      <c r="J233" s="15"/>
      <c r="K233" s="15"/>
      <c r="L233" s="210"/>
      <c r="M233" s="215"/>
      <c r="N233" s="216"/>
      <c r="O233" s="216"/>
      <c r="P233" s="216"/>
      <c r="Q233" s="216"/>
      <c r="R233" s="216"/>
      <c r="S233" s="216"/>
      <c r="T233" s="21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1" t="s">
        <v>214</v>
      </c>
      <c r="AU233" s="211" t="s">
        <v>84</v>
      </c>
      <c r="AV233" s="15" t="s">
        <v>102</v>
      </c>
      <c r="AW233" s="15" t="s">
        <v>33</v>
      </c>
      <c r="AX233" s="15" t="s">
        <v>8</v>
      </c>
      <c r="AY233" s="211" t="s">
        <v>206</v>
      </c>
    </row>
    <row r="234" s="2" customFormat="1" ht="24.15" customHeight="1">
      <c r="A234" s="37"/>
      <c r="B234" s="179"/>
      <c r="C234" s="180" t="s">
        <v>338</v>
      </c>
      <c r="D234" s="180" t="s">
        <v>208</v>
      </c>
      <c r="E234" s="181" t="s">
        <v>339</v>
      </c>
      <c r="F234" s="182" t="s">
        <v>340</v>
      </c>
      <c r="G234" s="183" t="s">
        <v>294</v>
      </c>
      <c r="H234" s="184">
        <v>94.920000000000002</v>
      </c>
      <c r="I234" s="185"/>
      <c r="J234" s="186">
        <f>ROUND(I234*H234,0)</f>
        <v>0</v>
      </c>
      <c r="K234" s="182" t="s">
        <v>212</v>
      </c>
      <c r="L234" s="38"/>
      <c r="M234" s="187" t="s">
        <v>1</v>
      </c>
      <c r="N234" s="188" t="s">
        <v>42</v>
      </c>
      <c r="O234" s="76"/>
      <c r="P234" s="189">
        <f>O234*H234</f>
        <v>0</v>
      </c>
      <c r="Q234" s="189">
        <v>0.0040000000000000001</v>
      </c>
      <c r="R234" s="189">
        <f>Q234*H234</f>
        <v>0.37968000000000002</v>
      </c>
      <c r="S234" s="189">
        <v>0</v>
      </c>
      <c r="T234" s="19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1" t="s">
        <v>102</v>
      </c>
      <c r="AT234" s="191" t="s">
        <v>208</v>
      </c>
      <c r="AU234" s="191" t="s">
        <v>84</v>
      </c>
      <c r="AY234" s="18" t="s">
        <v>206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8" t="s">
        <v>8</v>
      </c>
      <c r="BK234" s="192">
        <f>ROUND(I234*H234,0)</f>
        <v>0</v>
      </c>
      <c r="BL234" s="18" t="s">
        <v>102</v>
      </c>
      <c r="BM234" s="191" t="s">
        <v>341</v>
      </c>
    </row>
    <row r="235" s="13" customFormat="1">
      <c r="A235" s="13"/>
      <c r="B235" s="193"/>
      <c r="C235" s="13"/>
      <c r="D235" s="194" t="s">
        <v>214</v>
      </c>
      <c r="E235" s="195" t="s">
        <v>1</v>
      </c>
      <c r="F235" s="196" t="s">
        <v>105</v>
      </c>
      <c r="G235" s="13"/>
      <c r="H235" s="197">
        <v>94.920000000000002</v>
      </c>
      <c r="I235" s="198"/>
      <c r="J235" s="13"/>
      <c r="K235" s="13"/>
      <c r="L235" s="193"/>
      <c r="M235" s="199"/>
      <c r="N235" s="200"/>
      <c r="O235" s="200"/>
      <c r="P235" s="200"/>
      <c r="Q235" s="200"/>
      <c r="R235" s="200"/>
      <c r="S235" s="200"/>
      <c r="T235" s="20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5" t="s">
        <v>214</v>
      </c>
      <c r="AU235" s="195" t="s">
        <v>84</v>
      </c>
      <c r="AV235" s="13" t="s">
        <v>84</v>
      </c>
      <c r="AW235" s="13" t="s">
        <v>33</v>
      </c>
      <c r="AX235" s="13" t="s">
        <v>8</v>
      </c>
      <c r="AY235" s="195" t="s">
        <v>206</v>
      </c>
    </row>
    <row r="236" s="2" customFormat="1" ht="33" customHeight="1">
      <c r="A236" s="37"/>
      <c r="B236" s="179"/>
      <c r="C236" s="180" t="s">
        <v>342</v>
      </c>
      <c r="D236" s="180" t="s">
        <v>208</v>
      </c>
      <c r="E236" s="181" t="s">
        <v>343</v>
      </c>
      <c r="F236" s="182" t="s">
        <v>344</v>
      </c>
      <c r="G236" s="183" t="s">
        <v>211</v>
      </c>
      <c r="H236" s="184">
        <v>8.968</v>
      </c>
      <c r="I236" s="185"/>
      <c r="J236" s="186">
        <f>ROUND(I236*H236,0)</f>
        <v>0</v>
      </c>
      <c r="K236" s="182" t="s">
        <v>212</v>
      </c>
      <c r="L236" s="38"/>
      <c r="M236" s="187" t="s">
        <v>1</v>
      </c>
      <c r="N236" s="188" t="s">
        <v>42</v>
      </c>
      <c r="O236" s="76"/>
      <c r="P236" s="189">
        <f>O236*H236</f>
        <v>0</v>
      </c>
      <c r="Q236" s="189">
        <v>2.5018699999999998</v>
      </c>
      <c r="R236" s="189">
        <f>Q236*H236</f>
        <v>22.436770159999998</v>
      </c>
      <c r="S236" s="189">
        <v>0</v>
      </c>
      <c r="T236" s="19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1" t="s">
        <v>102</v>
      </c>
      <c r="AT236" s="191" t="s">
        <v>208</v>
      </c>
      <c r="AU236" s="191" t="s">
        <v>84</v>
      </c>
      <c r="AY236" s="18" t="s">
        <v>206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8" t="s">
        <v>8</v>
      </c>
      <c r="BK236" s="192">
        <f>ROUND(I236*H236,0)</f>
        <v>0</v>
      </c>
      <c r="BL236" s="18" t="s">
        <v>102</v>
      </c>
      <c r="BM236" s="191" t="s">
        <v>345</v>
      </c>
    </row>
    <row r="237" s="13" customFormat="1">
      <c r="A237" s="13"/>
      <c r="B237" s="193"/>
      <c r="C237" s="13"/>
      <c r="D237" s="194" t="s">
        <v>214</v>
      </c>
      <c r="E237" s="195" t="s">
        <v>1</v>
      </c>
      <c r="F237" s="196" t="s">
        <v>346</v>
      </c>
      <c r="G237" s="13"/>
      <c r="H237" s="197">
        <v>0</v>
      </c>
      <c r="I237" s="198"/>
      <c r="J237" s="13"/>
      <c r="K237" s="13"/>
      <c r="L237" s="193"/>
      <c r="M237" s="199"/>
      <c r="N237" s="200"/>
      <c r="O237" s="200"/>
      <c r="P237" s="200"/>
      <c r="Q237" s="200"/>
      <c r="R237" s="200"/>
      <c r="S237" s="200"/>
      <c r="T237" s="20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5" t="s">
        <v>214</v>
      </c>
      <c r="AU237" s="195" t="s">
        <v>84</v>
      </c>
      <c r="AV237" s="13" t="s">
        <v>84</v>
      </c>
      <c r="AW237" s="13" t="s">
        <v>33</v>
      </c>
      <c r="AX237" s="13" t="s">
        <v>77</v>
      </c>
      <c r="AY237" s="195" t="s">
        <v>206</v>
      </c>
    </row>
    <row r="238" s="13" customFormat="1">
      <c r="A238" s="13"/>
      <c r="B238" s="193"/>
      <c r="C238" s="13"/>
      <c r="D238" s="194" t="s">
        <v>214</v>
      </c>
      <c r="E238" s="195" t="s">
        <v>1</v>
      </c>
      <c r="F238" s="196" t="s">
        <v>347</v>
      </c>
      <c r="G238" s="13"/>
      <c r="H238" s="197">
        <v>8.968</v>
      </c>
      <c r="I238" s="198"/>
      <c r="J238" s="13"/>
      <c r="K238" s="13"/>
      <c r="L238" s="193"/>
      <c r="M238" s="199"/>
      <c r="N238" s="200"/>
      <c r="O238" s="200"/>
      <c r="P238" s="200"/>
      <c r="Q238" s="200"/>
      <c r="R238" s="200"/>
      <c r="S238" s="200"/>
      <c r="T238" s="20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5" t="s">
        <v>214</v>
      </c>
      <c r="AU238" s="195" t="s">
        <v>84</v>
      </c>
      <c r="AV238" s="13" t="s">
        <v>84</v>
      </c>
      <c r="AW238" s="13" t="s">
        <v>33</v>
      </c>
      <c r="AX238" s="13" t="s">
        <v>77</v>
      </c>
      <c r="AY238" s="195" t="s">
        <v>206</v>
      </c>
    </row>
    <row r="239" s="14" customFormat="1">
      <c r="A239" s="14"/>
      <c r="B239" s="202"/>
      <c r="C239" s="14"/>
      <c r="D239" s="194" t="s">
        <v>214</v>
      </c>
      <c r="E239" s="203" t="s">
        <v>1</v>
      </c>
      <c r="F239" s="204" t="s">
        <v>216</v>
      </c>
      <c r="G239" s="14"/>
      <c r="H239" s="205">
        <v>8.968</v>
      </c>
      <c r="I239" s="206"/>
      <c r="J239" s="14"/>
      <c r="K239" s="14"/>
      <c r="L239" s="202"/>
      <c r="M239" s="207"/>
      <c r="N239" s="208"/>
      <c r="O239" s="208"/>
      <c r="P239" s="208"/>
      <c r="Q239" s="208"/>
      <c r="R239" s="208"/>
      <c r="S239" s="208"/>
      <c r="T239" s="20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3" t="s">
        <v>214</v>
      </c>
      <c r="AU239" s="203" t="s">
        <v>84</v>
      </c>
      <c r="AV239" s="14" t="s">
        <v>217</v>
      </c>
      <c r="AW239" s="14" t="s">
        <v>33</v>
      </c>
      <c r="AX239" s="14" t="s">
        <v>8</v>
      </c>
      <c r="AY239" s="203" t="s">
        <v>206</v>
      </c>
    </row>
    <row r="240" s="2" customFormat="1" ht="24.15" customHeight="1">
      <c r="A240" s="37"/>
      <c r="B240" s="179"/>
      <c r="C240" s="180" t="s">
        <v>7</v>
      </c>
      <c r="D240" s="180" t="s">
        <v>208</v>
      </c>
      <c r="E240" s="181" t="s">
        <v>348</v>
      </c>
      <c r="F240" s="182" t="s">
        <v>349</v>
      </c>
      <c r="G240" s="183" t="s">
        <v>211</v>
      </c>
      <c r="H240" s="184">
        <v>8.968</v>
      </c>
      <c r="I240" s="185"/>
      <c r="J240" s="186">
        <f>ROUND(I240*H240,0)</f>
        <v>0</v>
      </c>
      <c r="K240" s="182" t="s">
        <v>212</v>
      </c>
      <c r="L240" s="38"/>
      <c r="M240" s="187" t="s">
        <v>1</v>
      </c>
      <c r="N240" s="188" t="s">
        <v>42</v>
      </c>
      <c r="O240" s="76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1" t="s">
        <v>102</v>
      </c>
      <c r="AT240" s="191" t="s">
        <v>208</v>
      </c>
      <c r="AU240" s="191" t="s">
        <v>84</v>
      </c>
      <c r="AY240" s="18" t="s">
        <v>206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8" t="s">
        <v>8</v>
      </c>
      <c r="BK240" s="192">
        <f>ROUND(I240*H240,0)</f>
        <v>0</v>
      </c>
      <c r="BL240" s="18" t="s">
        <v>102</v>
      </c>
      <c r="BM240" s="191" t="s">
        <v>350</v>
      </c>
    </row>
    <row r="241" s="13" customFormat="1">
      <c r="A241" s="13"/>
      <c r="B241" s="193"/>
      <c r="C241" s="13"/>
      <c r="D241" s="194" t="s">
        <v>214</v>
      </c>
      <c r="E241" s="195" t="s">
        <v>1</v>
      </c>
      <c r="F241" s="196" t="s">
        <v>346</v>
      </c>
      <c r="G241" s="13"/>
      <c r="H241" s="197">
        <v>0</v>
      </c>
      <c r="I241" s="198"/>
      <c r="J241" s="13"/>
      <c r="K241" s="13"/>
      <c r="L241" s="193"/>
      <c r="M241" s="199"/>
      <c r="N241" s="200"/>
      <c r="O241" s="200"/>
      <c r="P241" s="200"/>
      <c r="Q241" s="200"/>
      <c r="R241" s="200"/>
      <c r="S241" s="200"/>
      <c r="T241" s="20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5" t="s">
        <v>214</v>
      </c>
      <c r="AU241" s="195" t="s">
        <v>84</v>
      </c>
      <c r="AV241" s="13" t="s">
        <v>84</v>
      </c>
      <c r="AW241" s="13" t="s">
        <v>33</v>
      </c>
      <c r="AX241" s="13" t="s">
        <v>77</v>
      </c>
      <c r="AY241" s="195" t="s">
        <v>206</v>
      </c>
    </row>
    <row r="242" s="13" customFormat="1">
      <c r="A242" s="13"/>
      <c r="B242" s="193"/>
      <c r="C242" s="13"/>
      <c r="D242" s="194" t="s">
        <v>214</v>
      </c>
      <c r="E242" s="195" t="s">
        <v>1</v>
      </c>
      <c r="F242" s="196" t="s">
        <v>347</v>
      </c>
      <c r="G242" s="13"/>
      <c r="H242" s="197">
        <v>8.968</v>
      </c>
      <c r="I242" s="198"/>
      <c r="J242" s="13"/>
      <c r="K242" s="13"/>
      <c r="L242" s="193"/>
      <c r="M242" s="199"/>
      <c r="N242" s="200"/>
      <c r="O242" s="200"/>
      <c r="P242" s="200"/>
      <c r="Q242" s="200"/>
      <c r="R242" s="200"/>
      <c r="S242" s="200"/>
      <c r="T242" s="20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5" t="s">
        <v>214</v>
      </c>
      <c r="AU242" s="195" t="s">
        <v>84</v>
      </c>
      <c r="AV242" s="13" t="s">
        <v>84</v>
      </c>
      <c r="AW242" s="13" t="s">
        <v>33</v>
      </c>
      <c r="AX242" s="13" t="s">
        <v>77</v>
      </c>
      <c r="AY242" s="195" t="s">
        <v>206</v>
      </c>
    </row>
    <row r="243" s="14" customFormat="1">
      <c r="A243" s="14"/>
      <c r="B243" s="202"/>
      <c r="C243" s="14"/>
      <c r="D243" s="194" t="s">
        <v>214</v>
      </c>
      <c r="E243" s="203" t="s">
        <v>1</v>
      </c>
      <c r="F243" s="204" t="s">
        <v>216</v>
      </c>
      <c r="G243" s="14"/>
      <c r="H243" s="205">
        <v>8.968</v>
      </c>
      <c r="I243" s="206"/>
      <c r="J243" s="14"/>
      <c r="K243" s="14"/>
      <c r="L243" s="202"/>
      <c r="M243" s="207"/>
      <c r="N243" s="208"/>
      <c r="O243" s="208"/>
      <c r="P243" s="208"/>
      <c r="Q243" s="208"/>
      <c r="R243" s="208"/>
      <c r="S243" s="208"/>
      <c r="T243" s="20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3" t="s">
        <v>214</v>
      </c>
      <c r="AU243" s="203" t="s">
        <v>84</v>
      </c>
      <c r="AV243" s="14" t="s">
        <v>217</v>
      </c>
      <c r="AW243" s="14" t="s">
        <v>33</v>
      </c>
      <c r="AX243" s="14" t="s">
        <v>8</v>
      </c>
      <c r="AY243" s="203" t="s">
        <v>206</v>
      </c>
    </row>
    <row r="244" s="2" customFormat="1" ht="33" customHeight="1">
      <c r="A244" s="37"/>
      <c r="B244" s="179"/>
      <c r="C244" s="180" t="s">
        <v>351</v>
      </c>
      <c r="D244" s="180" t="s">
        <v>208</v>
      </c>
      <c r="E244" s="181" t="s">
        <v>352</v>
      </c>
      <c r="F244" s="182" t="s">
        <v>353</v>
      </c>
      <c r="G244" s="183" t="s">
        <v>211</v>
      </c>
      <c r="H244" s="184">
        <v>8.968</v>
      </c>
      <c r="I244" s="185"/>
      <c r="J244" s="186">
        <f>ROUND(I244*H244,0)</f>
        <v>0</v>
      </c>
      <c r="K244" s="182" t="s">
        <v>212</v>
      </c>
      <c r="L244" s="38"/>
      <c r="M244" s="187" t="s">
        <v>1</v>
      </c>
      <c r="N244" s="188" t="s">
        <v>42</v>
      </c>
      <c r="O244" s="76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1" t="s">
        <v>102</v>
      </c>
      <c r="AT244" s="191" t="s">
        <v>208</v>
      </c>
      <c r="AU244" s="191" t="s">
        <v>84</v>
      </c>
      <c r="AY244" s="18" t="s">
        <v>206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8" t="s">
        <v>8</v>
      </c>
      <c r="BK244" s="192">
        <f>ROUND(I244*H244,0)</f>
        <v>0</v>
      </c>
      <c r="BL244" s="18" t="s">
        <v>102</v>
      </c>
      <c r="BM244" s="191" t="s">
        <v>354</v>
      </c>
    </row>
    <row r="245" s="13" customFormat="1">
      <c r="A245" s="13"/>
      <c r="B245" s="193"/>
      <c r="C245" s="13"/>
      <c r="D245" s="194" t="s">
        <v>214</v>
      </c>
      <c r="E245" s="195" t="s">
        <v>1</v>
      </c>
      <c r="F245" s="196" t="s">
        <v>346</v>
      </c>
      <c r="G245" s="13"/>
      <c r="H245" s="197">
        <v>0</v>
      </c>
      <c r="I245" s="198"/>
      <c r="J245" s="13"/>
      <c r="K245" s="13"/>
      <c r="L245" s="193"/>
      <c r="M245" s="199"/>
      <c r="N245" s="200"/>
      <c r="O245" s="200"/>
      <c r="P245" s="200"/>
      <c r="Q245" s="200"/>
      <c r="R245" s="200"/>
      <c r="S245" s="200"/>
      <c r="T245" s="20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5" t="s">
        <v>214</v>
      </c>
      <c r="AU245" s="195" t="s">
        <v>84</v>
      </c>
      <c r="AV245" s="13" t="s">
        <v>84</v>
      </c>
      <c r="AW245" s="13" t="s">
        <v>33</v>
      </c>
      <c r="AX245" s="13" t="s">
        <v>77</v>
      </c>
      <c r="AY245" s="195" t="s">
        <v>206</v>
      </c>
    </row>
    <row r="246" s="13" customFormat="1">
      <c r="A246" s="13"/>
      <c r="B246" s="193"/>
      <c r="C246" s="13"/>
      <c r="D246" s="194" t="s">
        <v>214</v>
      </c>
      <c r="E246" s="195" t="s">
        <v>1</v>
      </c>
      <c r="F246" s="196" t="s">
        <v>347</v>
      </c>
      <c r="G246" s="13"/>
      <c r="H246" s="197">
        <v>8.968</v>
      </c>
      <c r="I246" s="198"/>
      <c r="J246" s="13"/>
      <c r="K246" s="13"/>
      <c r="L246" s="193"/>
      <c r="M246" s="199"/>
      <c r="N246" s="200"/>
      <c r="O246" s="200"/>
      <c r="P246" s="200"/>
      <c r="Q246" s="200"/>
      <c r="R246" s="200"/>
      <c r="S246" s="200"/>
      <c r="T246" s="20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5" t="s">
        <v>214</v>
      </c>
      <c r="AU246" s="195" t="s">
        <v>84</v>
      </c>
      <c r="AV246" s="13" t="s">
        <v>84</v>
      </c>
      <c r="AW246" s="13" t="s">
        <v>33</v>
      </c>
      <c r="AX246" s="13" t="s">
        <v>77</v>
      </c>
      <c r="AY246" s="195" t="s">
        <v>206</v>
      </c>
    </row>
    <row r="247" s="14" customFormat="1">
      <c r="A247" s="14"/>
      <c r="B247" s="202"/>
      <c r="C247" s="14"/>
      <c r="D247" s="194" t="s">
        <v>214</v>
      </c>
      <c r="E247" s="203" t="s">
        <v>1</v>
      </c>
      <c r="F247" s="204" t="s">
        <v>216</v>
      </c>
      <c r="G247" s="14"/>
      <c r="H247" s="205">
        <v>8.968</v>
      </c>
      <c r="I247" s="206"/>
      <c r="J247" s="14"/>
      <c r="K247" s="14"/>
      <c r="L247" s="202"/>
      <c r="M247" s="207"/>
      <c r="N247" s="208"/>
      <c r="O247" s="208"/>
      <c r="P247" s="208"/>
      <c r="Q247" s="208"/>
      <c r="R247" s="208"/>
      <c r="S247" s="208"/>
      <c r="T247" s="20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3" t="s">
        <v>214</v>
      </c>
      <c r="AU247" s="203" t="s">
        <v>84</v>
      </c>
      <c r="AV247" s="14" t="s">
        <v>217</v>
      </c>
      <c r="AW247" s="14" t="s">
        <v>33</v>
      </c>
      <c r="AX247" s="14" t="s">
        <v>8</v>
      </c>
      <c r="AY247" s="203" t="s">
        <v>206</v>
      </c>
    </row>
    <row r="248" s="2" customFormat="1" ht="16.5" customHeight="1">
      <c r="A248" s="37"/>
      <c r="B248" s="179"/>
      <c r="C248" s="180" t="s">
        <v>355</v>
      </c>
      <c r="D248" s="180" t="s">
        <v>208</v>
      </c>
      <c r="E248" s="181" t="s">
        <v>356</v>
      </c>
      <c r="F248" s="182" t="s">
        <v>357</v>
      </c>
      <c r="G248" s="183" t="s">
        <v>223</v>
      </c>
      <c r="H248" s="184">
        <v>0.622</v>
      </c>
      <c r="I248" s="185"/>
      <c r="J248" s="186">
        <f>ROUND(I248*H248,0)</f>
        <v>0</v>
      </c>
      <c r="K248" s="182" t="s">
        <v>212</v>
      </c>
      <c r="L248" s="38"/>
      <c r="M248" s="187" t="s">
        <v>1</v>
      </c>
      <c r="N248" s="188" t="s">
        <v>42</v>
      </c>
      <c r="O248" s="76"/>
      <c r="P248" s="189">
        <f>O248*H248</f>
        <v>0</v>
      </c>
      <c r="Q248" s="189">
        <v>1.0627727797</v>
      </c>
      <c r="R248" s="189">
        <f>Q248*H248</f>
        <v>0.66104466897339997</v>
      </c>
      <c r="S248" s="189">
        <v>0</v>
      </c>
      <c r="T248" s="19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1" t="s">
        <v>102</v>
      </c>
      <c r="AT248" s="191" t="s">
        <v>208</v>
      </c>
      <c r="AU248" s="191" t="s">
        <v>84</v>
      </c>
      <c r="AY248" s="18" t="s">
        <v>206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8" t="s">
        <v>8</v>
      </c>
      <c r="BK248" s="192">
        <f>ROUND(I248*H248,0)</f>
        <v>0</v>
      </c>
      <c r="BL248" s="18" t="s">
        <v>102</v>
      </c>
      <c r="BM248" s="191" t="s">
        <v>358</v>
      </c>
    </row>
    <row r="249" s="13" customFormat="1">
      <c r="A249" s="13"/>
      <c r="B249" s="193"/>
      <c r="C249" s="13"/>
      <c r="D249" s="194" t="s">
        <v>214</v>
      </c>
      <c r="E249" s="195" t="s">
        <v>1</v>
      </c>
      <c r="F249" s="196" t="s">
        <v>359</v>
      </c>
      <c r="G249" s="13"/>
      <c r="H249" s="197">
        <v>0</v>
      </c>
      <c r="I249" s="198"/>
      <c r="J249" s="13"/>
      <c r="K249" s="13"/>
      <c r="L249" s="193"/>
      <c r="M249" s="199"/>
      <c r="N249" s="200"/>
      <c r="O249" s="200"/>
      <c r="P249" s="200"/>
      <c r="Q249" s="200"/>
      <c r="R249" s="200"/>
      <c r="S249" s="200"/>
      <c r="T249" s="20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5" t="s">
        <v>214</v>
      </c>
      <c r="AU249" s="195" t="s">
        <v>84</v>
      </c>
      <c r="AV249" s="13" t="s">
        <v>84</v>
      </c>
      <c r="AW249" s="13" t="s">
        <v>33</v>
      </c>
      <c r="AX249" s="13" t="s">
        <v>77</v>
      </c>
      <c r="AY249" s="195" t="s">
        <v>206</v>
      </c>
    </row>
    <row r="250" s="13" customFormat="1">
      <c r="A250" s="13"/>
      <c r="B250" s="193"/>
      <c r="C250" s="13"/>
      <c r="D250" s="194" t="s">
        <v>214</v>
      </c>
      <c r="E250" s="195" t="s">
        <v>1</v>
      </c>
      <c r="F250" s="196" t="s">
        <v>360</v>
      </c>
      <c r="G250" s="13"/>
      <c r="H250" s="197">
        <v>0.622</v>
      </c>
      <c r="I250" s="198"/>
      <c r="J250" s="13"/>
      <c r="K250" s="13"/>
      <c r="L250" s="193"/>
      <c r="M250" s="199"/>
      <c r="N250" s="200"/>
      <c r="O250" s="200"/>
      <c r="P250" s="200"/>
      <c r="Q250" s="200"/>
      <c r="R250" s="200"/>
      <c r="S250" s="200"/>
      <c r="T250" s="20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5" t="s">
        <v>214</v>
      </c>
      <c r="AU250" s="195" t="s">
        <v>84</v>
      </c>
      <c r="AV250" s="13" t="s">
        <v>84</v>
      </c>
      <c r="AW250" s="13" t="s">
        <v>33</v>
      </c>
      <c r="AX250" s="13" t="s">
        <v>77</v>
      </c>
      <c r="AY250" s="195" t="s">
        <v>206</v>
      </c>
    </row>
    <row r="251" s="14" customFormat="1">
      <c r="A251" s="14"/>
      <c r="B251" s="202"/>
      <c r="C251" s="14"/>
      <c r="D251" s="194" t="s">
        <v>214</v>
      </c>
      <c r="E251" s="203" t="s">
        <v>1</v>
      </c>
      <c r="F251" s="204" t="s">
        <v>216</v>
      </c>
      <c r="G251" s="14"/>
      <c r="H251" s="205">
        <v>0.622</v>
      </c>
      <c r="I251" s="206"/>
      <c r="J251" s="14"/>
      <c r="K251" s="14"/>
      <c r="L251" s="202"/>
      <c r="M251" s="207"/>
      <c r="N251" s="208"/>
      <c r="O251" s="208"/>
      <c r="P251" s="208"/>
      <c r="Q251" s="208"/>
      <c r="R251" s="208"/>
      <c r="S251" s="208"/>
      <c r="T251" s="20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3" t="s">
        <v>214</v>
      </c>
      <c r="AU251" s="203" t="s">
        <v>84</v>
      </c>
      <c r="AV251" s="14" t="s">
        <v>217</v>
      </c>
      <c r="AW251" s="14" t="s">
        <v>33</v>
      </c>
      <c r="AX251" s="14" t="s">
        <v>8</v>
      </c>
      <c r="AY251" s="203" t="s">
        <v>206</v>
      </c>
    </row>
    <row r="252" s="2" customFormat="1" ht="24.15" customHeight="1">
      <c r="A252" s="37"/>
      <c r="B252" s="179"/>
      <c r="C252" s="180" t="s">
        <v>361</v>
      </c>
      <c r="D252" s="180" t="s">
        <v>208</v>
      </c>
      <c r="E252" s="181" t="s">
        <v>362</v>
      </c>
      <c r="F252" s="182" t="s">
        <v>363</v>
      </c>
      <c r="G252" s="183" t="s">
        <v>294</v>
      </c>
      <c r="H252" s="184">
        <v>91.099999999999994</v>
      </c>
      <c r="I252" s="185"/>
      <c r="J252" s="186">
        <f>ROUND(I252*H252,0)</f>
        <v>0</v>
      </c>
      <c r="K252" s="182" t="s">
        <v>212</v>
      </c>
      <c r="L252" s="38"/>
      <c r="M252" s="187" t="s">
        <v>1</v>
      </c>
      <c r="N252" s="188" t="s">
        <v>42</v>
      </c>
      <c r="O252" s="76"/>
      <c r="P252" s="189">
        <f>O252*H252</f>
        <v>0</v>
      </c>
      <c r="Q252" s="189">
        <v>0.020400000000000001</v>
      </c>
      <c r="R252" s="189">
        <f>Q252*H252</f>
        <v>1.8584400000000001</v>
      </c>
      <c r="S252" s="189">
        <v>0</v>
      </c>
      <c r="T252" s="19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1" t="s">
        <v>102</v>
      </c>
      <c r="AT252" s="191" t="s">
        <v>208</v>
      </c>
      <c r="AU252" s="191" t="s">
        <v>84</v>
      </c>
      <c r="AY252" s="18" t="s">
        <v>206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8" t="s">
        <v>8</v>
      </c>
      <c r="BK252" s="192">
        <f>ROUND(I252*H252,0)</f>
        <v>0</v>
      </c>
      <c r="BL252" s="18" t="s">
        <v>102</v>
      </c>
      <c r="BM252" s="191" t="s">
        <v>364</v>
      </c>
    </row>
    <row r="253" s="13" customFormat="1">
      <c r="A253" s="13"/>
      <c r="B253" s="193"/>
      <c r="C253" s="13"/>
      <c r="D253" s="194" t="s">
        <v>214</v>
      </c>
      <c r="E253" s="195" t="s">
        <v>1</v>
      </c>
      <c r="F253" s="196" t="s">
        <v>365</v>
      </c>
      <c r="G253" s="13"/>
      <c r="H253" s="197">
        <v>40.5</v>
      </c>
      <c r="I253" s="198"/>
      <c r="J253" s="13"/>
      <c r="K253" s="13"/>
      <c r="L253" s="193"/>
      <c r="M253" s="199"/>
      <c r="N253" s="200"/>
      <c r="O253" s="200"/>
      <c r="P253" s="200"/>
      <c r="Q253" s="200"/>
      <c r="R253" s="200"/>
      <c r="S253" s="200"/>
      <c r="T253" s="20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5" t="s">
        <v>214</v>
      </c>
      <c r="AU253" s="195" t="s">
        <v>84</v>
      </c>
      <c r="AV253" s="13" t="s">
        <v>84</v>
      </c>
      <c r="AW253" s="13" t="s">
        <v>33</v>
      </c>
      <c r="AX253" s="13" t="s">
        <v>77</v>
      </c>
      <c r="AY253" s="195" t="s">
        <v>206</v>
      </c>
    </row>
    <row r="254" s="14" customFormat="1">
      <c r="A254" s="14"/>
      <c r="B254" s="202"/>
      <c r="C254" s="14"/>
      <c r="D254" s="194" t="s">
        <v>214</v>
      </c>
      <c r="E254" s="203" t="s">
        <v>1</v>
      </c>
      <c r="F254" s="204" t="s">
        <v>366</v>
      </c>
      <c r="G254" s="14"/>
      <c r="H254" s="205">
        <v>40.5</v>
      </c>
      <c r="I254" s="206"/>
      <c r="J254" s="14"/>
      <c r="K254" s="14"/>
      <c r="L254" s="202"/>
      <c r="M254" s="207"/>
      <c r="N254" s="208"/>
      <c r="O254" s="208"/>
      <c r="P254" s="208"/>
      <c r="Q254" s="208"/>
      <c r="R254" s="208"/>
      <c r="S254" s="208"/>
      <c r="T254" s="20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3" t="s">
        <v>214</v>
      </c>
      <c r="AU254" s="203" t="s">
        <v>84</v>
      </c>
      <c r="AV254" s="14" t="s">
        <v>217</v>
      </c>
      <c r="AW254" s="14" t="s">
        <v>33</v>
      </c>
      <c r="AX254" s="14" t="s">
        <v>77</v>
      </c>
      <c r="AY254" s="203" t="s">
        <v>206</v>
      </c>
    </row>
    <row r="255" s="13" customFormat="1">
      <c r="A255" s="13"/>
      <c r="B255" s="193"/>
      <c r="C255" s="13"/>
      <c r="D255" s="194" t="s">
        <v>214</v>
      </c>
      <c r="E255" s="195" t="s">
        <v>1</v>
      </c>
      <c r="F255" s="196" t="s">
        <v>367</v>
      </c>
      <c r="G255" s="13"/>
      <c r="H255" s="197">
        <v>50.600000000000001</v>
      </c>
      <c r="I255" s="198"/>
      <c r="J255" s="13"/>
      <c r="K255" s="13"/>
      <c r="L255" s="193"/>
      <c r="M255" s="199"/>
      <c r="N255" s="200"/>
      <c r="O255" s="200"/>
      <c r="P255" s="200"/>
      <c r="Q255" s="200"/>
      <c r="R255" s="200"/>
      <c r="S255" s="200"/>
      <c r="T255" s="20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5" t="s">
        <v>214</v>
      </c>
      <c r="AU255" s="195" t="s">
        <v>84</v>
      </c>
      <c r="AV255" s="13" t="s">
        <v>84</v>
      </c>
      <c r="AW255" s="13" t="s">
        <v>33</v>
      </c>
      <c r="AX255" s="13" t="s">
        <v>77</v>
      </c>
      <c r="AY255" s="195" t="s">
        <v>206</v>
      </c>
    </row>
    <row r="256" s="14" customFormat="1">
      <c r="A256" s="14"/>
      <c r="B256" s="202"/>
      <c r="C256" s="14"/>
      <c r="D256" s="194" t="s">
        <v>214</v>
      </c>
      <c r="E256" s="203" t="s">
        <v>1</v>
      </c>
      <c r="F256" s="204" t="s">
        <v>368</v>
      </c>
      <c r="G256" s="14"/>
      <c r="H256" s="205">
        <v>50.600000000000001</v>
      </c>
      <c r="I256" s="206"/>
      <c r="J256" s="14"/>
      <c r="K256" s="14"/>
      <c r="L256" s="202"/>
      <c r="M256" s="207"/>
      <c r="N256" s="208"/>
      <c r="O256" s="208"/>
      <c r="P256" s="208"/>
      <c r="Q256" s="208"/>
      <c r="R256" s="208"/>
      <c r="S256" s="208"/>
      <c r="T256" s="20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3" t="s">
        <v>214</v>
      </c>
      <c r="AU256" s="203" t="s">
        <v>84</v>
      </c>
      <c r="AV256" s="14" t="s">
        <v>217</v>
      </c>
      <c r="AW256" s="14" t="s">
        <v>33</v>
      </c>
      <c r="AX256" s="14" t="s">
        <v>77</v>
      </c>
      <c r="AY256" s="203" t="s">
        <v>206</v>
      </c>
    </row>
    <row r="257" s="15" customFormat="1">
      <c r="A257" s="15"/>
      <c r="B257" s="210"/>
      <c r="C257" s="15"/>
      <c r="D257" s="194" t="s">
        <v>214</v>
      </c>
      <c r="E257" s="211" t="s">
        <v>1</v>
      </c>
      <c r="F257" s="212" t="s">
        <v>235</v>
      </c>
      <c r="G257" s="15"/>
      <c r="H257" s="213">
        <v>91.099999999999994</v>
      </c>
      <c r="I257" s="214"/>
      <c r="J257" s="15"/>
      <c r="K257" s="15"/>
      <c r="L257" s="210"/>
      <c r="M257" s="215"/>
      <c r="N257" s="216"/>
      <c r="O257" s="216"/>
      <c r="P257" s="216"/>
      <c r="Q257" s="216"/>
      <c r="R257" s="216"/>
      <c r="S257" s="216"/>
      <c r="T257" s="21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11" t="s">
        <v>214</v>
      </c>
      <c r="AU257" s="211" t="s">
        <v>84</v>
      </c>
      <c r="AV257" s="15" t="s">
        <v>102</v>
      </c>
      <c r="AW257" s="15" t="s">
        <v>33</v>
      </c>
      <c r="AX257" s="15" t="s">
        <v>8</v>
      </c>
      <c r="AY257" s="211" t="s">
        <v>206</v>
      </c>
    </row>
    <row r="258" s="2" customFormat="1" ht="16.5" customHeight="1">
      <c r="A258" s="37"/>
      <c r="B258" s="179"/>
      <c r="C258" s="180" t="s">
        <v>369</v>
      </c>
      <c r="D258" s="180" t="s">
        <v>208</v>
      </c>
      <c r="E258" s="181" t="s">
        <v>370</v>
      </c>
      <c r="F258" s="182" t="s">
        <v>371</v>
      </c>
      <c r="G258" s="183" t="s">
        <v>294</v>
      </c>
      <c r="H258" s="184">
        <v>112.09999999999999</v>
      </c>
      <c r="I258" s="185"/>
      <c r="J258" s="186">
        <f>ROUND(I258*H258,0)</f>
        <v>0</v>
      </c>
      <c r="K258" s="182" t="s">
        <v>212</v>
      </c>
      <c r="L258" s="38"/>
      <c r="M258" s="187" t="s">
        <v>1</v>
      </c>
      <c r="N258" s="188" t="s">
        <v>42</v>
      </c>
      <c r="O258" s="76"/>
      <c r="P258" s="189">
        <f>O258*H258</f>
        <v>0</v>
      </c>
      <c r="Q258" s="189">
        <v>0.00013200000000000001</v>
      </c>
      <c r="R258" s="189">
        <f>Q258*H258</f>
        <v>0.0147972</v>
      </c>
      <c r="S258" s="189">
        <v>0</v>
      </c>
      <c r="T258" s="19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1" t="s">
        <v>102</v>
      </c>
      <c r="AT258" s="191" t="s">
        <v>208</v>
      </c>
      <c r="AU258" s="191" t="s">
        <v>84</v>
      </c>
      <c r="AY258" s="18" t="s">
        <v>206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8" t="s">
        <v>8</v>
      </c>
      <c r="BK258" s="192">
        <f>ROUND(I258*H258,0)</f>
        <v>0</v>
      </c>
      <c r="BL258" s="18" t="s">
        <v>102</v>
      </c>
      <c r="BM258" s="191" t="s">
        <v>372</v>
      </c>
    </row>
    <row r="259" s="13" customFormat="1">
      <c r="A259" s="13"/>
      <c r="B259" s="193"/>
      <c r="C259" s="13"/>
      <c r="D259" s="194" t="s">
        <v>214</v>
      </c>
      <c r="E259" s="195" t="s">
        <v>1</v>
      </c>
      <c r="F259" s="196" t="s">
        <v>115</v>
      </c>
      <c r="G259" s="13"/>
      <c r="H259" s="197">
        <v>0</v>
      </c>
      <c r="I259" s="198"/>
      <c r="J259" s="13"/>
      <c r="K259" s="13"/>
      <c r="L259" s="193"/>
      <c r="M259" s="199"/>
      <c r="N259" s="200"/>
      <c r="O259" s="200"/>
      <c r="P259" s="200"/>
      <c r="Q259" s="200"/>
      <c r="R259" s="200"/>
      <c r="S259" s="200"/>
      <c r="T259" s="20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5" t="s">
        <v>214</v>
      </c>
      <c r="AU259" s="195" t="s">
        <v>84</v>
      </c>
      <c r="AV259" s="13" t="s">
        <v>84</v>
      </c>
      <c r="AW259" s="13" t="s">
        <v>33</v>
      </c>
      <c r="AX259" s="13" t="s">
        <v>77</v>
      </c>
      <c r="AY259" s="195" t="s">
        <v>206</v>
      </c>
    </row>
    <row r="260" s="13" customFormat="1">
      <c r="A260" s="13"/>
      <c r="B260" s="193"/>
      <c r="C260" s="13"/>
      <c r="D260" s="194" t="s">
        <v>214</v>
      </c>
      <c r="E260" s="195" t="s">
        <v>1</v>
      </c>
      <c r="F260" s="196" t="s">
        <v>136</v>
      </c>
      <c r="G260" s="13"/>
      <c r="H260" s="197">
        <v>112.09999999999999</v>
      </c>
      <c r="I260" s="198"/>
      <c r="J260" s="13"/>
      <c r="K260" s="13"/>
      <c r="L260" s="193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5" t="s">
        <v>214</v>
      </c>
      <c r="AU260" s="195" t="s">
        <v>84</v>
      </c>
      <c r="AV260" s="13" t="s">
        <v>84</v>
      </c>
      <c r="AW260" s="13" t="s">
        <v>33</v>
      </c>
      <c r="AX260" s="13" t="s">
        <v>77</v>
      </c>
      <c r="AY260" s="195" t="s">
        <v>206</v>
      </c>
    </row>
    <row r="261" s="14" customFormat="1">
      <c r="A261" s="14"/>
      <c r="B261" s="202"/>
      <c r="C261" s="14"/>
      <c r="D261" s="194" t="s">
        <v>214</v>
      </c>
      <c r="E261" s="203" t="s">
        <v>1</v>
      </c>
      <c r="F261" s="204" t="s">
        <v>216</v>
      </c>
      <c r="G261" s="14"/>
      <c r="H261" s="205">
        <v>112.09999999999999</v>
      </c>
      <c r="I261" s="206"/>
      <c r="J261" s="14"/>
      <c r="K261" s="14"/>
      <c r="L261" s="202"/>
      <c r="M261" s="207"/>
      <c r="N261" s="208"/>
      <c r="O261" s="208"/>
      <c r="P261" s="208"/>
      <c r="Q261" s="208"/>
      <c r="R261" s="208"/>
      <c r="S261" s="208"/>
      <c r="T261" s="20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3" t="s">
        <v>214</v>
      </c>
      <c r="AU261" s="203" t="s">
        <v>84</v>
      </c>
      <c r="AV261" s="14" t="s">
        <v>217</v>
      </c>
      <c r="AW261" s="14" t="s">
        <v>33</v>
      </c>
      <c r="AX261" s="14" t="s">
        <v>8</v>
      </c>
      <c r="AY261" s="203" t="s">
        <v>206</v>
      </c>
    </row>
    <row r="262" s="2" customFormat="1" ht="16.5" customHeight="1">
      <c r="A262" s="37"/>
      <c r="B262" s="179"/>
      <c r="C262" s="218" t="s">
        <v>373</v>
      </c>
      <c r="D262" s="218" t="s">
        <v>374</v>
      </c>
      <c r="E262" s="219" t="s">
        <v>375</v>
      </c>
      <c r="F262" s="220" t="s">
        <v>376</v>
      </c>
      <c r="G262" s="221" t="s">
        <v>294</v>
      </c>
      <c r="H262" s="222">
        <v>203.19999999999999</v>
      </c>
      <c r="I262" s="223"/>
      <c r="J262" s="224">
        <f>ROUND(I262*H262,0)</f>
        <v>0</v>
      </c>
      <c r="K262" s="220" t="s">
        <v>1</v>
      </c>
      <c r="L262" s="225"/>
      <c r="M262" s="226" t="s">
        <v>1</v>
      </c>
      <c r="N262" s="227" t="s">
        <v>42</v>
      </c>
      <c r="O262" s="7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1" t="s">
        <v>269</v>
      </c>
      <c r="AT262" s="191" t="s">
        <v>374</v>
      </c>
      <c r="AU262" s="191" t="s">
        <v>84</v>
      </c>
      <c r="AY262" s="18" t="s">
        <v>206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8" t="s">
        <v>8</v>
      </c>
      <c r="BK262" s="192">
        <f>ROUND(I262*H262,0)</f>
        <v>0</v>
      </c>
      <c r="BL262" s="18" t="s">
        <v>102</v>
      </c>
      <c r="BM262" s="191" t="s">
        <v>377</v>
      </c>
    </row>
    <row r="263" s="13" customFormat="1">
      <c r="A263" s="13"/>
      <c r="B263" s="193"/>
      <c r="C263" s="13"/>
      <c r="D263" s="194" t="s">
        <v>214</v>
      </c>
      <c r="E263" s="195" t="s">
        <v>1</v>
      </c>
      <c r="F263" s="196" t="s">
        <v>378</v>
      </c>
      <c r="G263" s="13"/>
      <c r="H263" s="197">
        <v>58.600000000000001</v>
      </c>
      <c r="I263" s="198"/>
      <c r="J263" s="13"/>
      <c r="K263" s="13"/>
      <c r="L263" s="193"/>
      <c r="M263" s="199"/>
      <c r="N263" s="200"/>
      <c r="O263" s="200"/>
      <c r="P263" s="200"/>
      <c r="Q263" s="200"/>
      <c r="R263" s="200"/>
      <c r="S263" s="200"/>
      <c r="T263" s="20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5" t="s">
        <v>214</v>
      </c>
      <c r="AU263" s="195" t="s">
        <v>84</v>
      </c>
      <c r="AV263" s="13" t="s">
        <v>84</v>
      </c>
      <c r="AW263" s="13" t="s">
        <v>33</v>
      </c>
      <c r="AX263" s="13" t="s">
        <v>77</v>
      </c>
      <c r="AY263" s="195" t="s">
        <v>206</v>
      </c>
    </row>
    <row r="264" s="14" customFormat="1">
      <c r="A264" s="14"/>
      <c r="B264" s="202"/>
      <c r="C264" s="14"/>
      <c r="D264" s="194" t="s">
        <v>214</v>
      </c>
      <c r="E264" s="203" t="s">
        <v>156</v>
      </c>
      <c r="F264" s="204" t="s">
        <v>379</v>
      </c>
      <c r="G264" s="14"/>
      <c r="H264" s="205">
        <v>58.600000000000001</v>
      </c>
      <c r="I264" s="206"/>
      <c r="J264" s="14"/>
      <c r="K264" s="14"/>
      <c r="L264" s="202"/>
      <c r="M264" s="207"/>
      <c r="N264" s="208"/>
      <c r="O264" s="208"/>
      <c r="P264" s="208"/>
      <c r="Q264" s="208"/>
      <c r="R264" s="208"/>
      <c r="S264" s="208"/>
      <c r="T264" s="20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3" t="s">
        <v>214</v>
      </c>
      <c r="AU264" s="203" t="s">
        <v>84</v>
      </c>
      <c r="AV264" s="14" t="s">
        <v>217</v>
      </c>
      <c r="AW264" s="14" t="s">
        <v>33</v>
      </c>
      <c r="AX264" s="14" t="s">
        <v>77</v>
      </c>
      <c r="AY264" s="203" t="s">
        <v>206</v>
      </c>
    </row>
    <row r="265" s="13" customFormat="1">
      <c r="A265" s="13"/>
      <c r="B265" s="193"/>
      <c r="C265" s="13"/>
      <c r="D265" s="194" t="s">
        <v>214</v>
      </c>
      <c r="E265" s="195" t="s">
        <v>1</v>
      </c>
      <c r="F265" s="196" t="s">
        <v>159</v>
      </c>
      <c r="G265" s="13"/>
      <c r="H265" s="197">
        <v>47.5</v>
      </c>
      <c r="I265" s="198"/>
      <c r="J265" s="13"/>
      <c r="K265" s="13"/>
      <c r="L265" s="193"/>
      <c r="M265" s="199"/>
      <c r="N265" s="200"/>
      <c r="O265" s="200"/>
      <c r="P265" s="200"/>
      <c r="Q265" s="200"/>
      <c r="R265" s="200"/>
      <c r="S265" s="200"/>
      <c r="T265" s="20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5" t="s">
        <v>214</v>
      </c>
      <c r="AU265" s="195" t="s">
        <v>84</v>
      </c>
      <c r="AV265" s="13" t="s">
        <v>84</v>
      </c>
      <c r="AW265" s="13" t="s">
        <v>33</v>
      </c>
      <c r="AX265" s="13" t="s">
        <v>77</v>
      </c>
      <c r="AY265" s="195" t="s">
        <v>206</v>
      </c>
    </row>
    <row r="266" s="14" customFormat="1">
      <c r="A266" s="14"/>
      <c r="B266" s="202"/>
      <c r="C266" s="14"/>
      <c r="D266" s="194" t="s">
        <v>214</v>
      </c>
      <c r="E266" s="203" t="s">
        <v>158</v>
      </c>
      <c r="F266" s="204" t="s">
        <v>380</v>
      </c>
      <c r="G266" s="14"/>
      <c r="H266" s="205">
        <v>47.5</v>
      </c>
      <c r="I266" s="206"/>
      <c r="J266" s="14"/>
      <c r="K266" s="14"/>
      <c r="L266" s="202"/>
      <c r="M266" s="207"/>
      <c r="N266" s="208"/>
      <c r="O266" s="208"/>
      <c r="P266" s="208"/>
      <c r="Q266" s="208"/>
      <c r="R266" s="208"/>
      <c r="S266" s="208"/>
      <c r="T266" s="20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3" t="s">
        <v>214</v>
      </c>
      <c r="AU266" s="203" t="s">
        <v>84</v>
      </c>
      <c r="AV266" s="14" t="s">
        <v>217</v>
      </c>
      <c r="AW266" s="14" t="s">
        <v>33</v>
      </c>
      <c r="AX266" s="14" t="s">
        <v>77</v>
      </c>
      <c r="AY266" s="203" t="s">
        <v>206</v>
      </c>
    </row>
    <row r="267" s="13" customFormat="1">
      <c r="A267" s="13"/>
      <c r="B267" s="193"/>
      <c r="C267" s="13"/>
      <c r="D267" s="194" t="s">
        <v>214</v>
      </c>
      <c r="E267" s="195" t="s">
        <v>1</v>
      </c>
      <c r="F267" s="196" t="s">
        <v>381</v>
      </c>
      <c r="G267" s="13"/>
      <c r="H267" s="197">
        <v>40.5</v>
      </c>
      <c r="I267" s="198"/>
      <c r="J267" s="13"/>
      <c r="K267" s="13"/>
      <c r="L267" s="193"/>
      <c r="M267" s="199"/>
      <c r="N267" s="200"/>
      <c r="O267" s="200"/>
      <c r="P267" s="200"/>
      <c r="Q267" s="200"/>
      <c r="R267" s="200"/>
      <c r="S267" s="200"/>
      <c r="T267" s="20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5" t="s">
        <v>214</v>
      </c>
      <c r="AU267" s="195" t="s">
        <v>84</v>
      </c>
      <c r="AV267" s="13" t="s">
        <v>84</v>
      </c>
      <c r="AW267" s="13" t="s">
        <v>33</v>
      </c>
      <c r="AX267" s="13" t="s">
        <v>77</v>
      </c>
      <c r="AY267" s="195" t="s">
        <v>206</v>
      </c>
    </row>
    <row r="268" s="14" customFormat="1">
      <c r="A268" s="14"/>
      <c r="B268" s="202"/>
      <c r="C268" s="14"/>
      <c r="D268" s="194" t="s">
        <v>214</v>
      </c>
      <c r="E268" s="203" t="s">
        <v>160</v>
      </c>
      <c r="F268" s="204" t="s">
        <v>382</v>
      </c>
      <c r="G268" s="14"/>
      <c r="H268" s="205">
        <v>40.5</v>
      </c>
      <c r="I268" s="206"/>
      <c r="J268" s="14"/>
      <c r="K268" s="14"/>
      <c r="L268" s="202"/>
      <c r="M268" s="207"/>
      <c r="N268" s="208"/>
      <c r="O268" s="208"/>
      <c r="P268" s="208"/>
      <c r="Q268" s="208"/>
      <c r="R268" s="208"/>
      <c r="S268" s="208"/>
      <c r="T268" s="20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3" t="s">
        <v>214</v>
      </c>
      <c r="AU268" s="203" t="s">
        <v>84</v>
      </c>
      <c r="AV268" s="14" t="s">
        <v>217</v>
      </c>
      <c r="AW268" s="14" t="s">
        <v>33</v>
      </c>
      <c r="AX268" s="14" t="s">
        <v>77</v>
      </c>
      <c r="AY268" s="203" t="s">
        <v>206</v>
      </c>
    </row>
    <row r="269" s="13" customFormat="1">
      <c r="A269" s="13"/>
      <c r="B269" s="193"/>
      <c r="C269" s="13"/>
      <c r="D269" s="194" t="s">
        <v>214</v>
      </c>
      <c r="E269" s="195" t="s">
        <v>1</v>
      </c>
      <c r="F269" s="196" t="s">
        <v>163</v>
      </c>
      <c r="G269" s="13"/>
      <c r="H269" s="197">
        <v>50.600000000000001</v>
      </c>
      <c r="I269" s="198"/>
      <c r="J269" s="13"/>
      <c r="K269" s="13"/>
      <c r="L269" s="193"/>
      <c r="M269" s="199"/>
      <c r="N269" s="200"/>
      <c r="O269" s="200"/>
      <c r="P269" s="200"/>
      <c r="Q269" s="200"/>
      <c r="R269" s="200"/>
      <c r="S269" s="200"/>
      <c r="T269" s="20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5" t="s">
        <v>214</v>
      </c>
      <c r="AU269" s="195" t="s">
        <v>84</v>
      </c>
      <c r="AV269" s="13" t="s">
        <v>84</v>
      </c>
      <c r="AW269" s="13" t="s">
        <v>33</v>
      </c>
      <c r="AX269" s="13" t="s">
        <v>77</v>
      </c>
      <c r="AY269" s="195" t="s">
        <v>206</v>
      </c>
    </row>
    <row r="270" s="14" customFormat="1">
      <c r="A270" s="14"/>
      <c r="B270" s="202"/>
      <c r="C270" s="14"/>
      <c r="D270" s="194" t="s">
        <v>214</v>
      </c>
      <c r="E270" s="203" t="s">
        <v>162</v>
      </c>
      <c r="F270" s="204" t="s">
        <v>383</v>
      </c>
      <c r="G270" s="14"/>
      <c r="H270" s="205">
        <v>50.600000000000001</v>
      </c>
      <c r="I270" s="206"/>
      <c r="J270" s="14"/>
      <c r="K270" s="14"/>
      <c r="L270" s="202"/>
      <c r="M270" s="207"/>
      <c r="N270" s="208"/>
      <c r="O270" s="208"/>
      <c r="P270" s="208"/>
      <c r="Q270" s="208"/>
      <c r="R270" s="208"/>
      <c r="S270" s="208"/>
      <c r="T270" s="20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3" t="s">
        <v>214</v>
      </c>
      <c r="AU270" s="203" t="s">
        <v>84</v>
      </c>
      <c r="AV270" s="14" t="s">
        <v>217</v>
      </c>
      <c r="AW270" s="14" t="s">
        <v>33</v>
      </c>
      <c r="AX270" s="14" t="s">
        <v>77</v>
      </c>
      <c r="AY270" s="203" t="s">
        <v>206</v>
      </c>
    </row>
    <row r="271" s="13" customFormat="1">
      <c r="A271" s="13"/>
      <c r="B271" s="193"/>
      <c r="C271" s="13"/>
      <c r="D271" s="194" t="s">
        <v>214</v>
      </c>
      <c r="E271" s="195" t="s">
        <v>1</v>
      </c>
      <c r="F271" s="196" t="s">
        <v>284</v>
      </c>
      <c r="G271" s="13"/>
      <c r="H271" s="197">
        <v>6</v>
      </c>
      <c r="I271" s="198"/>
      <c r="J271" s="13"/>
      <c r="K271" s="13"/>
      <c r="L271" s="193"/>
      <c r="M271" s="199"/>
      <c r="N271" s="200"/>
      <c r="O271" s="200"/>
      <c r="P271" s="200"/>
      <c r="Q271" s="200"/>
      <c r="R271" s="200"/>
      <c r="S271" s="200"/>
      <c r="T271" s="20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5" t="s">
        <v>214</v>
      </c>
      <c r="AU271" s="195" t="s">
        <v>84</v>
      </c>
      <c r="AV271" s="13" t="s">
        <v>84</v>
      </c>
      <c r="AW271" s="13" t="s">
        <v>33</v>
      </c>
      <c r="AX271" s="13" t="s">
        <v>77</v>
      </c>
      <c r="AY271" s="195" t="s">
        <v>206</v>
      </c>
    </row>
    <row r="272" s="14" customFormat="1">
      <c r="A272" s="14"/>
      <c r="B272" s="202"/>
      <c r="C272" s="14"/>
      <c r="D272" s="194" t="s">
        <v>214</v>
      </c>
      <c r="E272" s="203" t="s">
        <v>164</v>
      </c>
      <c r="F272" s="204" t="s">
        <v>384</v>
      </c>
      <c r="G272" s="14"/>
      <c r="H272" s="205">
        <v>6</v>
      </c>
      <c r="I272" s="206"/>
      <c r="J272" s="14"/>
      <c r="K272" s="14"/>
      <c r="L272" s="202"/>
      <c r="M272" s="207"/>
      <c r="N272" s="208"/>
      <c r="O272" s="208"/>
      <c r="P272" s="208"/>
      <c r="Q272" s="208"/>
      <c r="R272" s="208"/>
      <c r="S272" s="208"/>
      <c r="T272" s="20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3" t="s">
        <v>214</v>
      </c>
      <c r="AU272" s="203" t="s">
        <v>84</v>
      </c>
      <c r="AV272" s="14" t="s">
        <v>217</v>
      </c>
      <c r="AW272" s="14" t="s">
        <v>33</v>
      </c>
      <c r="AX272" s="14" t="s">
        <v>77</v>
      </c>
      <c r="AY272" s="203" t="s">
        <v>206</v>
      </c>
    </row>
    <row r="273" s="13" customFormat="1">
      <c r="A273" s="13"/>
      <c r="B273" s="193"/>
      <c r="C273" s="13"/>
      <c r="D273" s="194" t="s">
        <v>214</v>
      </c>
      <c r="E273" s="195" t="s">
        <v>1</v>
      </c>
      <c r="F273" s="196" t="s">
        <v>77</v>
      </c>
      <c r="G273" s="13"/>
      <c r="H273" s="197">
        <v>0</v>
      </c>
      <c r="I273" s="198"/>
      <c r="J273" s="13"/>
      <c r="K273" s="13"/>
      <c r="L273" s="193"/>
      <c r="M273" s="199"/>
      <c r="N273" s="200"/>
      <c r="O273" s="200"/>
      <c r="P273" s="200"/>
      <c r="Q273" s="200"/>
      <c r="R273" s="200"/>
      <c r="S273" s="200"/>
      <c r="T273" s="20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5" t="s">
        <v>214</v>
      </c>
      <c r="AU273" s="195" t="s">
        <v>84</v>
      </c>
      <c r="AV273" s="13" t="s">
        <v>84</v>
      </c>
      <c r="AW273" s="13" t="s">
        <v>33</v>
      </c>
      <c r="AX273" s="13" t="s">
        <v>77</v>
      </c>
      <c r="AY273" s="195" t="s">
        <v>206</v>
      </c>
    </row>
    <row r="274" s="14" customFormat="1">
      <c r="A274" s="14"/>
      <c r="B274" s="202"/>
      <c r="C274" s="14"/>
      <c r="D274" s="194" t="s">
        <v>214</v>
      </c>
      <c r="E274" s="203" t="s">
        <v>385</v>
      </c>
      <c r="F274" s="204" t="s">
        <v>386</v>
      </c>
      <c r="G274" s="14"/>
      <c r="H274" s="205">
        <v>0</v>
      </c>
      <c r="I274" s="206"/>
      <c r="J274" s="14"/>
      <c r="K274" s="14"/>
      <c r="L274" s="202"/>
      <c r="M274" s="207"/>
      <c r="N274" s="208"/>
      <c r="O274" s="208"/>
      <c r="P274" s="208"/>
      <c r="Q274" s="208"/>
      <c r="R274" s="208"/>
      <c r="S274" s="208"/>
      <c r="T274" s="20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3" t="s">
        <v>214</v>
      </c>
      <c r="AU274" s="203" t="s">
        <v>84</v>
      </c>
      <c r="AV274" s="14" t="s">
        <v>217</v>
      </c>
      <c r="AW274" s="14" t="s">
        <v>33</v>
      </c>
      <c r="AX274" s="14" t="s">
        <v>77</v>
      </c>
      <c r="AY274" s="203" t="s">
        <v>206</v>
      </c>
    </row>
    <row r="275" s="15" customFormat="1">
      <c r="A275" s="15"/>
      <c r="B275" s="210"/>
      <c r="C275" s="15"/>
      <c r="D275" s="194" t="s">
        <v>214</v>
      </c>
      <c r="E275" s="211" t="s">
        <v>1</v>
      </c>
      <c r="F275" s="212" t="s">
        <v>235</v>
      </c>
      <c r="G275" s="15"/>
      <c r="H275" s="213">
        <v>203.19999999999999</v>
      </c>
      <c r="I275" s="214"/>
      <c r="J275" s="15"/>
      <c r="K275" s="15"/>
      <c r="L275" s="210"/>
      <c r="M275" s="215"/>
      <c r="N275" s="216"/>
      <c r="O275" s="216"/>
      <c r="P275" s="216"/>
      <c r="Q275" s="216"/>
      <c r="R275" s="216"/>
      <c r="S275" s="216"/>
      <c r="T275" s="217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11" t="s">
        <v>214</v>
      </c>
      <c r="AU275" s="211" t="s">
        <v>84</v>
      </c>
      <c r="AV275" s="15" t="s">
        <v>102</v>
      </c>
      <c r="AW275" s="15" t="s">
        <v>33</v>
      </c>
      <c r="AX275" s="15" t="s">
        <v>8</v>
      </c>
      <c r="AY275" s="211" t="s">
        <v>206</v>
      </c>
    </row>
    <row r="276" s="2" customFormat="1" ht="21.75" customHeight="1">
      <c r="A276" s="37"/>
      <c r="B276" s="179"/>
      <c r="C276" s="180" t="s">
        <v>387</v>
      </c>
      <c r="D276" s="180" t="s">
        <v>208</v>
      </c>
      <c r="E276" s="181" t="s">
        <v>388</v>
      </c>
      <c r="F276" s="182" t="s">
        <v>389</v>
      </c>
      <c r="G276" s="183" t="s">
        <v>390</v>
      </c>
      <c r="H276" s="184">
        <v>31</v>
      </c>
      <c r="I276" s="185"/>
      <c r="J276" s="186">
        <f>ROUND(I276*H276,0)</f>
        <v>0</v>
      </c>
      <c r="K276" s="182" t="s">
        <v>212</v>
      </c>
      <c r="L276" s="38"/>
      <c r="M276" s="187" t="s">
        <v>1</v>
      </c>
      <c r="N276" s="188" t="s">
        <v>42</v>
      </c>
      <c r="O276" s="76"/>
      <c r="P276" s="189">
        <f>O276*H276</f>
        <v>0</v>
      </c>
      <c r="Q276" s="189">
        <v>0.04684</v>
      </c>
      <c r="R276" s="189">
        <f>Q276*H276</f>
        <v>1.45204</v>
      </c>
      <c r="S276" s="189">
        <v>0</v>
      </c>
      <c r="T276" s="19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1" t="s">
        <v>102</v>
      </c>
      <c r="AT276" s="191" t="s">
        <v>208</v>
      </c>
      <c r="AU276" s="191" t="s">
        <v>84</v>
      </c>
      <c r="AY276" s="18" t="s">
        <v>206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8" t="s">
        <v>8</v>
      </c>
      <c r="BK276" s="192">
        <f>ROUND(I276*H276,0)</f>
        <v>0</v>
      </c>
      <c r="BL276" s="18" t="s">
        <v>102</v>
      </c>
      <c r="BM276" s="191" t="s">
        <v>391</v>
      </c>
    </row>
    <row r="277" s="13" customFormat="1">
      <c r="A277" s="13"/>
      <c r="B277" s="193"/>
      <c r="C277" s="13"/>
      <c r="D277" s="194" t="s">
        <v>214</v>
      </c>
      <c r="E277" s="195" t="s">
        <v>1</v>
      </c>
      <c r="F277" s="196" t="s">
        <v>392</v>
      </c>
      <c r="G277" s="13"/>
      <c r="H277" s="197">
        <v>10</v>
      </c>
      <c r="I277" s="198"/>
      <c r="J277" s="13"/>
      <c r="K277" s="13"/>
      <c r="L277" s="193"/>
      <c r="M277" s="199"/>
      <c r="N277" s="200"/>
      <c r="O277" s="200"/>
      <c r="P277" s="200"/>
      <c r="Q277" s="200"/>
      <c r="R277" s="200"/>
      <c r="S277" s="200"/>
      <c r="T277" s="20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5" t="s">
        <v>214</v>
      </c>
      <c r="AU277" s="195" t="s">
        <v>84</v>
      </c>
      <c r="AV277" s="13" t="s">
        <v>84</v>
      </c>
      <c r="AW277" s="13" t="s">
        <v>33</v>
      </c>
      <c r="AX277" s="13" t="s">
        <v>77</v>
      </c>
      <c r="AY277" s="195" t="s">
        <v>206</v>
      </c>
    </row>
    <row r="278" s="13" customFormat="1">
      <c r="A278" s="13"/>
      <c r="B278" s="193"/>
      <c r="C278" s="13"/>
      <c r="D278" s="194" t="s">
        <v>214</v>
      </c>
      <c r="E278" s="195" t="s">
        <v>1</v>
      </c>
      <c r="F278" s="196" t="s">
        <v>393</v>
      </c>
      <c r="G278" s="13"/>
      <c r="H278" s="197">
        <v>11</v>
      </c>
      <c r="I278" s="198"/>
      <c r="J278" s="13"/>
      <c r="K278" s="13"/>
      <c r="L278" s="193"/>
      <c r="M278" s="199"/>
      <c r="N278" s="200"/>
      <c r="O278" s="200"/>
      <c r="P278" s="200"/>
      <c r="Q278" s="200"/>
      <c r="R278" s="200"/>
      <c r="S278" s="200"/>
      <c r="T278" s="20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5" t="s">
        <v>214</v>
      </c>
      <c r="AU278" s="195" t="s">
        <v>84</v>
      </c>
      <c r="AV278" s="13" t="s">
        <v>84</v>
      </c>
      <c r="AW278" s="13" t="s">
        <v>33</v>
      </c>
      <c r="AX278" s="13" t="s">
        <v>77</v>
      </c>
      <c r="AY278" s="195" t="s">
        <v>206</v>
      </c>
    </row>
    <row r="279" s="13" customFormat="1">
      <c r="A279" s="13"/>
      <c r="B279" s="193"/>
      <c r="C279" s="13"/>
      <c r="D279" s="194" t="s">
        <v>214</v>
      </c>
      <c r="E279" s="195" t="s">
        <v>1</v>
      </c>
      <c r="F279" s="196" t="s">
        <v>394</v>
      </c>
      <c r="G279" s="13"/>
      <c r="H279" s="197">
        <v>2</v>
      </c>
      <c r="I279" s="198"/>
      <c r="J279" s="13"/>
      <c r="K279" s="13"/>
      <c r="L279" s="193"/>
      <c r="M279" s="199"/>
      <c r="N279" s="200"/>
      <c r="O279" s="200"/>
      <c r="P279" s="200"/>
      <c r="Q279" s="200"/>
      <c r="R279" s="200"/>
      <c r="S279" s="200"/>
      <c r="T279" s="20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5" t="s">
        <v>214</v>
      </c>
      <c r="AU279" s="195" t="s">
        <v>84</v>
      </c>
      <c r="AV279" s="13" t="s">
        <v>84</v>
      </c>
      <c r="AW279" s="13" t="s">
        <v>33</v>
      </c>
      <c r="AX279" s="13" t="s">
        <v>77</v>
      </c>
      <c r="AY279" s="195" t="s">
        <v>206</v>
      </c>
    </row>
    <row r="280" s="13" customFormat="1">
      <c r="A280" s="13"/>
      <c r="B280" s="193"/>
      <c r="C280" s="13"/>
      <c r="D280" s="194" t="s">
        <v>214</v>
      </c>
      <c r="E280" s="195" t="s">
        <v>1</v>
      </c>
      <c r="F280" s="196" t="s">
        <v>395</v>
      </c>
      <c r="G280" s="13"/>
      <c r="H280" s="197">
        <v>4</v>
      </c>
      <c r="I280" s="198"/>
      <c r="J280" s="13"/>
      <c r="K280" s="13"/>
      <c r="L280" s="193"/>
      <c r="M280" s="199"/>
      <c r="N280" s="200"/>
      <c r="O280" s="200"/>
      <c r="P280" s="200"/>
      <c r="Q280" s="200"/>
      <c r="R280" s="200"/>
      <c r="S280" s="200"/>
      <c r="T280" s="20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5" t="s">
        <v>214</v>
      </c>
      <c r="AU280" s="195" t="s">
        <v>84</v>
      </c>
      <c r="AV280" s="13" t="s">
        <v>84</v>
      </c>
      <c r="AW280" s="13" t="s">
        <v>33</v>
      </c>
      <c r="AX280" s="13" t="s">
        <v>77</v>
      </c>
      <c r="AY280" s="195" t="s">
        <v>206</v>
      </c>
    </row>
    <row r="281" s="13" customFormat="1">
      <c r="A281" s="13"/>
      <c r="B281" s="193"/>
      <c r="C281" s="13"/>
      <c r="D281" s="194" t="s">
        <v>214</v>
      </c>
      <c r="E281" s="195" t="s">
        <v>1</v>
      </c>
      <c r="F281" s="196" t="s">
        <v>396</v>
      </c>
      <c r="G281" s="13"/>
      <c r="H281" s="197">
        <v>3</v>
      </c>
      <c r="I281" s="198"/>
      <c r="J281" s="13"/>
      <c r="K281" s="13"/>
      <c r="L281" s="193"/>
      <c r="M281" s="199"/>
      <c r="N281" s="200"/>
      <c r="O281" s="200"/>
      <c r="P281" s="200"/>
      <c r="Q281" s="200"/>
      <c r="R281" s="200"/>
      <c r="S281" s="200"/>
      <c r="T281" s="20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5" t="s">
        <v>214</v>
      </c>
      <c r="AU281" s="195" t="s">
        <v>84</v>
      </c>
      <c r="AV281" s="13" t="s">
        <v>84</v>
      </c>
      <c r="AW281" s="13" t="s">
        <v>33</v>
      </c>
      <c r="AX281" s="13" t="s">
        <v>77</v>
      </c>
      <c r="AY281" s="195" t="s">
        <v>206</v>
      </c>
    </row>
    <row r="282" s="13" customFormat="1">
      <c r="A282" s="13"/>
      <c r="B282" s="193"/>
      <c r="C282" s="13"/>
      <c r="D282" s="194" t="s">
        <v>214</v>
      </c>
      <c r="E282" s="195" t="s">
        <v>1</v>
      </c>
      <c r="F282" s="196" t="s">
        <v>397</v>
      </c>
      <c r="G282" s="13"/>
      <c r="H282" s="197">
        <v>1</v>
      </c>
      <c r="I282" s="198"/>
      <c r="J282" s="13"/>
      <c r="K282" s="13"/>
      <c r="L282" s="193"/>
      <c r="M282" s="199"/>
      <c r="N282" s="200"/>
      <c r="O282" s="200"/>
      <c r="P282" s="200"/>
      <c r="Q282" s="200"/>
      <c r="R282" s="200"/>
      <c r="S282" s="200"/>
      <c r="T282" s="20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5" t="s">
        <v>214</v>
      </c>
      <c r="AU282" s="195" t="s">
        <v>84</v>
      </c>
      <c r="AV282" s="13" t="s">
        <v>84</v>
      </c>
      <c r="AW282" s="13" t="s">
        <v>33</v>
      </c>
      <c r="AX282" s="13" t="s">
        <v>77</v>
      </c>
      <c r="AY282" s="195" t="s">
        <v>206</v>
      </c>
    </row>
    <row r="283" s="14" customFormat="1">
      <c r="A283" s="14"/>
      <c r="B283" s="202"/>
      <c r="C283" s="14"/>
      <c r="D283" s="194" t="s">
        <v>214</v>
      </c>
      <c r="E283" s="203" t="s">
        <v>1</v>
      </c>
      <c r="F283" s="204" t="s">
        <v>216</v>
      </c>
      <c r="G283" s="14"/>
      <c r="H283" s="205">
        <v>31</v>
      </c>
      <c r="I283" s="206"/>
      <c r="J283" s="14"/>
      <c r="K283" s="14"/>
      <c r="L283" s="202"/>
      <c r="M283" s="207"/>
      <c r="N283" s="208"/>
      <c r="O283" s="208"/>
      <c r="P283" s="208"/>
      <c r="Q283" s="208"/>
      <c r="R283" s="208"/>
      <c r="S283" s="208"/>
      <c r="T283" s="20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3" t="s">
        <v>214</v>
      </c>
      <c r="AU283" s="203" t="s">
        <v>84</v>
      </c>
      <c r="AV283" s="14" t="s">
        <v>217</v>
      </c>
      <c r="AW283" s="14" t="s">
        <v>33</v>
      </c>
      <c r="AX283" s="14" t="s">
        <v>8</v>
      </c>
      <c r="AY283" s="203" t="s">
        <v>206</v>
      </c>
    </row>
    <row r="284" s="2" customFormat="1" ht="24.15" customHeight="1">
      <c r="A284" s="37"/>
      <c r="B284" s="179"/>
      <c r="C284" s="218" t="s">
        <v>398</v>
      </c>
      <c r="D284" s="218" t="s">
        <v>374</v>
      </c>
      <c r="E284" s="219" t="s">
        <v>399</v>
      </c>
      <c r="F284" s="220" t="s">
        <v>400</v>
      </c>
      <c r="G284" s="221" t="s">
        <v>390</v>
      </c>
      <c r="H284" s="222">
        <v>10</v>
      </c>
      <c r="I284" s="223"/>
      <c r="J284" s="224">
        <f>ROUND(I284*H284,0)</f>
        <v>0</v>
      </c>
      <c r="K284" s="220" t="s">
        <v>212</v>
      </c>
      <c r="L284" s="225"/>
      <c r="M284" s="226" t="s">
        <v>1</v>
      </c>
      <c r="N284" s="227" t="s">
        <v>42</v>
      </c>
      <c r="O284" s="76"/>
      <c r="P284" s="189">
        <f>O284*H284</f>
        <v>0</v>
      </c>
      <c r="Q284" s="189">
        <v>0.014579999999999999</v>
      </c>
      <c r="R284" s="189">
        <f>Q284*H284</f>
        <v>0.14579999999999999</v>
      </c>
      <c r="S284" s="189">
        <v>0</v>
      </c>
      <c r="T284" s="190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1" t="s">
        <v>269</v>
      </c>
      <c r="AT284" s="191" t="s">
        <v>374</v>
      </c>
      <c r="AU284" s="191" t="s">
        <v>84</v>
      </c>
      <c r="AY284" s="18" t="s">
        <v>206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8" t="s">
        <v>8</v>
      </c>
      <c r="BK284" s="192">
        <f>ROUND(I284*H284,0)</f>
        <v>0</v>
      </c>
      <c r="BL284" s="18" t="s">
        <v>102</v>
      </c>
      <c r="BM284" s="191" t="s">
        <v>401</v>
      </c>
    </row>
    <row r="285" s="13" customFormat="1">
      <c r="A285" s="13"/>
      <c r="B285" s="193"/>
      <c r="C285" s="13"/>
      <c r="D285" s="194" t="s">
        <v>214</v>
      </c>
      <c r="E285" s="195" t="s">
        <v>1</v>
      </c>
      <c r="F285" s="196" t="s">
        <v>392</v>
      </c>
      <c r="G285" s="13"/>
      <c r="H285" s="197">
        <v>10</v>
      </c>
      <c r="I285" s="198"/>
      <c r="J285" s="13"/>
      <c r="K285" s="13"/>
      <c r="L285" s="193"/>
      <c r="M285" s="199"/>
      <c r="N285" s="200"/>
      <c r="O285" s="200"/>
      <c r="P285" s="200"/>
      <c r="Q285" s="200"/>
      <c r="R285" s="200"/>
      <c r="S285" s="200"/>
      <c r="T285" s="20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5" t="s">
        <v>214</v>
      </c>
      <c r="AU285" s="195" t="s">
        <v>84</v>
      </c>
      <c r="AV285" s="13" t="s">
        <v>84</v>
      </c>
      <c r="AW285" s="13" t="s">
        <v>33</v>
      </c>
      <c r="AX285" s="13" t="s">
        <v>8</v>
      </c>
      <c r="AY285" s="195" t="s">
        <v>206</v>
      </c>
    </row>
    <row r="286" s="2" customFormat="1" ht="24.15" customHeight="1">
      <c r="A286" s="37"/>
      <c r="B286" s="179"/>
      <c r="C286" s="218" t="s">
        <v>402</v>
      </c>
      <c r="D286" s="218" t="s">
        <v>374</v>
      </c>
      <c r="E286" s="219" t="s">
        <v>403</v>
      </c>
      <c r="F286" s="220" t="s">
        <v>404</v>
      </c>
      <c r="G286" s="221" t="s">
        <v>390</v>
      </c>
      <c r="H286" s="222">
        <v>11</v>
      </c>
      <c r="I286" s="223"/>
      <c r="J286" s="224">
        <f>ROUND(I286*H286,0)</f>
        <v>0</v>
      </c>
      <c r="K286" s="220" t="s">
        <v>212</v>
      </c>
      <c r="L286" s="225"/>
      <c r="M286" s="226" t="s">
        <v>1</v>
      </c>
      <c r="N286" s="227" t="s">
        <v>42</v>
      </c>
      <c r="O286" s="76"/>
      <c r="P286" s="189">
        <f>O286*H286</f>
        <v>0</v>
      </c>
      <c r="Q286" s="189">
        <v>0.014890000000000001</v>
      </c>
      <c r="R286" s="189">
        <f>Q286*H286</f>
        <v>0.16378999999999999</v>
      </c>
      <c r="S286" s="189">
        <v>0</v>
      </c>
      <c r="T286" s="190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1" t="s">
        <v>269</v>
      </c>
      <c r="AT286" s="191" t="s">
        <v>374</v>
      </c>
      <c r="AU286" s="191" t="s">
        <v>84</v>
      </c>
      <c r="AY286" s="18" t="s">
        <v>206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8" t="s">
        <v>8</v>
      </c>
      <c r="BK286" s="192">
        <f>ROUND(I286*H286,0)</f>
        <v>0</v>
      </c>
      <c r="BL286" s="18" t="s">
        <v>102</v>
      </c>
      <c r="BM286" s="191" t="s">
        <v>405</v>
      </c>
    </row>
    <row r="287" s="13" customFormat="1">
      <c r="A287" s="13"/>
      <c r="B287" s="193"/>
      <c r="C287" s="13"/>
      <c r="D287" s="194" t="s">
        <v>214</v>
      </c>
      <c r="E287" s="195" t="s">
        <v>1</v>
      </c>
      <c r="F287" s="196" t="s">
        <v>406</v>
      </c>
      <c r="G287" s="13"/>
      <c r="H287" s="197">
        <v>11</v>
      </c>
      <c r="I287" s="198"/>
      <c r="J287" s="13"/>
      <c r="K287" s="13"/>
      <c r="L287" s="193"/>
      <c r="M287" s="199"/>
      <c r="N287" s="200"/>
      <c r="O287" s="200"/>
      <c r="P287" s="200"/>
      <c r="Q287" s="200"/>
      <c r="R287" s="200"/>
      <c r="S287" s="200"/>
      <c r="T287" s="20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5" t="s">
        <v>214</v>
      </c>
      <c r="AU287" s="195" t="s">
        <v>84</v>
      </c>
      <c r="AV287" s="13" t="s">
        <v>84</v>
      </c>
      <c r="AW287" s="13" t="s">
        <v>33</v>
      </c>
      <c r="AX287" s="13" t="s">
        <v>8</v>
      </c>
      <c r="AY287" s="195" t="s">
        <v>206</v>
      </c>
    </row>
    <row r="288" s="2" customFormat="1" ht="24.15" customHeight="1">
      <c r="A288" s="37"/>
      <c r="B288" s="179"/>
      <c r="C288" s="218" t="s">
        <v>407</v>
      </c>
      <c r="D288" s="218" t="s">
        <v>374</v>
      </c>
      <c r="E288" s="219" t="s">
        <v>408</v>
      </c>
      <c r="F288" s="220" t="s">
        <v>409</v>
      </c>
      <c r="G288" s="221" t="s">
        <v>390</v>
      </c>
      <c r="H288" s="222">
        <v>2</v>
      </c>
      <c r="I288" s="223"/>
      <c r="J288" s="224">
        <f>ROUND(I288*H288,0)</f>
        <v>0</v>
      </c>
      <c r="K288" s="220" t="s">
        <v>212</v>
      </c>
      <c r="L288" s="225"/>
      <c r="M288" s="226" t="s">
        <v>1</v>
      </c>
      <c r="N288" s="227" t="s">
        <v>42</v>
      </c>
      <c r="O288" s="76"/>
      <c r="P288" s="189">
        <f>O288*H288</f>
        <v>0</v>
      </c>
      <c r="Q288" s="189">
        <v>0.01521</v>
      </c>
      <c r="R288" s="189">
        <f>Q288*H288</f>
        <v>0.030419999999999999</v>
      </c>
      <c r="S288" s="189">
        <v>0</v>
      </c>
      <c r="T288" s="190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1" t="s">
        <v>269</v>
      </c>
      <c r="AT288" s="191" t="s">
        <v>374</v>
      </c>
      <c r="AU288" s="191" t="s">
        <v>84</v>
      </c>
      <c r="AY288" s="18" t="s">
        <v>206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8" t="s">
        <v>8</v>
      </c>
      <c r="BK288" s="192">
        <f>ROUND(I288*H288,0)</f>
        <v>0</v>
      </c>
      <c r="BL288" s="18" t="s">
        <v>102</v>
      </c>
      <c r="BM288" s="191" t="s">
        <v>410</v>
      </c>
    </row>
    <row r="289" s="13" customFormat="1">
      <c r="A289" s="13"/>
      <c r="B289" s="193"/>
      <c r="C289" s="13"/>
      <c r="D289" s="194" t="s">
        <v>214</v>
      </c>
      <c r="E289" s="195" t="s">
        <v>1</v>
      </c>
      <c r="F289" s="196" t="s">
        <v>411</v>
      </c>
      <c r="G289" s="13"/>
      <c r="H289" s="197">
        <v>2</v>
      </c>
      <c r="I289" s="198"/>
      <c r="J289" s="13"/>
      <c r="K289" s="13"/>
      <c r="L289" s="193"/>
      <c r="M289" s="199"/>
      <c r="N289" s="200"/>
      <c r="O289" s="200"/>
      <c r="P289" s="200"/>
      <c r="Q289" s="200"/>
      <c r="R289" s="200"/>
      <c r="S289" s="200"/>
      <c r="T289" s="20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5" t="s">
        <v>214</v>
      </c>
      <c r="AU289" s="195" t="s">
        <v>84</v>
      </c>
      <c r="AV289" s="13" t="s">
        <v>84</v>
      </c>
      <c r="AW289" s="13" t="s">
        <v>33</v>
      </c>
      <c r="AX289" s="13" t="s">
        <v>8</v>
      </c>
      <c r="AY289" s="195" t="s">
        <v>206</v>
      </c>
    </row>
    <row r="290" s="2" customFormat="1" ht="24.15" customHeight="1">
      <c r="A290" s="37"/>
      <c r="B290" s="179"/>
      <c r="C290" s="218" t="s">
        <v>412</v>
      </c>
      <c r="D290" s="218" t="s">
        <v>374</v>
      </c>
      <c r="E290" s="219" t="s">
        <v>413</v>
      </c>
      <c r="F290" s="220" t="s">
        <v>414</v>
      </c>
      <c r="G290" s="221" t="s">
        <v>390</v>
      </c>
      <c r="H290" s="222">
        <v>5</v>
      </c>
      <c r="I290" s="223"/>
      <c r="J290" s="224">
        <f>ROUND(I290*H290,0)</f>
        <v>0</v>
      </c>
      <c r="K290" s="220" t="s">
        <v>212</v>
      </c>
      <c r="L290" s="225"/>
      <c r="M290" s="226" t="s">
        <v>1</v>
      </c>
      <c r="N290" s="227" t="s">
        <v>42</v>
      </c>
      <c r="O290" s="76"/>
      <c r="P290" s="189">
        <f>O290*H290</f>
        <v>0</v>
      </c>
      <c r="Q290" s="189">
        <v>0.01553</v>
      </c>
      <c r="R290" s="189">
        <f>Q290*H290</f>
        <v>0.077649999999999997</v>
      </c>
      <c r="S290" s="189">
        <v>0</v>
      </c>
      <c r="T290" s="190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1" t="s">
        <v>269</v>
      </c>
      <c r="AT290" s="191" t="s">
        <v>374</v>
      </c>
      <c r="AU290" s="191" t="s">
        <v>84</v>
      </c>
      <c r="AY290" s="18" t="s">
        <v>206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8" t="s">
        <v>8</v>
      </c>
      <c r="BK290" s="192">
        <f>ROUND(I290*H290,0)</f>
        <v>0</v>
      </c>
      <c r="BL290" s="18" t="s">
        <v>102</v>
      </c>
      <c r="BM290" s="191" t="s">
        <v>415</v>
      </c>
    </row>
    <row r="291" s="13" customFormat="1">
      <c r="A291" s="13"/>
      <c r="B291" s="193"/>
      <c r="C291" s="13"/>
      <c r="D291" s="194" t="s">
        <v>214</v>
      </c>
      <c r="E291" s="195" t="s">
        <v>1</v>
      </c>
      <c r="F291" s="196" t="s">
        <v>395</v>
      </c>
      <c r="G291" s="13"/>
      <c r="H291" s="197">
        <v>4</v>
      </c>
      <c r="I291" s="198"/>
      <c r="J291" s="13"/>
      <c r="K291" s="13"/>
      <c r="L291" s="193"/>
      <c r="M291" s="199"/>
      <c r="N291" s="200"/>
      <c r="O291" s="200"/>
      <c r="P291" s="200"/>
      <c r="Q291" s="200"/>
      <c r="R291" s="200"/>
      <c r="S291" s="200"/>
      <c r="T291" s="20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5" t="s">
        <v>214</v>
      </c>
      <c r="AU291" s="195" t="s">
        <v>84</v>
      </c>
      <c r="AV291" s="13" t="s">
        <v>84</v>
      </c>
      <c r="AW291" s="13" t="s">
        <v>33</v>
      </c>
      <c r="AX291" s="13" t="s">
        <v>77</v>
      </c>
      <c r="AY291" s="195" t="s">
        <v>206</v>
      </c>
    </row>
    <row r="292" s="13" customFormat="1">
      <c r="A292" s="13"/>
      <c r="B292" s="193"/>
      <c r="C292" s="13"/>
      <c r="D292" s="194" t="s">
        <v>214</v>
      </c>
      <c r="E292" s="195" t="s">
        <v>1</v>
      </c>
      <c r="F292" s="196" t="s">
        <v>397</v>
      </c>
      <c r="G292" s="13"/>
      <c r="H292" s="197">
        <v>1</v>
      </c>
      <c r="I292" s="198"/>
      <c r="J292" s="13"/>
      <c r="K292" s="13"/>
      <c r="L292" s="193"/>
      <c r="M292" s="199"/>
      <c r="N292" s="200"/>
      <c r="O292" s="200"/>
      <c r="P292" s="200"/>
      <c r="Q292" s="200"/>
      <c r="R292" s="200"/>
      <c r="S292" s="200"/>
      <c r="T292" s="20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5" t="s">
        <v>214</v>
      </c>
      <c r="AU292" s="195" t="s">
        <v>84</v>
      </c>
      <c r="AV292" s="13" t="s">
        <v>84</v>
      </c>
      <c r="AW292" s="13" t="s">
        <v>33</v>
      </c>
      <c r="AX292" s="13" t="s">
        <v>77</v>
      </c>
      <c r="AY292" s="195" t="s">
        <v>206</v>
      </c>
    </row>
    <row r="293" s="14" customFormat="1">
      <c r="A293" s="14"/>
      <c r="B293" s="202"/>
      <c r="C293" s="14"/>
      <c r="D293" s="194" t="s">
        <v>214</v>
      </c>
      <c r="E293" s="203" t="s">
        <v>1</v>
      </c>
      <c r="F293" s="204" t="s">
        <v>216</v>
      </c>
      <c r="G293" s="14"/>
      <c r="H293" s="205">
        <v>5</v>
      </c>
      <c r="I293" s="206"/>
      <c r="J293" s="14"/>
      <c r="K293" s="14"/>
      <c r="L293" s="202"/>
      <c r="M293" s="207"/>
      <c r="N293" s="208"/>
      <c r="O293" s="208"/>
      <c r="P293" s="208"/>
      <c r="Q293" s="208"/>
      <c r="R293" s="208"/>
      <c r="S293" s="208"/>
      <c r="T293" s="20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3" t="s">
        <v>214</v>
      </c>
      <c r="AU293" s="203" t="s">
        <v>84</v>
      </c>
      <c r="AV293" s="14" t="s">
        <v>217</v>
      </c>
      <c r="AW293" s="14" t="s">
        <v>33</v>
      </c>
      <c r="AX293" s="14" t="s">
        <v>8</v>
      </c>
      <c r="AY293" s="203" t="s">
        <v>206</v>
      </c>
    </row>
    <row r="294" s="2" customFormat="1" ht="24.15" customHeight="1">
      <c r="A294" s="37"/>
      <c r="B294" s="179"/>
      <c r="C294" s="218" t="s">
        <v>416</v>
      </c>
      <c r="D294" s="218" t="s">
        <v>374</v>
      </c>
      <c r="E294" s="219" t="s">
        <v>417</v>
      </c>
      <c r="F294" s="220" t="s">
        <v>418</v>
      </c>
      <c r="G294" s="221" t="s">
        <v>390</v>
      </c>
      <c r="H294" s="222">
        <v>3</v>
      </c>
      <c r="I294" s="223"/>
      <c r="J294" s="224">
        <f>ROUND(I294*H294,0)</f>
        <v>0</v>
      </c>
      <c r="K294" s="220" t="s">
        <v>212</v>
      </c>
      <c r="L294" s="225"/>
      <c r="M294" s="226" t="s">
        <v>1</v>
      </c>
      <c r="N294" s="227" t="s">
        <v>42</v>
      </c>
      <c r="O294" s="76"/>
      <c r="P294" s="189">
        <f>O294*H294</f>
        <v>0</v>
      </c>
      <c r="Q294" s="189">
        <v>0.016240000000000001</v>
      </c>
      <c r="R294" s="189">
        <f>Q294*H294</f>
        <v>0.048719999999999999</v>
      </c>
      <c r="S294" s="189">
        <v>0</v>
      </c>
      <c r="T294" s="190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1" t="s">
        <v>269</v>
      </c>
      <c r="AT294" s="191" t="s">
        <v>374</v>
      </c>
      <c r="AU294" s="191" t="s">
        <v>84</v>
      </c>
      <c r="AY294" s="18" t="s">
        <v>206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8" t="s">
        <v>8</v>
      </c>
      <c r="BK294" s="192">
        <f>ROUND(I294*H294,0)</f>
        <v>0</v>
      </c>
      <c r="BL294" s="18" t="s">
        <v>102</v>
      </c>
      <c r="BM294" s="191" t="s">
        <v>419</v>
      </c>
    </row>
    <row r="295" s="13" customFormat="1">
      <c r="A295" s="13"/>
      <c r="B295" s="193"/>
      <c r="C295" s="13"/>
      <c r="D295" s="194" t="s">
        <v>214</v>
      </c>
      <c r="E295" s="195" t="s">
        <v>1</v>
      </c>
      <c r="F295" s="196" t="s">
        <v>396</v>
      </c>
      <c r="G295" s="13"/>
      <c r="H295" s="197">
        <v>3</v>
      </c>
      <c r="I295" s="198"/>
      <c r="J295" s="13"/>
      <c r="K295" s="13"/>
      <c r="L295" s="193"/>
      <c r="M295" s="199"/>
      <c r="N295" s="200"/>
      <c r="O295" s="200"/>
      <c r="P295" s="200"/>
      <c r="Q295" s="200"/>
      <c r="R295" s="200"/>
      <c r="S295" s="200"/>
      <c r="T295" s="20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5" t="s">
        <v>214</v>
      </c>
      <c r="AU295" s="195" t="s">
        <v>84</v>
      </c>
      <c r="AV295" s="13" t="s">
        <v>84</v>
      </c>
      <c r="AW295" s="13" t="s">
        <v>33</v>
      </c>
      <c r="AX295" s="13" t="s">
        <v>8</v>
      </c>
      <c r="AY295" s="195" t="s">
        <v>206</v>
      </c>
    </row>
    <row r="296" s="12" customFormat="1" ht="22.8" customHeight="1">
      <c r="A296" s="12"/>
      <c r="B296" s="166"/>
      <c r="C296" s="12"/>
      <c r="D296" s="167" t="s">
        <v>76</v>
      </c>
      <c r="E296" s="177" t="s">
        <v>274</v>
      </c>
      <c r="F296" s="177" t="s">
        <v>420</v>
      </c>
      <c r="G296" s="12"/>
      <c r="H296" s="12"/>
      <c r="I296" s="169"/>
      <c r="J296" s="178">
        <f>BK296</f>
        <v>0</v>
      </c>
      <c r="K296" s="12"/>
      <c r="L296" s="166"/>
      <c r="M296" s="171"/>
      <c r="N296" s="172"/>
      <c r="O296" s="172"/>
      <c r="P296" s="173">
        <f>SUM(P297:P387)</f>
        <v>0</v>
      </c>
      <c r="Q296" s="172"/>
      <c r="R296" s="173">
        <f>SUM(R297:R387)</f>
        <v>0.47003320399999998</v>
      </c>
      <c r="S296" s="172"/>
      <c r="T296" s="174">
        <f>SUM(T297:T387)</f>
        <v>111.61251199999998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67" t="s">
        <v>8</v>
      </c>
      <c r="AT296" s="175" t="s">
        <v>76</v>
      </c>
      <c r="AU296" s="175" t="s">
        <v>8</v>
      </c>
      <c r="AY296" s="167" t="s">
        <v>206</v>
      </c>
      <c r="BK296" s="176">
        <f>SUM(BK297:BK387)</f>
        <v>0</v>
      </c>
    </row>
    <row r="297" s="2" customFormat="1" ht="33" customHeight="1">
      <c r="A297" s="37"/>
      <c r="B297" s="179"/>
      <c r="C297" s="180" t="s">
        <v>421</v>
      </c>
      <c r="D297" s="180" t="s">
        <v>208</v>
      </c>
      <c r="E297" s="181" t="s">
        <v>422</v>
      </c>
      <c r="F297" s="182" t="s">
        <v>423</v>
      </c>
      <c r="G297" s="183" t="s">
        <v>294</v>
      </c>
      <c r="H297" s="184">
        <v>203.19999999999999</v>
      </c>
      <c r="I297" s="185"/>
      <c r="J297" s="186">
        <f>ROUND(I297*H297,0)</f>
        <v>0</v>
      </c>
      <c r="K297" s="182" t="s">
        <v>212</v>
      </c>
      <c r="L297" s="38"/>
      <c r="M297" s="187" t="s">
        <v>1</v>
      </c>
      <c r="N297" s="188" t="s">
        <v>42</v>
      </c>
      <c r="O297" s="76"/>
      <c r="P297" s="189">
        <f>O297*H297</f>
        <v>0</v>
      </c>
      <c r="Q297" s="189">
        <v>0.00012999999999999999</v>
      </c>
      <c r="R297" s="189">
        <f>Q297*H297</f>
        <v>0.026415999999999995</v>
      </c>
      <c r="S297" s="189">
        <v>0</v>
      </c>
      <c r="T297" s="190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1" t="s">
        <v>102</v>
      </c>
      <c r="AT297" s="191" t="s">
        <v>208</v>
      </c>
      <c r="AU297" s="191" t="s">
        <v>84</v>
      </c>
      <c r="AY297" s="18" t="s">
        <v>206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8" t="s">
        <v>8</v>
      </c>
      <c r="BK297" s="192">
        <f>ROUND(I297*H297,0)</f>
        <v>0</v>
      </c>
      <c r="BL297" s="18" t="s">
        <v>102</v>
      </c>
      <c r="BM297" s="191" t="s">
        <v>424</v>
      </c>
    </row>
    <row r="298" s="13" customFormat="1">
      <c r="A298" s="13"/>
      <c r="B298" s="193"/>
      <c r="C298" s="13"/>
      <c r="D298" s="194" t="s">
        <v>214</v>
      </c>
      <c r="E298" s="195" t="s">
        <v>1</v>
      </c>
      <c r="F298" s="196" t="s">
        <v>306</v>
      </c>
      <c r="G298" s="13"/>
      <c r="H298" s="197">
        <v>33.299999999999997</v>
      </c>
      <c r="I298" s="198"/>
      <c r="J298" s="13"/>
      <c r="K298" s="13"/>
      <c r="L298" s="193"/>
      <c r="M298" s="199"/>
      <c r="N298" s="200"/>
      <c r="O298" s="200"/>
      <c r="P298" s="200"/>
      <c r="Q298" s="200"/>
      <c r="R298" s="200"/>
      <c r="S298" s="200"/>
      <c r="T298" s="20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5" t="s">
        <v>214</v>
      </c>
      <c r="AU298" s="195" t="s">
        <v>84</v>
      </c>
      <c r="AV298" s="13" t="s">
        <v>84</v>
      </c>
      <c r="AW298" s="13" t="s">
        <v>33</v>
      </c>
      <c r="AX298" s="13" t="s">
        <v>77</v>
      </c>
      <c r="AY298" s="195" t="s">
        <v>206</v>
      </c>
    </row>
    <row r="299" s="13" customFormat="1">
      <c r="A299" s="13"/>
      <c r="B299" s="193"/>
      <c r="C299" s="13"/>
      <c r="D299" s="194" t="s">
        <v>214</v>
      </c>
      <c r="E299" s="195" t="s">
        <v>1</v>
      </c>
      <c r="F299" s="196" t="s">
        <v>425</v>
      </c>
      <c r="G299" s="13"/>
      <c r="H299" s="197">
        <v>78.799999999999997</v>
      </c>
      <c r="I299" s="198"/>
      <c r="J299" s="13"/>
      <c r="K299" s="13"/>
      <c r="L299" s="193"/>
      <c r="M299" s="199"/>
      <c r="N299" s="200"/>
      <c r="O299" s="200"/>
      <c r="P299" s="200"/>
      <c r="Q299" s="200"/>
      <c r="R299" s="200"/>
      <c r="S299" s="200"/>
      <c r="T299" s="20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5" t="s">
        <v>214</v>
      </c>
      <c r="AU299" s="195" t="s">
        <v>84</v>
      </c>
      <c r="AV299" s="13" t="s">
        <v>84</v>
      </c>
      <c r="AW299" s="13" t="s">
        <v>33</v>
      </c>
      <c r="AX299" s="13" t="s">
        <v>77</v>
      </c>
      <c r="AY299" s="195" t="s">
        <v>206</v>
      </c>
    </row>
    <row r="300" s="14" customFormat="1">
      <c r="A300" s="14"/>
      <c r="B300" s="202"/>
      <c r="C300" s="14"/>
      <c r="D300" s="194" t="s">
        <v>214</v>
      </c>
      <c r="E300" s="203" t="s">
        <v>1</v>
      </c>
      <c r="F300" s="204" t="s">
        <v>307</v>
      </c>
      <c r="G300" s="14"/>
      <c r="H300" s="205">
        <v>112.09999999999999</v>
      </c>
      <c r="I300" s="206"/>
      <c r="J300" s="14"/>
      <c r="K300" s="14"/>
      <c r="L300" s="202"/>
      <c r="M300" s="207"/>
      <c r="N300" s="208"/>
      <c r="O300" s="208"/>
      <c r="P300" s="208"/>
      <c r="Q300" s="208"/>
      <c r="R300" s="208"/>
      <c r="S300" s="208"/>
      <c r="T300" s="20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3" t="s">
        <v>214</v>
      </c>
      <c r="AU300" s="203" t="s">
        <v>84</v>
      </c>
      <c r="AV300" s="14" t="s">
        <v>217</v>
      </c>
      <c r="AW300" s="14" t="s">
        <v>33</v>
      </c>
      <c r="AX300" s="14" t="s">
        <v>77</v>
      </c>
      <c r="AY300" s="203" t="s">
        <v>206</v>
      </c>
    </row>
    <row r="301" s="13" customFormat="1">
      <c r="A301" s="13"/>
      <c r="B301" s="193"/>
      <c r="C301" s="13"/>
      <c r="D301" s="194" t="s">
        <v>214</v>
      </c>
      <c r="E301" s="195" t="s">
        <v>1</v>
      </c>
      <c r="F301" s="196" t="s">
        <v>77</v>
      </c>
      <c r="G301" s="13"/>
      <c r="H301" s="197">
        <v>0</v>
      </c>
      <c r="I301" s="198"/>
      <c r="J301" s="13"/>
      <c r="K301" s="13"/>
      <c r="L301" s="193"/>
      <c r="M301" s="199"/>
      <c r="N301" s="200"/>
      <c r="O301" s="200"/>
      <c r="P301" s="200"/>
      <c r="Q301" s="200"/>
      <c r="R301" s="200"/>
      <c r="S301" s="200"/>
      <c r="T301" s="20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5" t="s">
        <v>214</v>
      </c>
      <c r="AU301" s="195" t="s">
        <v>84</v>
      </c>
      <c r="AV301" s="13" t="s">
        <v>84</v>
      </c>
      <c r="AW301" s="13" t="s">
        <v>33</v>
      </c>
      <c r="AX301" s="13" t="s">
        <v>77</v>
      </c>
      <c r="AY301" s="195" t="s">
        <v>206</v>
      </c>
    </row>
    <row r="302" s="13" customFormat="1">
      <c r="A302" s="13"/>
      <c r="B302" s="193"/>
      <c r="C302" s="13"/>
      <c r="D302" s="194" t="s">
        <v>214</v>
      </c>
      <c r="E302" s="195" t="s">
        <v>1</v>
      </c>
      <c r="F302" s="196" t="s">
        <v>426</v>
      </c>
      <c r="G302" s="13"/>
      <c r="H302" s="197">
        <v>91.099999999999994</v>
      </c>
      <c r="I302" s="198"/>
      <c r="J302" s="13"/>
      <c r="K302" s="13"/>
      <c r="L302" s="193"/>
      <c r="M302" s="199"/>
      <c r="N302" s="200"/>
      <c r="O302" s="200"/>
      <c r="P302" s="200"/>
      <c r="Q302" s="200"/>
      <c r="R302" s="200"/>
      <c r="S302" s="200"/>
      <c r="T302" s="20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5" t="s">
        <v>214</v>
      </c>
      <c r="AU302" s="195" t="s">
        <v>84</v>
      </c>
      <c r="AV302" s="13" t="s">
        <v>84</v>
      </c>
      <c r="AW302" s="13" t="s">
        <v>33</v>
      </c>
      <c r="AX302" s="13" t="s">
        <v>77</v>
      </c>
      <c r="AY302" s="195" t="s">
        <v>206</v>
      </c>
    </row>
    <row r="303" s="14" customFormat="1">
      <c r="A303" s="14"/>
      <c r="B303" s="202"/>
      <c r="C303" s="14"/>
      <c r="D303" s="194" t="s">
        <v>214</v>
      </c>
      <c r="E303" s="203" t="s">
        <v>1</v>
      </c>
      <c r="F303" s="204" t="s">
        <v>308</v>
      </c>
      <c r="G303" s="14"/>
      <c r="H303" s="205">
        <v>91.099999999999994</v>
      </c>
      <c r="I303" s="206"/>
      <c r="J303" s="14"/>
      <c r="K303" s="14"/>
      <c r="L303" s="202"/>
      <c r="M303" s="207"/>
      <c r="N303" s="208"/>
      <c r="O303" s="208"/>
      <c r="P303" s="208"/>
      <c r="Q303" s="208"/>
      <c r="R303" s="208"/>
      <c r="S303" s="208"/>
      <c r="T303" s="20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3" t="s">
        <v>214</v>
      </c>
      <c r="AU303" s="203" t="s">
        <v>84</v>
      </c>
      <c r="AV303" s="14" t="s">
        <v>217</v>
      </c>
      <c r="AW303" s="14" t="s">
        <v>33</v>
      </c>
      <c r="AX303" s="14" t="s">
        <v>77</v>
      </c>
      <c r="AY303" s="203" t="s">
        <v>206</v>
      </c>
    </row>
    <row r="304" s="15" customFormat="1">
      <c r="A304" s="15"/>
      <c r="B304" s="210"/>
      <c r="C304" s="15"/>
      <c r="D304" s="194" t="s">
        <v>214</v>
      </c>
      <c r="E304" s="211" t="s">
        <v>1</v>
      </c>
      <c r="F304" s="212" t="s">
        <v>235</v>
      </c>
      <c r="G304" s="15"/>
      <c r="H304" s="213">
        <v>203.19999999999999</v>
      </c>
      <c r="I304" s="214"/>
      <c r="J304" s="15"/>
      <c r="K304" s="15"/>
      <c r="L304" s="210"/>
      <c r="M304" s="215"/>
      <c r="N304" s="216"/>
      <c r="O304" s="216"/>
      <c r="P304" s="216"/>
      <c r="Q304" s="216"/>
      <c r="R304" s="216"/>
      <c r="S304" s="216"/>
      <c r="T304" s="21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11" t="s">
        <v>214</v>
      </c>
      <c r="AU304" s="211" t="s">
        <v>84</v>
      </c>
      <c r="AV304" s="15" t="s">
        <v>102</v>
      </c>
      <c r="AW304" s="15" t="s">
        <v>33</v>
      </c>
      <c r="AX304" s="15" t="s">
        <v>8</v>
      </c>
      <c r="AY304" s="211" t="s">
        <v>206</v>
      </c>
    </row>
    <row r="305" s="2" customFormat="1" ht="24.15" customHeight="1">
      <c r="A305" s="37"/>
      <c r="B305" s="179"/>
      <c r="C305" s="180" t="s">
        <v>427</v>
      </c>
      <c r="D305" s="180" t="s">
        <v>208</v>
      </c>
      <c r="E305" s="181" t="s">
        <v>428</v>
      </c>
      <c r="F305" s="182" t="s">
        <v>429</v>
      </c>
      <c r="G305" s="183" t="s">
        <v>294</v>
      </c>
      <c r="H305" s="184">
        <v>318.13999999999999</v>
      </c>
      <c r="I305" s="185"/>
      <c r="J305" s="186">
        <f>ROUND(I305*H305,0)</f>
        <v>0</v>
      </c>
      <c r="K305" s="182" t="s">
        <v>212</v>
      </c>
      <c r="L305" s="38"/>
      <c r="M305" s="187" t="s">
        <v>1</v>
      </c>
      <c r="N305" s="188" t="s">
        <v>42</v>
      </c>
      <c r="O305" s="76"/>
      <c r="P305" s="189">
        <f>O305*H305</f>
        <v>0</v>
      </c>
      <c r="Q305" s="189">
        <v>3.4999999999999997E-05</v>
      </c>
      <c r="R305" s="189">
        <f>Q305*H305</f>
        <v>0.011134899999999998</v>
      </c>
      <c r="S305" s="189">
        <v>0</v>
      </c>
      <c r="T305" s="190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1" t="s">
        <v>102</v>
      </c>
      <c r="AT305" s="191" t="s">
        <v>208</v>
      </c>
      <c r="AU305" s="191" t="s">
        <v>84</v>
      </c>
      <c r="AY305" s="18" t="s">
        <v>206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8" t="s">
        <v>8</v>
      </c>
      <c r="BK305" s="192">
        <f>ROUND(I305*H305,0)</f>
        <v>0</v>
      </c>
      <c r="BL305" s="18" t="s">
        <v>102</v>
      </c>
      <c r="BM305" s="191" t="s">
        <v>430</v>
      </c>
    </row>
    <row r="306" s="13" customFormat="1">
      <c r="A306" s="13"/>
      <c r="B306" s="193"/>
      <c r="C306" s="13"/>
      <c r="D306" s="194" t="s">
        <v>214</v>
      </c>
      <c r="E306" s="195" t="s">
        <v>1</v>
      </c>
      <c r="F306" s="196" t="s">
        <v>431</v>
      </c>
      <c r="G306" s="13"/>
      <c r="H306" s="197">
        <v>160.43000000000001</v>
      </c>
      <c r="I306" s="198"/>
      <c r="J306" s="13"/>
      <c r="K306" s="13"/>
      <c r="L306" s="193"/>
      <c r="M306" s="199"/>
      <c r="N306" s="200"/>
      <c r="O306" s="200"/>
      <c r="P306" s="200"/>
      <c r="Q306" s="200"/>
      <c r="R306" s="200"/>
      <c r="S306" s="200"/>
      <c r="T306" s="20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5" t="s">
        <v>214</v>
      </c>
      <c r="AU306" s="195" t="s">
        <v>84</v>
      </c>
      <c r="AV306" s="13" t="s">
        <v>84</v>
      </c>
      <c r="AW306" s="13" t="s">
        <v>33</v>
      </c>
      <c r="AX306" s="13" t="s">
        <v>77</v>
      </c>
      <c r="AY306" s="195" t="s">
        <v>206</v>
      </c>
    </row>
    <row r="307" s="14" customFormat="1">
      <c r="A307" s="14"/>
      <c r="B307" s="202"/>
      <c r="C307" s="14"/>
      <c r="D307" s="194" t="s">
        <v>214</v>
      </c>
      <c r="E307" s="203" t="s">
        <v>1</v>
      </c>
      <c r="F307" s="204" t="s">
        <v>432</v>
      </c>
      <c r="G307" s="14"/>
      <c r="H307" s="205">
        <v>160.43000000000001</v>
      </c>
      <c r="I307" s="206"/>
      <c r="J307" s="14"/>
      <c r="K307" s="14"/>
      <c r="L307" s="202"/>
      <c r="M307" s="207"/>
      <c r="N307" s="208"/>
      <c r="O307" s="208"/>
      <c r="P307" s="208"/>
      <c r="Q307" s="208"/>
      <c r="R307" s="208"/>
      <c r="S307" s="208"/>
      <c r="T307" s="20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03" t="s">
        <v>214</v>
      </c>
      <c r="AU307" s="203" t="s">
        <v>84</v>
      </c>
      <c r="AV307" s="14" t="s">
        <v>217</v>
      </c>
      <c r="AW307" s="14" t="s">
        <v>33</v>
      </c>
      <c r="AX307" s="14" t="s">
        <v>77</v>
      </c>
      <c r="AY307" s="203" t="s">
        <v>206</v>
      </c>
    </row>
    <row r="308" s="13" customFormat="1">
      <c r="A308" s="13"/>
      <c r="B308" s="193"/>
      <c r="C308" s="13"/>
      <c r="D308" s="194" t="s">
        <v>214</v>
      </c>
      <c r="E308" s="195" t="s">
        <v>1</v>
      </c>
      <c r="F308" s="196" t="s">
        <v>433</v>
      </c>
      <c r="G308" s="13"/>
      <c r="H308" s="197">
        <v>157.71000000000001</v>
      </c>
      <c r="I308" s="198"/>
      <c r="J308" s="13"/>
      <c r="K308" s="13"/>
      <c r="L308" s="193"/>
      <c r="M308" s="199"/>
      <c r="N308" s="200"/>
      <c r="O308" s="200"/>
      <c r="P308" s="200"/>
      <c r="Q308" s="200"/>
      <c r="R308" s="200"/>
      <c r="S308" s="200"/>
      <c r="T308" s="20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5" t="s">
        <v>214</v>
      </c>
      <c r="AU308" s="195" t="s">
        <v>84</v>
      </c>
      <c r="AV308" s="13" t="s">
        <v>84</v>
      </c>
      <c r="AW308" s="13" t="s">
        <v>33</v>
      </c>
      <c r="AX308" s="13" t="s">
        <v>77</v>
      </c>
      <c r="AY308" s="195" t="s">
        <v>206</v>
      </c>
    </row>
    <row r="309" s="14" customFormat="1">
      <c r="A309" s="14"/>
      <c r="B309" s="202"/>
      <c r="C309" s="14"/>
      <c r="D309" s="194" t="s">
        <v>214</v>
      </c>
      <c r="E309" s="203" t="s">
        <v>1</v>
      </c>
      <c r="F309" s="204" t="s">
        <v>434</v>
      </c>
      <c r="G309" s="14"/>
      <c r="H309" s="205">
        <v>157.71000000000001</v>
      </c>
      <c r="I309" s="206"/>
      <c r="J309" s="14"/>
      <c r="K309" s="14"/>
      <c r="L309" s="202"/>
      <c r="M309" s="207"/>
      <c r="N309" s="208"/>
      <c r="O309" s="208"/>
      <c r="P309" s="208"/>
      <c r="Q309" s="208"/>
      <c r="R309" s="208"/>
      <c r="S309" s="208"/>
      <c r="T309" s="20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03" t="s">
        <v>214</v>
      </c>
      <c r="AU309" s="203" t="s">
        <v>84</v>
      </c>
      <c r="AV309" s="14" t="s">
        <v>217</v>
      </c>
      <c r="AW309" s="14" t="s">
        <v>33</v>
      </c>
      <c r="AX309" s="14" t="s">
        <v>77</v>
      </c>
      <c r="AY309" s="203" t="s">
        <v>206</v>
      </c>
    </row>
    <row r="310" s="15" customFormat="1">
      <c r="A310" s="15"/>
      <c r="B310" s="210"/>
      <c r="C310" s="15"/>
      <c r="D310" s="194" t="s">
        <v>214</v>
      </c>
      <c r="E310" s="211" t="s">
        <v>1</v>
      </c>
      <c r="F310" s="212" t="s">
        <v>235</v>
      </c>
      <c r="G310" s="15"/>
      <c r="H310" s="213">
        <v>318.13999999999999</v>
      </c>
      <c r="I310" s="214"/>
      <c r="J310" s="15"/>
      <c r="K310" s="15"/>
      <c r="L310" s="210"/>
      <c r="M310" s="215"/>
      <c r="N310" s="216"/>
      <c r="O310" s="216"/>
      <c r="P310" s="216"/>
      <c r="Q310" s="216"/>
      <c r="R310" s="216"/>
      <c r="S310" s="216"/>
      <c r="T310" s="21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11" t="s">
        <v>214</v>
      </c>
      <c r="AU310" s="211" t="s">
        <v>84</v>
      </c>
      <c r="AV310" s="15" t="s">
        <v>102</v>
      </c>
      <c r="AW310" s="15" t="s">
        <v>33</v>
      </c>
      <c r="AX310" s="15" t="s">
        <v>8</v>
      </c>
      <c r="AY310" s="211" t="s">
        <v>206</v>
      </c>
    </row>
    <row r="311" s="2" customFormat="1" ht="33" customHeight="1">
      <c r="A311" s="37"/>
      <c r="B311" s="179"/>
      <c r="C311" s="180" t="s">
        <v>435</v>
      </c>
      <c r="D311" s="180" t="s">
        <v>208</v>
      </c>
      <c r="E311" s="181" t="s">
        <v>436</v>
      </c>
      <c r="F311" s="182" t="s">
        <v>437</v>
      </c>
      <c r="G311" s="183" t="s">
        <v>438</v>
      </c>
      <c r="H311" s="184">
        <v>3</v>
      </c>
      <c r="I311" s="185"/>
      <c r="J311" s="186">
        <f>ROUND(I311*H311,0)</f>
        <v>0</v>
      </c>
      <c r="K311" s="182" t="s">
        <v>212</v>
      </c>
      <c r="L311" s="38"/>
      <c r="M311" s="187" t="s">
        <v>1</v>
      </c>
      <c r="N311" s="188" t="s">
        <v>42</v>
      </c>
      <c r="O311" s="76"/>
      <c r="P311" s="189">
        <f>O311*H311</f>
        <v>0</v>
      </c>
      <c r="Q311" s="189">
        <v>0.116565</v>
      </c>
      <c r="R311" s="189">
        <f>Q311*H311</f>
        <v>0.34969499999999998</v>
      </c>
      <c r="S311" s="189">
        <v>0.086999999999999994</v>
      </c>
      <c r="T311" s="190">
        <f>S311*H311</f>
        <v>0.26100000000000001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1" t="s">
        <v>102</v>
      </c>
      <c r="AT311" s="191" t="s">
        <v>208</v>
      </c>
      <c r="AU311" s="191" t="s">
        <v>84</v>
      </c>
      <c r="AY311" s="18" t="s">
        <v>206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8" t="s">
        <v>8</v>
      </c>
      <c r="BK311" s="192">
        <f>ROUND(I311*H311,0)</f>
        <v>0</v>
      </c>
      <c r="BL311" s="18" t="s">
        <v>102</v>
      </c>
      <c r="BM311" s="191" t="s">
        <v>439</v>
      </c>
    </row>
    <row r="312" s="13" customFormat="1">
      <c r="A312" s="13"/>
      <c r="B312" s="193"/>
      <c r="C312" s="13"/>
      <c r="D312" s="194" t="s">
        <v>214</v>
      </c>
      <c r="E312" s="195" t="s">
        <v>1</v>
      </c>
      <c r="F312" s="196" t="s">
        <v>440</v>
      </c>
      <c r="G312" s="13"/>
      <c r="H312" s="197">
        <v>3</v>
      </c>
      <c r="I312" s="198"/>
      <c r="J312" s="13"/>
      <c r="K312" s="13"/>
      <c r="L312" s="193"/>
      <c r="M312" s="199"/>
      <c r="N312" s="200"/>
      <c r="O312" s="200"/>
      <c r="P312" s="200"/>
      <c r="Q312" s="200"/>
      <c r="R312" s="200"/>
      <c r="S312" s="200"/>
      <c r="T312" s="20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5" t="s">
        <v>214</v>
      </c>
      <c r="AU312" s="195" t="s">
        <v>84</v>
      </c>
      <c r="AV312" s="13" t="s">
        <v>84</v>
      </c>
      <c r="AW312" s="13" t="s">
        <v>33</v>
      </c>
      <c r="AX312" s="13" t="s">
        <v>8</v>
      </c>
      <c r="AY312" s="195" t="s">
        <v>206</v>
      </c>
    </row>
    <row r="313" s="2" customFormat="1" ht="37.8" customHeight="1">
      <c r="A313" s="37"/>
      <c r="B313" s="179"/>
      <c r="C313" s="180" t="s">
        <v>441</v>
      </c>
      <c r="D313" s="180" t="s">
        <v>208</v>
      </c>
      <c r="E313" s="181" t="s">
        <v>442</v>
      </c>
      <c r="F313" s="182" t="s">
        <v>443</v>
      </c>
      <c r="G313" s="183" t="s">
        <v>266</v>
      </c>
      <c r="H313" s="184">
        <v>25.199999999999999</v>
      </c>
      <c r="I313" s="185"/>
      <c r="J313" s="186">
        <f>ROUND(I313*H313,0)</f>
        <v>0</v>
      </c>
      <c r="K313" s="182" t="s">
        <v>212</v>
      </c>
      <c r="L313" s="38"/>
      <c r="M313" s="187" t="s">
        <v>1</v>
      </c>
      <c r="N313" s="188" t="s">
        <v>42</v>
      </c>
      <c r="O313" s="76"/>
      <c r="P313" s="189">
        <f>O313*H313</f>
        <v>0</v>
      </c>
      <c r="Q313" s="189">
        <v>0.0028090200000000002</v>
      </c>
      <c r="R313" s="189">
        <f>Q313*H313</f>
        <v>0.070787304000000009</v>
      </c>
      <c r="S313" s="189">
        <v>0</v>
      </c>
      <c r="T313" s="190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1" t="s">
        <v>102</v>
      </c>
      <c r="AT313" s="191" t="s">
        <v>208</v>
      </c>
      <c r="AU313" s="191" t="s">
        <v>84</v>
      </c>
      <c r="AY313" s="18" t="s">
        <v>206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8" t="s">
        <v>8</v>
      </c>
      <c r="BK313" s="192">
        <f>ROUND(I313*H313,0)</f>
        <v>0</v>
      </c>
      <c r="BL313" s="18" t="s">
        <v>102</v>
      </c>
      <c r="BM313" s="191" t="s">
        <v>444</v>
      </c>
    </row>
    <row r="314" s="13" customFormat="1">
      <c r="A314" s="13"/>
      <c r="B314" s="193"/>
      <c r="C314" s="13"/>
      <c r="D314" s="194" t="s">
        <v>214</v>
      </c>
      <c r="E314" s="195" t="s">
        <v>1</v>
      </c>
      <c r="F314" s="196" t="s">
        <v>445</v>
      </c>
      <c r="G314" s="13"/>
      <c r="H314" s="197">
        <v>25.199999999999999</v>
      </c>
      <c r="I314" s="198"/>
      <c r="J314" s="13"/>
      <c r="K314" s="13"/>
      <c r="L314" s="193"/>
      <c r="M314" s="199"/>
      <c r="N314" s="200"/>
      <c r="O314" s="200"/>
      <c r="P314" s="200"/>
      <c r="Q314" s="200"/>
      <c r="R314" s="200"/>
      <c r="S314" s="200"/>
      <c r="T314" s="20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5" t="s">
        <v>214</v>
      </c>
      <c r="AU314" s="195" t="s">
        <v>84</v>
      </c>
      <c r="AV314" s="13" t="s">
        <v>84</v>
      </c>
      <c r="AW314" s="13" t="s">
        <v>33</v>
      </c>
      <c r="AX314" s="13" t="s">
        <v>8</v>
      </c>
      <c r="AY314" s="195" t="s">
        <v>206</v>
      </c>
    </row>
    <row r="315" s="2" customFormat="1" ht="16.5" customHeight="1">
      <c r="A315" s="37"/>
      <c r="B315" s="179"/>
      <c r="C315" s="218" t="s">
        <v>446</v>
      </c>
      <c r="D315" s="218" t="s">
        <v>374</v>
      </c>
      <c r="E315" s="219" t="s">
        <v>447</v>
      </c>
      <c r="F315" s="220" t="s">
        <v>448</v>
      </c>
      <c r="G315" s="221" t="s">
        <v>449</v>
      </c>
      <c r="H315" s="222">
        <v>1</v>
      </c>
      <c r="I315" s="223"/>
      <c r="J315" s="224">
        <f>ROUND(I315*H315,0)</f>
        <v>0</v>
      </c>
      <c r="K315" s="220" t="s">
        <v>1</v>
      </c>
      <c r="L315" s="225"/>
      <c r="M315" s="226" t="s">
        <v>1</v>
      </c>
      <c r="N315" s="227" t="s">
        <v>42</v>
      </c>
      <c r="O315" s="76"/>
      <c r="P315" s="189">
        <f>O315*H315</f>
        <v>0</v>
      </c>
      <c r="Q315" s="189">
        <v>0.012</v>
      </c>
      <c r="R315" s="189">
        <f>Q315*H315</f>
        <v>0.012</v>
      </c>
      <c r="S315" s="189">
        <v>0</v>
      </c>
      <c r="T315" s="190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1" t="s">
        <v>269</v>
      </c>
      <c r="AT315" s="191" t="s">
        <v>374</v>
      </c>
      <c r="AU315" s="191" t="s">
        <v>84</v>
      </c>
      <c r="AY315" s="18" t="s">
        <v>206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8" t="s">
        <v>8</v>
      </c>
      <c r="BK315" s="192">
        <f>ROUND(I315*H315,0)</f>
        <v>0</v>
      </c>
      <c r="BL315" s="18" t="s">
        <v>102</v>
      </c>
      <c r="BM315" s="191" t="s">
        <v>450</v>
      </c>
    </row>
    <row r="316" s="2" customFormat="1" ht="21.75" customHeight="1">
      <c r="A316" s="37"/>
      <c r="B316" s="179"/>
      <c r="C316" s="180" t="s">
        <v>451</v>
      </c>
      <c r="D316" s="180" t="s">
        <v>208</v>
      </c>
      <c r="E316" s="181" t="s">
        <v>452</v>
      </c>
      <c r="F316" s="182" t="s">
        <v>453</v>
      </c>
      <c r="G316" s="183" t="s">
        <v>294</v>
      </c>
      <c r="H316" s="184">
        <v>114.658</v>
      </c>
      <c r="I316" s="185"/>
      <c r="J316" s="186">
        <f>ROUND(I316*H316,0)</f>
        <v>0</v>
      </c>
      <c r="K316" s="182" t="s">
        <v>212</v>
      </c>
      <c r="L316" s="38"/>
      <c r="M316" s="187" t="s">
        <v>1</v>
      </c>
      <c r="N316" s="188" t="s">
        <v>42</v>
      </c>
      <c r="O316" s="76"/>
      <c r="P316" s="189">
        <f>O316*H316</f>
        <v>0</v>
      </c>
      <c r="Q316" s="189">
        <v>0</v>
      </c>
      <c r="R316" s="189">
        <f>Q316*H316</f>
        <v>0</v>
      </c>
      <c r="S316" s="189">
        <v>0.13100000000000001</v>
      </c>
      <c r="T316" s="190">
        <f>S316*H316</f>
        <v>15.020198000000001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1" t="s">
        <v>102</v>
      </c>
      <c r="AT316" s="191" t="s">
        <v>208</v>
      </c>
      <c r="AU316" s="191" t="s">
        <v>84</v>
      </c>
      <c r="AY316" s="18" t="s">
        <v>206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8" t="s">
        <v>8</v>
      </c>
      <c r="BK316" s="192">
        <f>ROUND(I316*H316,0)</f>
        <v>0</v>
      </c>
      <c r="BL316" s="18" t="s">
        <v>102</v>
      </c>
      <c r="BM316" s="191" t="s">
        <v>454</v>
      </c>
    </row>
    <row r="317" s="13" customFormat="1">
      <c r="A317" s="13"/>
      <c r="B317" s="193"/>
      <c r="C317" s="13"/>
      <c r="D317" s="194" t="s">
        <v>214</v>
      </c>
      <c r="E317" s="195" t="s">
        <v>1</v>
      </c>
      <c r="F317" s="196" t="s">
        <v>455</v>
      </c>
      <c r="G317" s="13"/>
      <c r="H317" s="197">
        <v>19.620000000000001</v>
      </c>
      <c r="I317" s="198"/>
      <c r="J317" s="13"/>
      <c r="K317" s="13"/>
      <c r="L317" s="193"/>
      <c r="M317" s="199"/>
      <c r="N317" s="200"/>
      <c r="O317" s="200"/>
      <c r="P317" s="200"/>
      <c r="Q317" s="200"/>
      <c r="R317" s="200"/>
      <c r="S317" s="200"/>
      <c r="T317" s="20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5" t="s">
        <v>214</v>
      </c>
      <c r="AU317" s="195" t="s">
        <v>84</v>
      </c>
      <c r="AV317" s="13" t="s">
        <v>84</v>
      </c>
      <c r="AW317" s="13" t="s">
        <v>33</v>
      </c>
      <c r="AX317" s="13" t="s">
        <v>77</v>
      </c>
      <c r="AY317" s="195" t="s">
        <v>206</v>
      </c>
    </row>
    <row r="318" s="13" customFormat="1">
      <c r="A318" s="13"/>
      <c r="B318" s="193"/>
      <c r="C318" s="13"/>
      <c r="D318" s="194" t="s">
        <v>214</v>
      </c>
      <c r="E318" s="195" t="s">
        <v>1</v>
      </c>
      <c r="F318" s="196" t="s">
        <v>456</v>
      </c>
      <c r="G318" s="13"/>
      <c r="H318" s="197">
        <v>26.972000000000001</v>
      </c>
      <c r="I318" s="198"/>
      <c r="J318" s="13"/>
      <c r="K318" s="13"/>
      <c r="L318" s="193"/>
      <c r="M318" s="199"/>
      <c r="N318" s="200"/>
      <c r="O318" s="200"/>
      <c r="P318" s="200"/>
      <c r="Q318" s="200"/>
      <c r="R318" s="200"/>
      <c r="S318" s="200"/>
      <c r="T318" s="20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5" t="s">
        <v>214</v>
      </c>
      <c r="AU318" s="195" t="s">
        <v>84</v>
      </c>
      <c r="AV318" s="13" t="s">
        <v>84</v>
      </c>
      <c r="AW318" s="13" t="s">
        <v>33</v>
      </c>
      <c r="AX318" s="13" t="s">
        <v>77</v>
      </c>
      <c r="AY318" s="195" t="s">
        <v>206</v>
      </c>
    </row>
    <row r="319" s="13" customFormat="1">
      <c r="A319" s="13"/>
      <c r="B319" s="193"/>
      <c r="C319" s="13"/>
      <c r="D319" s="194" t="s">
        <v>214</v>
      </c>
      <c r="E319" s="195" t="s">
        <v>1</v>
      </c>
      <c r="F319" s="196" t="s">
        <v>457</v>
      </c>
      <c r="G319" s="13"/>
      <c r="H319" s="197">
        <v>3.129</v>
      </c>
      <c r="I319" s="198"/>
      <c r="J319" s="13"/>
      <c r="K319" s="13"/>
      <c r="L319" s="193"/>
      <c r="M319" s="199"/>
      <c r="N319" s="200"/>
      <c r="O319" s="200"/>
      <c r="P319" s="200"/>
      <c r="Q319" s="200"/>
      <c r="R319" s="200"/>
      <c r="S319" s="200"/>
      <c r="T319" s="20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5" t="s">
        <v>214</v>
      </c>
      <c r="AU319" s="195" t="s">
        <v>84</v>
      </c>
      <c r="AV319" s="13" t="s">
        <v>84</v>
      </c>
      <c r="AW319" s="13" t="s">
        <v>33</v>
      </c>
      <c r="AX319" s="13" t="s">
        <v>77</v>
      </c>
      <c r="AY319" s="195" t="s">
        <v>206</v>
      </c>
    </row>
    <row r="320" s="14" customFormat="1">
      <c r="A320" s="14"/>
      <c r="B320" s="202"/>
      <c r="C320" s="14"/>
      <c r="D320" s="194" t="s">
        <v>214</v>
      </c>
      <c r="E320" s="203" t="s">
        <v>1</v>
      </c>
      <c r="F320" s="204" t="s">
        <v>458</v>
      </c>
      <c r="G320" s="14"/>
      <c r="H320" s="205">
        <v>49.720999999999997</v>
      </c>
      <c r="I320" s="206"/>
      <c r="J320" s="14"/>
      <c r="K320" s="14"/>
      <c r="L320" s="202"/>
      <c r="M320" s="207"/>
      <c r="N320" s="208"/>
      <c r="O320" s="208"/>
      <c r="P320" s="208"/>
      <c r="Q320" s="208"/>
      <c r="R320" s="208"/>
      <c r="S320" s="208"/>
      <c r="T320" s="20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03" t="s">
        <v>214</v>
      </c>
      <c r="AU320" s="203" t="s">
        <v>84</v>
      </c>
      <c r="AV320" s="14" t="s">
        <v>217</v>
      </c>
      <c r="AW320" s="14" t="s">
        <v>33</v>
      </c>
      <c r="AX320" s="14" t="s">
        <v>77</v>
      </c>
      <c r="AY320" s="203" t="s">
        <v>206</v>
      </c>
    </row>
    <row r="321" s="13" customFormat="1">
      <c r="A321" s="13"/>
      <c r="B321" s="193"/>
      <c r="C321" s="13"/>
      <c r="D321" s="194" t="s">
        <v>214</v>
      </c>
      <c r="E321" s="195" t="s">
        <v>1</v>
      </c>
      <c r="F321" s="196" t="s">
        <v>459</v>
      </c>
      <c r="G321" s="13"/>
      <c r="H321" s="197">
        <v>23.957000000000001</v>
      </c>
      <c r="I321" s="198"/>
      <c r="J321" s="13"/>
      <c r="K321" s="13"/>
      <c r="L321" s="193"/>
      <c r="M321" s="199"/>
      <c r="N321" s="200"/>
      <c r="O321" s="200"/>
      <c r="P321" s="200"/>
      <c r="Q321" s="200"/>
      <c r="R321" s="200"/>
      <c r="S321" s="200"/>
      <c r="T321" s="20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5" t="s">
        <v>214</v>
      </c>
      <c r="AU321" s="195" t="s">
        <v>84</v>
      </c>
      <c r="AV321" s="13" t="s">
        <v>84</v>
      </c>
      <c r="AW321" s="13" t="s">
        <v>33</v>
      </c>
      <c r="AX321" s="13" t="s">
        <v>77</v>
      </c>
      <c r="AY321" s="195" t="s">
        <v>206</v>
      </c>
    </row>
    <row r="322" s="13" customFormat="1">
      <c r="A322" s="13"/>
      <c r="B322" s="193"/>
      <c r="C322" s="13"/>
      <c r="D322" s="194" t="s">
        <v>214</v>
      </c>
      <c r="E322" s="195" t="s">
        <v>1</v>
      </c>
      <c r="F322" s="196" t="s">
        <v>460</v>
      </c>
      <c r="G322" s="13"/>
      <c r="H322" s="197">
        <v>32.402999999999999</v>
      </c>
      <c r="I322" s="198"/>
      <c r="J322" s="13"/>
      <c r="K322" s="13"/>
      <c r="L322" s="193"/>
      <c r="M322" s="199"/>
      <c r="N322" s="200"/>
      <c r="O322" s="200"/>
      <c r="P322" s="200"/>
      <c r="Q322" s="200"/>
      <c r="R322" s="200"/>
      <c r="S322" s="200"/>
      <c r="T322" s="20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5" t="s">
        <v>214</v>
      </c>
      <c r="AU322" s="195" t="s">
        <v>84</v>
      </c>
      <c r="AV322" s="13" t="s">
        <v>84</v>
      </c>
      <c r="AW322" s="13" t="s">
        <v>33</v>
      </c>
      <c r="AX322" s="13" t="s">
        <v>77</v>
      </c>
      <c r="AY322" s="195" t="s">
        <v>206</v>
      </c>
    </row>
    <row r="323" s="13" customFormat="1">
      <c r="A323" s="13"/>
      <c r="B323" s="193"/>
      <c r="C323" s="13"/>
      <c r="D323" s="194" t="s">
        <v>214</v>
      </c>
      <c r="E323" s="195" t="s">
        <v>1</v>
      </c>
      <c r="F323" s="196" t="s">
        <v>461</v>
      </c>
      <c r="G323" s="13"/>
      <c r="H323" s="197">
        <v>5.3330000000000002</v>
      </c>
      <c r="I323" s="198"/>
      <c r="J323" s="13"/>
      <c r="K323" s="13"/>
      <c r="L323" s="193"/>
      <c r="M323" s="199"/>
      <c r="N323" s="200"/>
      <c r="O323" s="200"/>
      <c r="P323" s="200"/>
      <c r="Q323" s="200"/>
      <c r="R323" s="200"/>
      <c r="S323" s="200"/>
      <c r="T323" s="20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5" t="s">
        <v>214</v>
      </c>
      <c r="AU323" s="195" t="s">
        <v>84</v>
      </c>
      <c r="AV323" s="13" t="s">
        <v>84</v>
      </c>
      <c r="AW323" s="13" t="s">
        <v>33</v>
      </c>
      <c r="AX323" s="13" t="s">
        <v>77</v>
      </c>
      <c r="AY323" s="195" t="s">
        <v>206</v>
      </c>
    </row>
    <row r="324" s="13" customFormat="1">
      <c r="A324" s="13"/>
      <c r="B324" s="193"/>
      <c r="C324" s="13"/>
      <c r="D324" s="194" t="s">
        <v>214</v>
      </c>
      <c r="E324" s="195" t="s">
        <v>1</v>
      </c>
      <c r="F324" s="196" t="s">
        <v>462</v>
      </c>
      <c r="G324" s="13"/>
      <c r="H324" s="197">
        <v>3.2440000000000002</v>
      </c>
      <c r="I324" s="198"/>
      <c r="J324" s="13"/>
      <c r="K324" s="13"/>
      <c r="L324" s="193"/>
      <c r="M324" s="199"/>
      <c r="N324" s="200"/>
      <c r="O324" s="200"/>
      <c r="P324" s="200"/>
      <c r="Q324" s="200"/>
      <c r="R324" s="200"/>
      <c r="S324" s="200"/>
      <c r="T324" s="20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5" t="s">
        <v>214</v>
      </c>
      <c r="AU324" s="195" t="s">
        <v>84</v>
      </c>
      <c r="AV324" s="13" t="s">
        <v>84</v>
      </c>
      <c r="AW324" s="13" t="s">
        <v>33</v>
      </c>
      <c r="AX324" s="13" t="s">
        <v>77</v>
      </c>
      <c r="AY324" s="195" t="s">
        <v>206</v>
      </c>
    </row>
    <row r="325" s="14" customFormat="1">
      <c r="A325" s="14"/>
      <c r="B325" s="202"/>
      <c r="C325" s="14"/>
      <c r="D325" s="194" t="s">
        <v>214</v>
      </c>
      <c r="E325" s="203" t="s">
        <v>1</v>
      </c>
      <c r="F325" s="204" t="s">
        <v>463</v>
      </c>
      <c r="G325" s="14"/>
      <c r="H325" s="205">
        <v>64.936999999999998</v>
      </c>
      <c r="I325" s="206"/>
      <c r="J325" s="14"/>
      <c r="K325" s="14"/>
      <c r="L325" s="202"/>
      <c r="M325" s="207"/>
      <c r="N325" s="208"/>
      <c r="O325" s="208"/>
      <c r="P325" s="208"/>
      <c r="Q325" s="208"/>
      <c r="R325" s="208"/>
      <c r="S325" s="208"/>
      <c r="T325" s="20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03" t="s">
        <v>214</v>
      </c>
      <c r="AU325" s="203" t="s">
        <v>84</v>
      </c>
      <c r="AV325" s="14" t="s">
        <v>217</v>
      </c>
      <c r="AW325" s="14" t="s">
        <v>33</v>
      </c>
      <c r="AX325" s="14" t="s">
        <v>77</v>
      </c>
      <c r="AY325" s="203" t="s">
        <v>206</v>
      </c>
    </row>
    <row r="326" s="15" customFormat="1">
      <c r="A326" s="15"/>
      <c r="B326" s="210"/>
      <c r="C326" s="15"/>
      <c r="D326" s="194" t="s">
        <v>214</v>
      </c>
      <c r="E326" s="211" t="s">
        <v>1</v>
      </c>
      <c r="F326" s="212" t="s">
        <v>235</v>
      </c>
      <c r="G326" s="15"/>
      <c r="H326" s="213">
        <v>114.658</v>
      </c>
      <c r="I326" s="214"/>
      <c r="J326" s="15"/>
      <c r="K326" s="15"/>
      <c r="L326" s="210"/>
      <c r="M326" s="215"/>
      <c r="N326" s="216"/>
      <c r="O326" s="216"/>
      <c r="P326" s="216"/>
      <c r="Q326" s="216"/>
      <c r="R326" s="216"/>
      <c r="S326" s="216"/>
      <c r="T326" s="21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11" t="s">
        <v>214</v>
      </c>
      <c r="AU326" s="211" t="s">
        <v>84</v>
      </c>
      <c r="AV326" s="15" t="s">
        <v>102</v>
      </c>
      <c r="AW326" s="15" t="s">
        <v>33</v>
      </c>
      <c r="AX326" s="15" t="s">
        <v>8</v>
      </c>
      <c r="AY326" s="211" t="s">
        <v>206</v>
      </c>
    </row>
    <row r="327" s="2" customFormat="1" ht="21.75" customHeight="1">
      <c r="A327" s="37"/>
      <c r="B327" s="179"/>
      <c r="C327" s="180" t="s">
        <v>464</v>
      </c>
      <c r="D327" s="180" t="s">
        <v>208</v>
      </c>
      <c r="E327" s="181" t="s">
        <v>465</v>
      </c>
      <c r="F327" s="182" t="s">
        <v>466</v>
      </c>
      <c r="G327" s="183" t="s">
        <v>294</v>
      </c>
      <c r="H327" s="184">
        <v>3.948</v>
      </c>
      <c r="I327" s="185"/>
      <c r="J327" s="186">
        <f>ROUND(I327*H327,0)</f>
        <v>0</v>
      </c>
      <c r="K327" s="182" t="s">
        <v>212</v>
      </c>
      <c r="L327" s="38"/>
      <c r="M327" s="187" t="s">
        <v>1</v>
      </c>
      <c r="N327" s="188" t="s">
        <v>42</v>
      </c>
      <c r="O327" s="76"/>
      <c r="P327" s="189">
        <f>O327*H327</f>
        <v>0</v>
      </c>
      <c r="Q327" s="189">
        <v>0</v>
      </c>
      <c r="R327" s="189">
        <f>Q327*H327</f>
        <v>0</v>
      </c>
      <c r="S327" s="189">
        <v>0.26100000000000001</v>
      </c>
      <c r="T327" s="190">
        <f>S327*H327</f>
        <v>1.0304280000000001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1" t="s">
        <v>102</v>
      </c>
      <c r="AT327" s="191" t="s">
        <v>208</v>
      </c>
      <c r="AU327" s="191" t="s">
        <v>84</v>
      </c>
      <c r="AY327" s="18" t="s">
        <v>206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8" t="s">
        <v>8</v>
      </c>
      <c r="BK327" s="192">
        <f>ROUND(I327*H327,0)</f>
        <v>0</v>
      </c>
      <c r="BL327" s="18" t="s">
        <v>102</v>
      </c>
      <c r="BM327" s="191" t="s">
        <v>467</v>
      </c>
    </row>
    <row r="328" s="13" customFormat="1">
      <c r="A328" s="13"/>
      <c r="B328" s="193"/>
      <c r="C328" s="13"/>
      <c r="D328" s="194" t="s">
        <v>214</v>
      </c>
      <c r="E328" s="195" t="s">
        <v>1</v>
      </c>
      <c r="F328" s="196" t="s">
        <v>468</v>
      </c>
      <c r="G328" s="13"/>
      <c r="H328" s="197">
        <v>3.948</v>
      </c>
      <c r="I328" s="198"/>
      <c r="J328" s="13"/>
      <c r="K328" s="13"/>
      <c r="L328" s="193"/>
      <c r="M328" s="199"/>
      <c r="N328" s="200"/>
      <c r="O328" s="200"/>
      <c r="P328" s="200"/>
      <c r="Q328" s="200"/>
      <c r="R328" s="200"/>
      <c r="S328" s="200"/>
      <c r="T328" s="20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5" t="s">
        <v>214</v>
      </c>
      <c r="AU328" s="195" t="s">
        <v>84</v>
      </c>
      <c r="AV328" s="13" t="s">
        <v>84</v>
      </c>
      <c r="AW328" s="13" t="s">
        <v>33</v>
      </c>
      <c r="AX328" s="13" t="s">
        <v>77</v>
      </c>
      <c r="AY328" s="195" t="s">
        <v>206</v>
      </c>
    </row>
    <row r="329" s="14" customFormat="1">
      <c r="A329" s="14"/>
      <c r="B329" s="202"/>
      <c r="C329" s="14"/>
      <c r="D329" s="194" t="s">
        <v>214</v>
      </c>
      <c r="E329" s="203" t="s">
        <v>1</v>
      </c>
      <c r="F329" s="204" t="s">
        <v>469</v>
      </c>
      <c r="G329" s="14"/>
      <c r="H329" s="205">
        <v>3.948</v>
      </c>
      <c r="I329" s="206"/>
      <c r="J329" s="14"/>
      <c r="K329" s="14"/>
      <c r="L329" s="202"/>
      <c r="M329" s="207"/>
      <c r="N329" s="208"/>
      <c r="O329" s="208"/>
      <c r="P329" s="208"/>
      <c r="Q329" s="208"/>
      <c r="R329" s="208"/>
      <c r="S329" s="208"/>
      <c r="T329" s="20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03" t="s">
        <v>214</v>
      </c>
      <c r="AU329" s="203" t="s">
        <v>84</v>
      </c>
      <c r="AV329" s="14" t="s">
        <v>217</v>
      </c>
      <c r="AW329" s="14" t="s">
        <v>33</v>
      </c>
      <c r="AX329" s="14" t="s">
        <v>8</v>
      </c>
      <c r="AY329" s="203" t="s">
        <v>206</v>
      </c>
    </row>
    <row r="330" s="2" customFormat="1" ht="24.15" customHeight="1">
      <c r="A330" s="37"/>
      <c r="B330" s="179"/>
      <c r="C330" s="180" t="s">
        <v>470</v>
      </c>
      <c r="D330" s="180" t="s">
        <v>208</v>
      </c>
      <c r="E330" s="181" t="s">
        <v>471</v>
      </c>
      <c r="F330" s="182" t="s">
        <v>472</v>
      </c>
      <c r="G330" s="183" t="s">
        <v>266</v>
      </c>
      <c r="H330" s="184">
        <v>3</v>
      </c>
      <c r="I330" s="185"/>
      <c r="J330" s="186">
        <f>ROUND(I330*H330,0)</f>
        <v>0</v>
      </c>
      <c r="K330" s="182" t="s">
        <v>212</v>
      </c>
      <c r="L330" s="38"/>
      <c r="M330" s="187" t="s">
        <v>1</v>
      </c>
      <c r="N330" s="188" t="s">
        <v>42</v>
      </c>
      <c r="O330" s="76"/>
      <c r="P330" s="189">
        <f>O330*H330</f>
        <v>0</v>
      </c>
      <c r="Q330" s="189">
        <v>0</v>
      </c>
      <c r="R330" s="189">
        <f>Q330*H330</f>
        <v>0</v>
      </c>
      <c r="S330" s="189">
        <v>0.070000000000000007</v>
      </c>
      <c r="T330" s="190">
        <f>S330*H330</f>
        <v>0.21000000000000002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1" t="s">
        <v>102</v>
      </c>
      <c r="AT330" s="191" t="s">
        <v>208</v>
      </c>
      <c r="AU330" s="191" t="s">
        <v>84</v>
      </c>
      <c r="AY330" s="18" t="s">
        <v>206</v>
      </c>
      <c r="BE330" s="192">
        <f>IF(N330="základní",J330,0)</f>
        <v>0</v>
      </c>
      <c r="BF330" s="192">
        <f>IF(N330="snížená",J330,0)</f>
        <v>0</v>
      </c>
      <c r="BG330" s="192">
        <f>IF(N330="zákl. přenesená",J330,0)</f>
        <v>0</v>
      </c>
      <c r="BH330" s="192">
        <f>IF(N330="sníž. přenesená",J330,0)</f>
        <v>0</v>
      </c>
      <c r="BI330" s="192">
        <f>IF(N330="nulová",J330,0)</f>
        <v>0</v>
      </c>
      <c r="BJ330" s="18" t="s">
        <v>8</v>
      </c>
      <c r="BK330" s="192">
        <f>ROUND(I330*H330,0)</f>
        <v>0</v>
      </c>
      <c r="BL330" s="18" t="s">
        <v>102</v>
      </c>
      <c r="BM330" s="191" t="s">
        <v>473</v>
      </c>
    </row>
    <row r="331" s="13" customFormat="1">
      <c r="A331" s="13"/>
      <c r="B331" s="193"/>
      <c r="C331" s="13"/>
      <c r="D331" s="194" t="s">
        <v>214</v>
      </c>
      <c r="E331" s="195" t="s">
        <v>1</v>
      </c>
      <c r="F331" s="196" t="s">
        <v>474</v>
      </c>
      <c r="G331" s="13"/>
      <c r="H331" s="197">
        <v>3</v>
      </c>
      <c r="I331" s="198"/>
      <c r="J331" s="13"/>
      <c r="K331" s="13"/>
      <c r="L331" s="193"/>
      <c r="M331" s="199"/>
      <c r="N331" s="200"/>
      <c r="O331" s="200"/>
      <c r="P331" s="200"/>
      <c r="Q331" s="200"/>
      <c r="R331" s="200"/>
      <c r="S331" s="200"/>
      <c r="T331" s="20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5" t="s">
        <v>214</v>
      </c>
      <c r="AU331" s="195" t="s">
        <v>84</v>
      </c>
      <c r="AV331" s="13" t="s">
        <v>84</v>
      </c>
      <c r="AW331" s="13" t="s">
        <v>33</v>
      </c>
      <c r="AX331" s="13" t="s">
        <v>8</v>
      </c>
      <c r="AY331" s="195" t="s">
        <v>206</v>
      </c>
    </row>
    <row r="332" s="2" customFormat="1" ht="37.8" customHeight="1">
      <c r="A332" s="37"/>
      <c r="B332" s="179"/>
      <c r="C332" s="180" t="s">
        <v>475</v>
      </c>
      <c r="D332" s="180" t="s">
        <v>208</v>
      </c>
      <c r="E332" s="181" t="s">
        <v>476</v>
      </c>
      <c r="F332" s="182" t="s">
        <v>477</v>
      </c>
      <c r="G332" s="183" t="s">
        <v>211</v>
      </c>
      <c r="H332" s="184">
        <v>23.399999999999999</v>
      </c>
      <c r="I332" s="185"/>
      <c r="J332" s="186">
        <f>ROUND(I332*H332,0)</f>
        <v>0</v>
      </c>
      <c r="K332" s="182" t="s">
        <v>212</v>
      </c>
      <c r="L332" s="38"/>
      <c r="M332" s="187" t="s">
        <v>1</v>
      </c>
      <c r="N332" s="188" t="s">
        <v>42</v>
      </c>
      <c r="O332" s="76"/>
      <c r="P332" s="189">
        <f>O332*H332</f>
        <v>0</v>
      </c>
      <c r="Q332" s="189">
        <v>0</v>
      </c>
      <c r="R332" s="189">
        <f>Q332*H332</f>
        <v>0</v>
      </c>
      <c r="S332" s="189">
        <v>2.2000000000000002</v>
      </c>
      <c r="T332" s="190">
        <f>S332*H332</f>
        <v>51.480000000000004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1" t="s">
        <v>102</v>
      </c>
      <c r="AT332" s="191" t="s">
        <v>208</v>
      </c>
      <c r="AU332" s="191" t="s">
        <v>84</v>
      </c>
      <c r="AY332" s="18" t="s">
        <v>206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8" t="s">
        <v>8</v>
      </c>
      <c r="BK332" s="192">
        <f>ROUND(I332*H332,0)</f>
        <v>0</v>
      </c>
      <c r="BL332" s="18" t="s">
        <v>102</v>
      </c>
      <c r="BM332" s="191" t="s">
        <v>478</v>
      </c>
    </row>
    <row r="333" s="13" customFormat="1">
      <c r="A333" s="13"/>
      <c r="B333" s="193"/>
      <c r="C333" s="13"/>
      <c r="D333" s="194" t="s">
        <v>214</v>
      </c>
      <c r="E333" s="195" t="s">
        <v>1</v>
      </c>
      <c r="F333" s="196" t="s">
        <v>479</v>
      </c>
      <c r="G333" s="13"/>
      <c r="H333" s="197">
        <v>11.1</v>
      </c>
      <c r="I333" s="198"/>
      <c r="J333" s="13"/>
      <c r="K333" s="13"/>
      <c r="L333" s="193"/>
      <c r="M333" s="199"/>
      <c r="N333" s="200"/>
      <c r="O333" s="200"/>
      <c r="P333" s="200"/>
      <c r="Q333" s="200"/>
      <c r="R333" s="200"/>
      <c r="S333" s="200"/>
      <c r="T333" s="20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5" t="s">
        <v>214</v>
      </c>
      <c r="AU333" s="195" t="s">
        <v>84</v>
      </c>
      <c r="AV333" s="13" t="s">
        <v>84</v>
      </c>
      <c r="AW333" s="13" t="s">
        <v>33</v>
      </c>
      <c r="AX333" s="13" t="s">
        <v>77</v>
      </c>
      <c r="AY333" s="195" t="s">
        <v>206</v>
      </c>
    </row>
    <row r="334" s="13" customFormat="1">
      <c r="A334" s="13"/>
      <c r="B334" s="193"/>
      <c r="C334" s="13"/>
      <c r="D334" s="194" t="s">
        <v>214</v>
      </c>
      <c r="E334" s="195" t="s">
        <v>1</v>
      </c>
      <c r="F334" s="196" t="s">
        <v>480</v>
      </c>
      <c r="G334" s="13"/>
      <c r="H334" s="197">
        <v>12.300000000000001</v>
      </c>
      <c r="I334" s="198"/>
      <c r="J334" s="13"/>
      <c r="K334" s="13"/>
      <c r="L334" s="193"/>
      <c r="M334" s="199"/>
      <c r="N334" s="200"/>
      <c r="O334" s="200"/>
      <c r="P334" s="200"/>
      <c r="Q334" s="200"/>
      <c r="R334" s="200"/>
      <c r="S334" s="200"/>
      <c r="T334" s="20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5" t="s">
        <v>214</v>
      </c>
      <c r="AU334" s="195" t="s">
        <v>84</v>
      </c>
      <c r="AV334" s="13" t="s">
        <v>84</v>
      </c>
      <c r="AW334" s="13" t="s">
        <v>33</v>
      </c>
      <c r="AX334" s="13" t="s">
        <v>77</v>
      </c>
      <c r="AY334" s="195" t="s">
        <v>206</v>
      </c>
    </row>
    <row r="335" s="13" customFormat="1">
      <c r="A335" s="13"/>
      <c r="B335" s="193"/>
      <c r="C335" s="13"/>
      <c r="D335" s="194" t="s">
        <v>214</v>
      </c>
      <c r="E335" s="195" t="s">
        <v>1</v>
      </c>
      <c r="F335" s="196" t="s">
        <v>481</v>
      </c>
      <c r="G335" s="13"/>
      <c r="H335" s="197">
        <v>0</v>
      </c>
      <c r="I335" s="198"/>
      <c r="J335" s="13"/>
      <c r="K335" s="13"/>
      <c r="L335" s="193"/>
      <c r="M335" s="199"/>
      <c r="N335" s="200"/>
      <c r="O335" s="200"/>
      <c r="P335" s="200"/>
      <c r="Q335" s="200"/>
      <c r="R335" s="200"/>
      <c r="S335" s="200"/>
      <c r="T335" s="20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5" t="s">
        <v>214</v>
      </c>
      <c r="AU335" s="195" t="s">
        <v>84</v>
      </c>
      <c r="AV335" s="13" t="s">
        <v>84</v>
      </c>
      <c r="AW335" s="13" t="s">
        <v>33</v>
      </c>
      <c r="AX335" s="13" t="s">
        <v>77</v>
      </c>
      <c r="AY335" s="195" t="s">
        <v>206</v>
      </c>
    </row>
    <row r="336" s="14" customFormat="1">
      <c r="A336" s="14"/>
      <c r="B336" s="202"/>
      <c r="C336" s="14"/>
      <c r="D336" s="194" t="s">
        <v>214</v>
      </c>
      <c r="E336" s="203" t="s">
        <v>1</v>
      </c>
      <c r="F336" s="204" t="s">
        <v>482</v>
      </c>
      <c r="G336" s="14"/>
      <c r="H336" s="205">
        <v>23.399999999999999</v>
      </c>
      <c r="I336" s="206"/>
      <c r="J336" s="14"/>
      <c r="K336" s="14"/>
      <c r="L336" s="202"/>
      <c r="M336" s="207"/>
      <c r="N336" s="208"/>
      <c r="O336" s="208"/>
      <c r="P336" s="208"/>
      <c r="Q336" s="208"/>
      <c r="R336" s="208"/>
      <c r="S336" s="208"/>
      <c r="T336" s="20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03" t="s">
        <v>214</v>
      </c>
      <c r="AU336" s="203" t="s">
        <v>84</v>
      </c>
      <c r="AV336" s="14" t="s">
        <v>217</v>
      </c>
      <c r="AW336" s="14" t="s">
        <v>33</v>
      </c>
      <c r="AX336" s="14" t="s">
        <v>8</v>
      </c>
      <c r="AY336" s="203" t="s">
        <v>206</v>
      </c>
    </row>
    <row r="337" s="2" customFormat="1" ht="24.15" customHeight="1">
      <c r="A337" s="37"/>
      <c r="B337" s="179"/>
      <c r="C337" s="180" t="s">
        <v>483</v>
      </c>
      <c r="D337" s="180" t="s">
        <v>208</v>
      </c>
      <c r="E337" s="181" t="s">
        <v>484</v>
      </c>
      <c r="F337" s="182" t="s">
        <v>485</v>
      </c>
      <c r="G337" s="183" t="s">
        <v>294</v>
      </c>
      <c r="H337" s="184">
        <v>78.900000000000006</v>
      </c>
      <c r="I337" s="185"/>
      <c r="J337" s="186">
        <f>ROUND(I337*H337,0)</f>
        <v>0</v>
      </c>
      <c r="K337" s="182" t="s">
        <v>212</v>
      </c>
      <c r="L337" s="38"/>
      <c r="M337" s="187" t="s">
        <v>1</v>
      </c>
      <c r="N337" s="188" t="s">
        <v>42</v>
      </c>
      <c r="O337" s="76"/>
      <c r="P337" s="189">
        <f>O337*H337</f>
        <v>0</v>
      </c>
      <c r="Q337" s="189">
        <v>0</v>
      </c>
      <c r="R337" s="189">
        <f>Q337*H337</f>
        <v>0</v>
      </c>
      <c r="S337" s="189">
        <v>0.035000000000000003</v>
      </c>
      <c r="T337" s="190">
        <f>S337*H337</f>
        <v>2.7615000000000003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1" t="s">
        <v>102</v>
      </c>
      <c r="AT337" s="191" t="s">
        <v>208</v>
      </c>
      <c r="AU337" s="191" t="s">
        <v>84</v>
      </c>
      <c r="AY337" s="18" t="s">
        <v>206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8" t="s">
        <v>8</v>
      </c>
      <c r="BK337" s="192">
        <f>ROUND(I337*H337,0)</f>
        <v>0</v>
      </c>
      <c r="BL337" s="18" t="s">
        <v>102</v>
      </c>
      <c r="BM337" s="191" t="s">
        <v>486</v>
      </c>
    </row>
    <row r="338" s="13" customFormat="1">
      <c r="A338" s="13"/>
      <c r="B338" s="193"/>
      <c r="C338" s="13"/>
      <c r="D338" s="194" t="s">
        <v>214</v>
      </c>
      <c r="E338" s="195" t="s">
        <v>1</v>
      </c>
      <c r="F338" s="196" t="s">
        <v>487</v>
      </c>
      <c r="G338" s="13"/>
      <c r="H338" s="197">
        <v>55.5</v>
      </c>
      <c r="I338" s="198"/>
      <c r="J338" s="13"/>
      <c r="K338" s="13"/>
      <c r="L338" s="193"/>
      <c r="M338" s="199"/>
      <c r="N338" s="200"/>
      <c r="O338" s="200"/>
      <c r="P338" s="200"/>
      <c r="Q338" s="200"/>
      <c r="R338" s="200"/>
      <c r="S338" s="200"/>
      <c r="T338" s="20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5" t="s">
        <v>214</v>
      </c>
      <c r="AU338" s="195" t="s">
        <v>84</v>
      </c>
      <c r="AV338" s="13" t="s">
        <v>84</v>
      </c>
      <c r="AW338" s="13" t="s">
        <v>33</v>
      </c>
      <c r="AX338" s="13" t="s">
        <v>77</v>
      </c>
      <c r="AY338" s="195" t="s">
        <v>206</v>
      </c>
    </row>
    <row r="339" s="14" customFormat="1">
      <c r="A339" s="14"/>
      <c r="B339" s="202"/>
      <c r="C339" s="14"/>
      <c r="D339" s="194" t="s">
        <v>214</v>
      </c>
      <c r="E339" s="203" t="s">
        <v>1</v>
      </c>
      <c r="F339" s="204" t="s">
        <v>488</v>
      </c>
      <c r="G339" s="14"/>
      <c r="H339" s="205">
        <v>55.5</v>
      </c>
      <c r="I339" s="206"/>
      <c r="J339" s="14"/>
      <c r="K339" s="14"/>
      <c r="L339" s="202"/>
      <c r="M339" s="207"/>
      <c r="N339" s="208"/>
      <c r="O339" s="208"/>
      <c r="P339" s="208"/>
      <c r="Q339" s="208"/>
      <c r="R339" s="208"/>
      <c r="S339" s="208"/>
      <c r="T339" s="20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03" t="s">
        <v>214</v>
      </c>
      <c r="AU339" s="203" t="s">
        <v>84</v>
      </c>
      <c r="AV339" s="14" t="s">
        <v>217</v>
      </c>
      <c r="AW339" s="14" t="s">
        <v>33</v>
      </c>
      <c r="AX339" s="14" t="s">
        <v>77</v>
      </c>
      <c r="AY339" s="203" t="s">
        <v>206</v>
      </c>
    </row>
    <row r="340" s="13" customFormat="1">
      <c r="A340" s="13"/>
      <c r="B340" s="193"/>
      <c r="C340" s="13"/>
      <c r="D340" s="194" t="s">
        <v>214</v>
      </c>
      <c r="E340" s="195" t="s">
        <v>1</v>
      </c>
      <c r="F340" s="196" t="s">
        <v>489</v>
      </c>
      <c r="G340" s="13"/>
      <c r="H340" s="197">
        <v>23.399999999999999</v>
      </c>
      <c r="I340" s="198"/>
      <c r="J340" s="13"/>
      <c r="K340" s="13"/>
      <c r="L340" s="193"/>
      <c r="M340" s="199"/>
      <c r="N340" s="200"/>
      <c r="O340" s="200"/>
      <c r="P340" s="200"/>
      <c r="Q340" s="200"/>
      <c r="R340" s="200"/>
      <c r="S340" s="200"/>
      <c r="T340" s="20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5" t="s">
        <v>214</v>
      </c>
      <c r="AU340" s="195" t="s">
        <v>84</v>
      </c>
      <c r="AV340" s="13" t="s">
        <v>84</v>
      </c>
      <c r="AW340" s="13" t="s">
        <v>33</v>
      </c>
      <c r="AX340" s="13" t="s">
        <v>77</v>
      </c>
      <c r="AY340" s="195" t="s">
        <v>206</v>
      </c>
    </row>
    <row r="341" s="14" customFormat="1">
      <c r="A341" s="14"/>
      <c r="B341" s="202"/>
      <c r="C341" s="14"/>
      <c r="D341" s="194" t="s">
        <v>214</v>
      </c>
      <c r="E341" s="203" t="s">
        <v>1</v>
      </c>
      <c r="F341" s="204" t="s">
        <v>490</v>
      </c>
      <c r="G341" s="14"/>
      <c r="H341" s="205">
        <v>23.399999999999999</v>
      </c>
      <c r="I341" s="206"/>
      <c r="J341" s="14"/>
      <c r="K341" s="14"/>
      <c r="L341" s="202"/>
      <c r="M341" s="207"/>
      <c r="N341" s="208"/>
      <c r="O341" s="208"/>
      <c r="P341" s="208"/>
      <c r="Q341" s="208"/>
      <c r="R341" s="208"/>
      <c r="S341" s="208"/>
      <c r="T341" s="20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03" t="s">
        <v>214</v>
      </c>
      <c r="AU341" s="203" t="s">
        <v>84</v>
      </c>
      <c r="AV341" s="14" t="s">
        <v>217</v>
      </c>
      <c r="AW341" s="14" t="s">
        <v>33</v>
      </c>
      <c r="AX341" s="14" t="s">
        <v>77</v>
      </c>
      <c r="AY341" s="203" t="s">
        <v>206</v>
      </c>
    </row>
    <row r="342" s="15" customFormat="1">
      <c r="A342" s="15"/>
      <c r="B342" s="210"/>
      <c r="C342" s="15"/>
      <c r="D342" s="194" t="s">
        <v>214</v>
      </c>
      <c r="E342" s="211" t="s">
        <v>1</v>
      </c>
      <c r="F342" s="212" t="s">
        <v>235</v>
      </c>
      <c r="G342" s="15"/>
      <c r="H342" s="213">
        <v>78.900000000000006</v>
      </c>
      <c r="I342" s="214"/>
      <c r="J342" s="15"/>
      <c r="K342" s="15"/>
      <c r="L342" s="210"/>
      <c r="M342" s="215"/>
      <c r="N342" s="216"/>
      <c r="O342" s="216"/>
      <c r="P342" s="216"/>
      <c r="Q342" s="216"/>
      <c r="R342" s="216"/>
      <c r="S342" s="216"/>
      <c r="T342" s="21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11" t="s">
        <v>214</v>
      </c>
      <c r="AU342" s="211" t="s">
        <v>84</v>
      </c>
      <c r="AV342" s="15" t="s">
        <v>102</v>
      </c>
      <c r="AW342" s="15" t="s">
        <v>33</v>
      </c>
      <c r="AX342" s="15" t="s">
        <v>8</v>
      </c>
      <c r="AY342" s="211" t="s">
        <v>206</v>
      </c>
    </row>
    <row r="343" s="2" customFormat="1" ht="24.15" customHeight="1">
      <c r="A343" s="37"/>
      <c r="B343" s="179"/>
      <c r="C343" s="180" t="s">
        <v>491</v>
      </c>
      <c r="D343" s="180" t="s">
        <v>208</v>
      </c>
      <c r="E343" s="181" t="s">
        <v>492</v>
      </c>
      <c r="F343" s="182" t="s">
        <v>493</v>
      </c>
      <c r="G343" s="183" t="s">
        <v>211</v>
      </c>
      <c r="H343" s="184">
        <v>11.699999999999999</v>
      </c>
      <c r="I343" s="185"/>
      <c r="J343" s="186">
        <f>ROUND(I343*H343,0)</f>
        <v>0</v>
      </c>
      <c r="K343" s="182" t="s">
        <v>212</v>
      </c>
      <c r="L343" s="38"/>
      <c r="M343" s="187" t="s">
        <v>1</v>
      </c>
      <c r="N343" s="188" t="s">
        <v>42</v>
      </c>
      <c r="O343" s="76"/>
      <c r="P343" s="189">
        <f>O343*H343</f>
        <v>0</v>
      </c>
      <c r="Q343" s="189">
        <v>0</v>
      </c>
      <c r="R343" s="189">
        <f>Q343*H343</f>
        <v>0</v>
      </c>
      <c r="S343" s="189">
        <v>1.3999999999999999</v>
      </c>
      <c r="T343" s="190">
        <f>S343*H343</f>
        <v>16.379999999999999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1" t="s">
        <v>102</v>
      </c>
      <c r="AT343" s="191" t="s">
        <v>208</v>
      </c>
      <c r="AU343" s="191" t="s">
        <v>84</v>
      </c>
      <c r="AY343" s="18" t="s">
        <v>206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8" t="s">
        <v>8</v>
      </c>
      <c r="BK343" s="192">
        <f>ROUND(I343*H343,0)</f>
        <v>0</v>
      </c>
      <c r="BL343" s="18" t="s">
        <v>102</v>
      </c>
      <c r="BM343" s="191" t="s">
        <v>494</v>
      </c>
    </row>
    <row r="344" s="13" customFormat="1">
      <c r="A344" s="13"/>
      <c r="B344" s="193"/>
      <c r="C344" s="13"/>
      <c r="D344" s="194" t="s">
        <v>214</v>
      </c>
      <c r="E344" s="195" t="s">
        <v>1</v>
      </c>
      <c r="F344" s="196" t="s">
        <v>495</v>
      </c>
      <c r="G344" s="13"/>
      <c r="H344" s="197">
        <v>5.5499999999999998</v>
      </c>
      <c r="I344" s="198"/>
      <c r="J344" s="13"/>
      <c r="K344" s="13"/>
      <c r="L344" s="193"/>
      <c r="M344" s="199"/>
      <c r="N344" s="200"/>
      <c r="O344" s="200"/>
      <c r="P344" s="200"/>
      <c r="Q344" s="200"/>
      <c r="R344" s="200"/>
      <c r="S344" s="200"/>
      <c r="T344" s="20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5" t="s">
        <v>214</v>
      </c>
      <c r="AU344" s="195" t="s">
        <v>84</v>
      </c>
      <c r="AV344" s="13" t="s">
        <v>84</v>
      </c>
      <c r="AW344" s="13" t="s">
        <v>33</v>
      </c>
      <c r="AX344" s="13" t="s">
        <v>77</v>
      </c>
      <c r="AY344" s="195" t="s">
        <v>206</v>
      </c>
    </row>
    <row r="345" s="13" customFormat="1">
      <c r="A345" s="13"/>
      <c r="B345" s="193"/>
      <c r="C345" s="13"/>
      <c r="D345" s="194" t="s">
        <v>214</v>
      </c>
      <c r="E345" s="195" t="s">
        <v>1</v>
      </c>
      <c r="F345" s="196" t="s">
        <v>496</v>
      </c>
      <c r="G345" s="13"/>
      <c r="H345" s="197">
        <v>6.1500000000000004</v>
      </c>
      <c r="I345" s="198"/>
      <c r="J345" s="13"/>
      <c r="K345" s="13"/>
      <c r="L345" s="193"/>
      <c r="M345" s="199"/>
      <c r="N345" s="200"/>
      <c r="O345" s="200"/>
      <c r="P345" s="200"/>
      <c r="Q345" s="200"/>
      <c r="R345" s="200"/>
      <c r="S345" s="200"/>
      <c r="T345" s="20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5" t="s">
        <v>214</v>
      </c>
      <c r="AU345" s="195" t="s">
        <v>84</v>
      </c>
      <c r="AV345" s="13" t="s">
        <v>84</v>
      </c>
      <c r="AW345" s="13" t="s">
        <v>33</v>
      </c>
      <c r="AX345" s="13" t="s">
        <v>77</v>
      </c>
      <c r="AY345" s="195" t="s">
        <v>206</v>
      </c>
    </row>
    <row r="346" s="13" customFormat="1">
      <c r="A346" s="13"/>
      <c r="B346" s="193"/>
      <c r="C346" s="13"/>
      <c r="D346" s="194" t="s">
        <v>214</v>
      </c>
      <c r="E346" s="195" t="s">
        <v>1</v>
      </c>
      <c r="F346" s="196" t="s">
        <v>497</v>
      </c>
      <c r="G346" s="13"/>
      <c r="H346" s="197">
        <v>0</v>
      </c>
      <c r="I346" s="198"/>
      <c r="J346" s="13"/>
      <c r="K346" s="13"/>
      <c r="L346" s="193"/>
      <c r="M346" s="199"/>
      <c r="N346" s="200"/>
      <c r="O346" s="200"/>
      <c r="P346" s="200"/>
      <c r="Q346" s="200"/>
      <c r="R346" s="200"/>
      <c r="S346" s="200"/>
      <c r="T346" s="20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5" t="s">
        <v>214</v>
      </c>
      <c r="AU346" s="195" t="s">
        <v>84</v>
      </c>
      <c r="AV346" s="13" t="s">
        <v>84</v>
      </c>
      <c r="AW346" s="13" t="s">
        <v>33</v>
      </c>
      <c r="AX346" s="13" t="s">
        <v>77</v>
      </c>
      <c r="AY346" s="195" t="s">
        <v>206</v>
      </c>
    </row>
    <row r="347" s="14" customFormat="1">
      <c r="A347" s="14"/>
      <c r="B347" s="202"/>
      <c r="C347" s="14"/>
      <c r="D347" s="194" t="s">
        <v>214</v>
      </c>
      <c r="E347" s="203" t="s">
        <v>1</v>
      </c>
      <c r="F347" s="204" t="s">
        <v>482</v>
      </c>
      <c r="G347" s="14"/>
      <c r="H347" s="205">
        <v>11.699999999999999</v>
      </c>
      <c r="I347" s="206"/>
      <c r="J347" s="14"/>
      <c r="K347" s="14"/>
      <c r="L347" s="202"/>
      <c r="M347" s="207"/>
      <c r="N347" s="208"/>
      <c r="O347" s="208"/>
      <c r="P347" s="208"/>
      <c r="Q347" s="208"/>
      <c r="R347" s="208"/>
      <c r="S347" s="208"/>
      <c r="T347" s="20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03" t="s">
        <v>214</v>
      </c>
      <c r="AU347" s="203" t="s">
        <v>84</v>
      </c>
      <c r="AV347" s="14" t="s">
        <v>217</v>
      </c>
      <c r="AW347" s="14" t="s">
        <v>33</v>
      </c>
      <c r="AX347" s="14" t="s">
        <v>8</v>
      </c>
      <c r="AY347" s="203" t="s">
        <v>206</v>
      </c>
    </row>
    <row r="348" s="2" customFormat="1" ht="21.75" customHeight="1">
      <c r="A348" s="37"/>
      <c r="B348" s="179"/>
      <c r="C348" s="180" t="s">
        <v>498</v>
      </c>
      <c r="D348" s="180" t="s">
        <v>208</v>
      </c>
      <c r="E348" s="181" t="s">
        <v>499</v>
      </c>
      <c r="F348" s="182" t="s">
        <v>500</v>
      </c>
      <c r="G348" s="183" t="s">
        <v>294</v>
      </c>
      <c r="H348" s="184">
        <v>6.7619999999999996</v>
      </c>
      <c r="I348" s="185"/>
      <c r="J348" s="186">
        <f>ROUND(I348*H348,0)</f>
        <v>0</v>
      </c>
      <c r="K348" s="182" t="s">
        <v>212</v>
      </c>
      <c r="L348" s="38"/>
      <c r="M348" s="187" t="s">
        <v>1</v>
      </c>
      <c r="N348" s="188" t="s">
        <v>42</v>
      </c>
      <c r="O348" s="76"/>
      <c r="P348" s="189">
        <f>O348*H348</f>
        <v>0</v>
      </c>
      <c r="Q348" s="189">
        <v>0</v>
      </c>
      <c r="R348" s="189">
        <f>Q348*H348</f>
        <v>0</v>
      </c>
      <c r="S348" s="189">
        <v>0.067000000000000004</v>
      </c>
      <c r="T348" s="190">
        <f>S348*H348</f>
        <v>0.45305400000000001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1" t="s">
        <v>102</v>
      </c>
      <c r="AT348" s="191" t="s">
        <v>208</v>
      </c>
      <c r="AU348" s="191" t="s">
        <v>84</v>
      </c>
      <c r="AY348" s="18" t="s">
        <v>206</v>
      </c>
      <c r="BE348" s="192">
        <f>IF(N348="základní",J348,0)</f>
        <v>0</v>
      </c>
      <c r="BF348" s="192">
        <f>IF(N348="snížená",J348,0)</f>
        <v>0</v>
      </c>
      <c r="BG348" s="192">
        <f>IF(N348="zákl. přenesená",J348,0)</f>
        <v>0</v>
      </c>
      <c r="BH348" s="192">
        <f>IF(N348="sníž. přenesená",J348,0)</f>
        <v>0</v>
      </c>
      <c r="BI348" s="192">
        <f>IF(N348="nulová",J348,0)</f>
        <v>0</v>
      </c>
      <c r="BJ348" s="18" t="s">
        <v>8</v>
      </c>
      <c r="BK348" s="192">
        <f>ROUND(I348*H348,0)</f>
        <v>0</v>
      </c>
      <c r="BL348" s="18" t="s">
        <v>102</v>
      </c>
      <c r="BM348" s="191" t="s">
        <v>501</v>
      </c>
    </row>
    <row r="349" s="13" customFormat="1">
      <c r="A349" s="13"/>
      <c r="B349" s="193"/>
      <c r="C349" s="13"/>
      <c r="D349" s="194" t="s">
        <v>214</v>
      </c>
      <c r="E349" s="195" t="s">
        <v>1</v>
      </c>
      <c r="F349" s="196" t="s">
        <v>502</v>
      </c>
      <c r="G349" s="13"/>
      <c r="H349" s="197">
        <v>6.7619999999999996</v>
      </c>
      <c r="I349" s="198"/>
      <c r="J349" s="13"/>
      <c r="K349" s="13"/>
      <c r="L349" s="193"/>
      <c r="M349" s="199"/>
      <c r="N349" s="200"/>
      <c r="O349" s="200"/>
      <c r="P349" s="200"/>
      <c r="Q349" s="200"/>
      <c r="R349" s="200"/>
      <c r="S349" s="200"/>
      <c r="T349" s="20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5" t="s">
        <v>214</v>
      </c>
      <c r="AU349" s="195" t="s">
        <v>84</v>
      </c>
      <c r="AV349" s="13" t="s">
        <v>84</v>
      </c>
      <c r="AW349" s="13" t="s">
        <v>33</v>
      </c>
      <c r="AX349" s="13" t="s">
        <v>8</v>
      </c>
      <c r="AY349" s="195" t="s">
        <v>206</v>
      </c>
    </row>
    <row r="350" s="2" customFormat="1" ht="21.75" customHeight="1">
      <c r="A350" s="37"/>
      <c r="B350" s="179"/>
      <c r="C350" s="180" t="s">
        <v>503</v>
      </c>
      <c r="D350" s="180" t="s">
        <v>208</v>
      </c>
      <c r="E350" s="181" t="s">
        <v>504</v>
      </c>
      <c r="F350" s="182" t="s">
        <v>505</v>
      </c>
      <c r="G350" s="183" t="s">
        <v>294</v>
      </c>
      <c r="H350" s="184">
        <v>42.552</v>
      </c>
      <c r="I350" s="185"/>
      <c r="J350" s="186">
        <f>ROUND(I350*H350,0)</f>
        <v>0</v>
      </c>
      <c r="K350" s="182" t="s">
        <v>212</v>
      </c>
      <c r="L350" s="38"/>
      <c r="M350" s="187" t="s">
        <v>1</v>
      </c>
      <c r="N350" s="188" t="s">
        <v>42</v>
      </c>
      <c r="O350" s="76"/>
      <c r="P350" s="189">
        <f>O350*H350</f>
        <v>0</v>
      </c>
      <c r="Q350" s="189">
        <v>0</v>
      </c>
      <c r="R350" s="189">
        <f>Q350*H350</f>
        <v>0</v>
      </c>
      <c r="S350" s="189">
        <v>0.075999999999999998</v>
      </c>
      <c r="T350" s="190">
        <f>S350*H350</f>
        <v>3.2339519999999999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1" t="s">
        <v>102</v>
      </c>
      <c r="AT350" s="191" t="s">
        <v>208</v>
      </c>
      <c r="AU350" s="191" t="s">
        <v>84</v>
      </c>
      <c r="AY350" s="18" t="s">
        <v>206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8" t="s">
        <v>8</v>
      </c>
      <c r="BK350" s="192">
        <f>ROUND(I350*H350,0)</f>
        <v>0</v>
      </c>
      <c r="BL350" s="18" t="s">
        <v>102</v>
      </c>
      <c r="BM350" s="191" t="s">
        <v>506</v>
      </c>
    </row>
    <row r="351" s="13" customFormat="1">
      <c r="A351" s="13"/>
      <c r="B351" s="193"/>
      <c r="C351" s="13"/>
      <c r="D351" s="194" t="s">
        <v>214</v>
      </c>
      <c r="E351" s="195" t="s">
        <v>1</v>
      </c>
      <c r="F351" s="196" t="s">
        <v>507</v>
      </c>
      <c r="G351" s="13"/>
      <c r="H351" s="197">
        <v>15.366</v>
      </c>
      <c r="I351" s="198"/>
      <c r="J351" s="13"/>
      <c r="K351" s="13"/>
      <c r="L351" s="193"/>
      <c r="M351" s="199"/>
      <c r="N351" s="200"/>
      <c r="O351" s="200"/>
      <c r="P351" s="200"/>
      <c r="Q351" s="200"/>
      <c r="R351" s="200"/>
      <c r="S351" s="200"/>
      <c r="T351" s="20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5" t="s">
        <v>214</v>
      </c>
      <c r="AU351" s="195" t="s">
        <v>84</v>
      </c>
      <c r="AV351" s="13" t="s">
        <v>84</v>
      </c>
      <c r="AW351" s="13" t="s">
        <v>33</v>
      </c>
      <c r="AX351" s="13" t="s">
        <v>77</v>
      </c>
      <c r="AY351" s="195" t="s">
        <v>206</v>
      </c>
    </row>
    <row r="352" s="13" customFormat="1">
      <c r="A352" s="13"/>
      <c r="B352" s="193"/>
      <c r="C352" s="13"/>
      <c r="D352" s="194" t="s">
        <v>214</v>
      </c>
      <c r="E352" s="195" t="s">
        <v>1</v>
      </c>
      <c r="F352" s="196" t="s">
        <v>508</v>
      </c>
      <c r="G352" s="13"/>
      <c r="H352" s="197">
        <v>1.379</v>
      </c>
      <c r="I352" s="198"/>
      <c r="J352" s="13"/>
      <c r="K352" s="13"/>
      <c r="L352" s="193"/>
      <c r="M352" s="199"/>
      <c r="N352" s="200"/>
      <c r="O352" s="200"/>
      <c r="P352" s="200"/>
      <c r="Q352" s="200"/>
      <c r="R352" s="200"/>
      <c r="S352" s="200"/>
      <c r="T352" s="20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5" t="s">
        <v>214</v>
      </c>
      <c r="AU352" s="195" t="s">
        <v>84</v>
      </c>
      <c r="AV352" s="13" t="s">
        <v>84</v>
      </c>
      <c r="AW352" s="13" t="s">
        <v>33</v>
      </c>
      <c r="AX352" s="13" t="s">
        <v>77</v>
      </c>
      <c r="AY352" s="195" t="s">
        <v>206</v>
      </c>
    </row>
    <row r="353" s="13" customFormat="1">
      <c r="A353" s="13"/>
      <c r="B353" s="193"/>
      <c r="C353" s="13"/>
      <c r="D353" s="194" t="s">
        <v>214</v>
      </c>
      <c r="E353" s="195" t="s">
        <v>1</v>
      </c>
      <c r="F353" s="196" t="s">
        <v>509</v>
      </c>
      <c r="G353" s="13"/>
      <c r="H353" s="197">
        <v>7.8799999999999999</v>
      </c>
      <c r="I353" s="198"/>
      <c r="J353" s="13"/>
      <c r="K353" s="13"/>
      <c r="L353" s="193"/>
      <c r="M353" s="199"/>
      <c r="N353" s="200"/>
      <c r="O353" s="200"/>
      <c r="P353" s="200"/>
      <c r="Q353" s="200"/>
      <c r="R353" s="200"/>
      <c r="S353" s="200"/>
      <c r="T353" s="20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5" t="s">
        <v>214</v>
      </c>
      <c r="AU353" s="195" t="s">
        <v>84</v>
      </c>
      <c r="AV353" s="13" t="s">
        <v>84</v>
      </c>
      <c r="AW353" s="13" t="s">
        <v>33</v>
      </c>
      <c r="AX353" s="13" t="s">
        <v>77</v>
      </c>
      <c r="AY353" s="195" t="s">
        <v>206</v>
      </c>
    </row>
    <row r="354" s="13" customFormat="1">
      <c r="A354" s="13"/>
      <c r="B354" s="193"/>
      <c r="C354" s="13"/>
      <c r="D354" s="194" t="s">
        <v>214</v>
      </c>
      <c r="E354" s="195" t="s">
        <v>1</v>
      </c>
      <c r="F354" s="196" t="s">
        <v>510</v>
      </c>
      <c r="G354" s="13"/>
      <c r="H354" s="197">
        <v>7.0919999999999996</v>
      </c>
      <c r="I354" s="198"/>
      <c r="J354" s="13"/>
      <c r="K354" s="13"/>
      <c r="L354" s="193"/>
      <c r="M354" s="199"/>
      <c r="N354" s="200"/>
      <c r="O354" s="200"/>
      <c r="P354" s="200"/>
      <c r="Q354" s="200"/>
      <c r="R354" s="200"/>
      <c r="S354" s="200"/>
      <c r="T354" s="20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5" t="s">
        <v>214</v>
      </c>
      <c r="AU354" s="195" t="s">
        <v>84</v>
      </c>
      <c r="AV354" s="13" t="s">
        <v>84</v>
      </c>
      <c r="AW354" s="13" t="s">
        <v>33</v>
      </c>
      <c r="AX354" s="13" t="s">
        <v>77</v>
      </c>
      <c r="AY354" s="195" t="s">
        <v>206</v>
      </c>
    </row>
    <row r="355" s="13" customFormat="1">
      <c r="A355" s="13"/>
      <c r="B355" s="193"/>
      <c r="C355" s="13"/>
      <c r="D355" s="194" t="s">
        <v>214</v>
      </c>
      <c r="E355" s="195" t="s">
        <v>1</v>
      </c>
      <c r="F355" s="196" t="s">
        <v>511</v>
      </c>
      <c r="G355" s="13"/>
      <c r="H355" s="197">
        <v>10.835000000000001</v>
      </c>
      <c r="I355" s="198"/>
      <c r="J355" s="13"/>
      <c r="K355" s="13"/>
      <c r="L355" s="193"/>
      <c r="M355" s="199"/>
      <c r="N355" s="200"/>
      <c r="O355" s="200"/>
      <c r="P355" s="200"/>
      <c r="Q355" s="200"/>
      <c r="R355" s="200"/>
      <c r="S355" s="200"/>
      <c r="T355" s="20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5" t="s">
        <v>214</v>
      </c>
      <c r="AU355" s="195" t="s">
        <v>84</v>
      </c>
      <c r="AV355" s="13" t="s">
        <v>84</v>
      </c>
      <c r="AW355" s="13" t="s">
        <v>33</v>
      </c>
      <c r="AX355" s="13" t="s">
        <v>77</v>
      </c>
      <c r="AY355" s="195" t="s">
        <v>206</v>
      </c>
    </row>
    <row r="356" s="14" customFormat="1">
      <c r="A356" s="14"/>
      <c r="B356" s="202"/>
      <c r="C356" s="14"/>
      <c r="D356" s="194" t="s">
        <v>214</v>
      </c>
      <c r="E356" s="203" t="s">
        <v>1</v>
      </c>
      <c r="F356" s="204" t="s">
        <v>216</v>
      </c>
      <c r="G356" s="14"/>
      <c r="H356" s="205">
        <v>42.552</v>
      </c>
      <c r="I356" s="206"/>
      <c r="J356" s="14"/>
      <c r="K356" s="14"/>
      <c r="L356" s="202"/>
      <c r="M356" s="207"/>
      <c r="N356" s="208"/>
      <c r="O356" s="208"/>
      <c r="P356" s="208"/>
      <c r="Q356" s="208"/>
      <c r="R356" s="208"/>
      <c r="S356" s="208"/>
      <c r="T356" s="20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03" t="s">
        <v>214</v>
      </c>
      <c r="AU356" s="203" t="s">
        <v>84</v>
      </c>
      <c r="AV356" s="14" t="s">
        <v>217</v>
      </c>
      <c r="AW356" s="14" t="s">
        <v>33</v>
      </c>
      <c r="AX356" s="14" t="s">
        <v>8</v>
      </c>
      <c r="AY356" s="203" t="s">
        <v>206</v>
      </c>
    </row>
    <row r="357" s="2" customFormat="1" ht="24.15" customHeight="1">
      <c r="A357" s="37"/>
      <c r="B357" s="179"/>
      <c r="C357" s="180" t="s">
        <v>512</v>
      </c>
      <c r="D357" s="180" t="s">
        <v>208</v>
      </c>
      <c r="E357" s="181" t="s">
        <v>513</v>
      </c>
      <c r="F357" s="182" t="s">
        <v>514</v>
      </c>
      <c r="G357" s="183" t="s">
        <v>211</v>
      </c>
      <c r="H357" s="184">
        <v>4.1879999999999997</v>
      </c>
      <c r="I357" s="185"/>
      <c r="J357" s="186">
        <f>ROUND(I357*H357,0)</f>
        <v>0</v>
      </c>
      <c r="K357" s="182" t="s">
        <v>212</v>
      </c>
      <c r="L357" s="38"/>
      <c r="M357" s="187" t="s">
        <v>1</v>
      </c>
      <c r="N357" s="188" t="s">
        <v>42</v>
      </c>
      <c r="O357" s="76"/>
      <c r="P357" s="189">
        <f>O357*H357</f>
        <v>0</v>
      </c>
      <c r="Q357" s="189">
        <v>0</v>
      </c>
      <c r="R357" s="189">
        <f>Q357*H357</f>
        <v>0</v>
      </c>
      <c r="S357" s="189">
        <v>1.8</v>
      </c>
      <c r="T357" s="190">
        <f>S357*H357</f>
        <v>7.5383999999999993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1" t="s">
        <v>102</v>
      </c>
      <c r="AT357" s="191" t="s">
        <v>208</v>
      </c>
      <c r="AU357" s="191" t="s">
        <v>84</v>
      </c>
      <c r="AY357" s="18" t="s">
        <v>206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8" t="s">
        <v>8</v>
      </c>
      <c r="BK357" s="192">
        <f>ROUND(I357*H357,0)</f>
        <v>0</v>
      </c>
      <c r="BL357" s="18" t="s">
        <v>102</v>
      </c>
      <c r="BM357" s="191" t="s">
        <v>515</v>
      </c>
    </row>
    <row r="358" s="13" customFormat="1">
      <c r="A358" s="13"/>
      <c r="B358" s="193"/>
      <c r="C358" s="13"/>
      <c r="D358" s="194" t="s">
        <v>214</v>
      </c>
      <c r="E358" s="195" t="s">
        <v>1</v>
      </c>
      <c r="F358" s="196" t="s">
        <v>516</v>
      </c>
      <c r="G358" s="13"/>
      <c r="H358" s="197">
        <v>0.98299999999999998</v>
      </c>
      <c r="I358" s="198"/>
      <c r="J358" s="13"/>
      <c r="K358" s="13"/>
      <c r="L358" s="193"/>
      <c r="M358" s="199"/>
      <c r="N358" s="200"/>
      <c r="O358" s="200"/>
      <c r="P358" s="200"/>
      <c r="Q358" s="200"/>
      <c r="R358" s="200"/>
      <c r="S358" s="200"/>
      <c r="T358" s="20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5" t="s">
        <v>214</v>
      </c>
      <c r="AU358" s="195" t="s">
        <v>84</v>
      </c>
      <c r="AV358" s="13" t="s">
        <v>84</v>
      </c>
      <c r="AW358" s="13" t="s">
        <v>33</v>
      </c>
      <c r="AX358" s="13" t="s">
        <v>77</v>
      </c>
      <c r="AY358" s="195" t="s">
        <v>206</v>
      </c>
    </row>
    <row r="359" s="13" customFormat="1">
      <c r="A359" s="13"/>
      <c r="B359" s="193"/>
      <c r="C359" s="13"/>
      <c r="D359" s="194" t="s">
        <v>214</v>
      </c>
      <c r="E359" s="195" t="s">
        <v>1</v>
      </c>
      <c r="F359" s="196" t="s">
        <v>517</v>
      </c>
      <c r="G359" s="13"/>
      <c r="H359" s="197">
        <v>1.0920000000000001</v>
      </c>
      <c r="I359" s="198"/>
      <c r="J359" s="13"/>
      <c r="K359" s="13"/>
      <c r="L359" s="193"/>
      <c r="M359" s="199"/>
      <c r="N359" s="200"/>
      <c r="O359" s="200"/>
      <c r="P359" s="200"/>
      <c r="Q359" s="200"/>
      <c r="R359" s="200"/>
      <c r="S359" s="200"/>
      <c r="T359" s="20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5" t="s">
        <v>214</v>
      </c>
      <c r="AU359" s="195" t="s">
        <v>84</v>
      </c>
      <c r="AV359" s="13" t="s">
        <v>84</v>
      </c>
      <c r="AW359" s="13" t="s">
        <v>33</v>
      </c>
      <c r="AX359" s="13" t="s">
        <v>77</v>
      </c>
      <c r="AY359" s="195" t="s">
        <v>206</v>
      </c>
    </row>
    <row r="360" s="13" customFormat="1">
      <c r="A360" s="13"/>
      <c r="B360" s="193"/>
      <c r="C360" s="13"/>
      <c r="D360" s="194" t="s">
        <v>214</v>
      </c>
      <c r="E360" s="195" t="s">
        <v>1</v>
      </c>
      <c r="F360" s="196" t="s">
        <v>518</v>
      </c>
      <c r="G360" s="13"/>
      <c r="H360" s="197">
        <v>0.68000000000000005</v>
      </c>
      <c r="I360" s="198"/>
      <c r="J360" s="13"/>
      <c r="K360" s="13"/>
      <c r="L360" s="193"/>
      <c r="M360" s="199"/>
      <c r="N360" s="200"/>
      <c r="O360" s="200"/>
      <c r="P360" s="200"/>
      <c r="Q360" s="200"/>
      <c r="R360" s="200"/>
      <c r="S360" s="200"/>
      <c r="T360" s="20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5" t="s">
        <v>214</v>
      </c>
      <c r="AU360" s="195" t="s">
        <v>84</v>
      </c>
      <c r="AV360" s="13" t="s">
        <v>84</v>
      </c>
      <c r="AW360" s="13" t="s">
        <v>33</v>
      </c>
      <c r="AX360" s="13" t="s">
        <v>77</v>
      </c>
      <c r="AY360" s="195" t="s">
        <v>206</v>
      </c>
    </row>
    <row r="361" s="14" customFormat="1">
      <c r="A361" s="14"/>
      <c r="B361" s="202"/>
      <c r="C361" s="14"/>
      <c r="D361" s="194" t="s">
        <v>214</v>
      </c>
      <c r="E361" s="203" t="s">
        <v>1</v>
      </c>
      <c r="F361" s="204" t="s">
        <v>519</v>
      </c>
      <c r="G361" s="14"/>
      <c r="H361" s="205">
        <v>2.7549999999999999</v>
      </c>
      <c r="I361" s="206"/>
      <c r="J361" s="14"/>
      <c r="K361" s="14"/>
      <c r="L361" s="202"/>
      <c r="M361" s="207"/>
      <c r="N361" s="208"/>
      <c r="O361" s="208"/>
      <c r="P361" s="208"/>
      <c r="Q361" s="208"/>
      <c r="R361" s="208"/>
      <c r="S361" s="208"/>
      <c r="T361" s="20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03" t="s">
        <v>214</v>
      </c>
      <c r="AU361" s="203" t="s">
        <v>84</v>
      </c>
      <c r="AV361" s="14" t="s">
        <v>217</v>
      </c>
      <c r="AW361" s="14" t="s">
        <v>33</v>
      </c>
      <c r="AX361" s="14" t="s">
        <v>77</v>
      </c>
      <c r="AY361" s="203" t="s">
        <v>206</v>
      </c>
    </row>
    <row r="362" s="13" customFormat="1">
      <c r="A362" s="13"/>
      <c r="B362" s="193"/>
      <c r="C362" s="13"/>
      <c r="D362" s="194" t="s">
        <v>214</v>
      </c>
      <c r="E362" s="195" t="s">
        <v>1</v>
      </c>
      <c r="F362" s="196" t="s">
        <v>520</v>
      </c>
      <c r="G362" s="13"/>
      <c r="H362" s="197">
        <v>1.4330000000000001</v>
      </c>
      <c r="I362" s="198"/>
      <c r="J362" s="13"/>
      <c r="K362" s="13"/>
      <c r="L362" s="193"/>
      <c r="M362" s="199"/>
      <c r="N362" s="200"/>
      <c r="O362" s="200"/>
      <c r="P362" s="200"/>
      <c r="Q362" s="200"/>
      <c r="R362" s="200"/>
      <c r="S362" s="200"/>
      <c r="T362" s="20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5" t="s">
        <v>214</v>
      </c>
      <c r="AU362" s="195" t="s">
        <v>84</v>
      </c>
      <c r="AV362" s="13" t="s">
        <v>84</v>
      </c>
      <c r="AW362" s="13" t="s">
        <v>33</v>
      </c>
      <c r="AX362" s="13" t="s">
        <v>77</v>
      </c>
      <c r="AY362" s="195" t="s">
        <v>206</v>
      </c>
    </row>
    <row r="363" s="14" customFormat="1">
      <c r="A363" s="14"/>
      <c r="B363" s="202"/>
      <c r="C363" s="14"/>
      <c r="D363" s="194" t="s">
        <v>214</v>
      </c>
      <c r="E363" s="203" t="s">
        <v>1</v>
      </c>
      <c r="F363" s="204" t="s">
        <v>521</v>
      </c>
      <c r="G363" s="14"/>
      <c r="H363" s="205">
        <v>1.4330000000000001</v>
      </c>
      <c r="I363" s="206"/>
      <c r="J363" s="14"/>
      <c r="K363" s="14"/>
      <c r="L363" s="202"/>
      <c r="M363" s="207"/>
      <c r="N363" s="208"/>
      <c r="O363" s="208"/>
      <c r="P363" s="208"/>
      <c r="Q363" s="208"/>
      <c r="R363" s="208"/>
      <c r="S363" s="208"/>
      <c r="T363" s="20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3" t="s">
        <v>214</v>
      </c>
      <c r="AU363" s="203" t="s">
        <v>84</v>
      </c>
      <c r="AV363" s="14" t="s">
        <v>217</v>
      </c>
      <c r="AW363" s="14" t="s">
        <v>33</v>
      </c>
      <c r="AX363" s="14" t="s">
        <v>77</v>
      </c>
      <c r="AY363" s="203" t="s">
        <v>206</v>
      </c>
    </row>
    <row r="364" s="15" customFormat="1">
      <c r="A364" s="15"/>
      <c r="B364" s="210"/>
      <c r="C364" s="15"/>
      <c r="D364" s="194" t="s">
        <v>214</v>
      </c>
      <c r="E364" s="211" t="s">
        <v>1</v>
      </c>
      <c r="F364" s="212" t="s">
        <v>235</v>
      </c>
      <c r="G364" s="15"/>
      <c r="H364" s="213">
        <v>4.1879999999999997</v>
      </c>
      <c r="I364" s="214"/>
      <c r="J364" s="15"/>
      <c r="K364" s="15"/>
      <c r="L364" s="210"/>
      <c r="M364" s="215"/>
      <c r="N364" s="216"/>
      <c r="O364" s="216"/>
      <c r="P364" s="216"/>
      <c r="Q364" s="216"/>
      <c r="R364" s="216"/>
      <c r="S364" s="216"/>
      <c r="T364" s="217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11" t="s">
        <v>214</v>
      </c>
      <c r="AU364" s="211" t="s">
        <v>84</v>
      </c>
      <c r="AV364" s="15" t="s">
        <v>102</v>
      </c>
      <c r="AW364" s="15" t="s">
        <v>33</v>
      </c>
      <c r="AX364" s="15" t="s">
        <v>8</v>
      </c>
      <c r="AY364" s="211" t="s">
        <v>206</v>
      </c>
    </row>
    <row r="365" s="2" customFormat="1" ht="24.15" customHeight="1">
      <c r="A365" s="37"/>
      <c r="B365" s="179"/>
      <c r="C365" s="180" t="s">
        <v>522</v>
      </c>
      <c r="D365" s="180" t="s">
        <v>208</v>
      </c>
      <c r="E365" s="181" t="s">
        <v>523</v>
      </c>
      <c r="F365" s="182" t="s">
        <v>524</v>
      </c>
      <c r="G365" s="183" t="s">
        <v>266</v>
      </c>
      <c r="H365" s="184">
        <v>23.850000000000001</v>
      </c>
      <c r="I365" s="185"/>
      <c r="J365" s="186">
        <f>ROUND(I365*H365,0)</f>
        <v>0</v>
      </c>
      <c r="K365" s="182" t="s">
        <v>212</v>
      </c>
      <c r="L365" s="38"/>
      <c r="M365" s="187" t="s">
        <v>1</v>
      </c>
      <c r="N365" s="188" t="s">
        <v>42</v>
      </c>
      <c r="O365" s="76"/>
      <c r="P365" s="189">
        <f>O365*H365</f>
        <v>0</v>
      </c>
      <c r="Q365" s="189">
        <v>0</v>
      </c>
      <c r="R365" s="189">
        <f>Q365*H365</f>
        <v>0</v>
      </c>
      <c r="S365" s="189">
        <v>0.042000000000000003</v>
      </c>
      <c r="T365" s="190">
        <f>S365*H365</f>
        <v>1.0017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1" t="s">
        <v>102</v>
      </c>
      <c r="AT365" s="191" t="s">
        <v>208</v>
      </c>
      <c r="AU365" s="191" t="s">
        <v>84</v>
      </c>
      <c r="AY365" s="18" t="s">
        <v>206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8" t="s">
        <v>8</v>
      </c>
      <c r="BK365" s="192">
        <f>ROUND(I365*H365,0)</f>
        <v>0</v>
      </c>
      <c r="BL365" s="18" t="s">
        <v>102</v>
      </c>
      <c r="BM365" s="191" t="s">
        <v>525</v>
      </c>
    </row>
    <row r="366" s="13" customFormat="1">
      <c r="A366" s="13"/>
      <c r="B366" s="193"/>
      <c r="C366" s="13"/>
      <c r="D366" s="194" t="s">
        <v>214</v>
      </c>
      <c r="E366" s="195" t="s">
        <v>1</v>
      </c>
      <c r="F366" s="196" t="s">
        <v>526</v>
      </c>
      <c r="G366" s="13"/>
      <c r="H366" s="197">
        <v>3.6000000000000001</v>
      </c>
      <c r="I366" s="198"/>
      <c r="J366" s="13"/>
      <c r="K366" s="13"/>
      <c r="L366" s="193"/>
      <c r="M366" s="199"/>
      <c r="N366" s="200"/>
      <c r="O366" s="200"/>
      <c r="P366" s="200"/>
      <c r="Q366" s="200"/>
      <c r="R366" s="200"/>
      <c r="S366" s="200"/>
      <c r="T366" s="20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5" t="s">
        <v>214</v>
      </c>
      <c r="AU366" s="195" t="s">
        <v>84</v>
      </c>
      <c r="AV366" s="13" t="s">
        <v>84</v>
      </c>
      <c r="AW366" s="13" t="s">
        <v>33</v>
      </c>
      <c r="AX366" s="13" t="s">
        <v>77</v>
      </c>
      <c r="AY366" s="195" t="s">
        <v>206</v>
      </c>
    </row>
    <row r="367" s="13" customFormat="1">
      <c r="A367" s="13"/>
      <c r="B367" s="193"/>
      <c r="C367" s="13"/>
      <c r="D367" s="194" t="s">
        <v>214</v>
      </c>
      <c r="E367" s="195" t="s">
        <v>1</v>
      </c>
      <c r="F367" s="196" t="s">
        <v>527</v>
      </c>
      <c r="G367" s="13"/>
      <c r="H367" s="197">
        <v>3.8999999999999999</v>
      </c>
      <c r="I367" s="198"/>
      <c r="J367" s="13"/>
      <c r="K367" s="13"/>
      <c r="L367" s="193"/>
      <c r="M367" s="199"/>
      <c r="N367" s="200"/>
      <c r="O367" s="200"/>
      <c r="P367" s="200"/>
      <c r="Q367" s="200"/>
      <c r="R367" s="200"/>
      <c r="S367" s="200"/>
      <c r="T367" s="20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5" t="s">
        <v>214</v>
      </c>
      <c r="AU367" s="195" t="s">
        <v>84</v>
      </c>
      <c r="AV367" s="13" t="s">
        <v>84</v>
      </c>
      <c r="AW367" s="13" t="s">
        <v>33</v>
      </c>
      <c r="AX367" s="13" t="s">
        <v>77</v>
      </c>
      <c r="AY367" s="195" t="s">
        <v>206</v>
      </c>
    </row>
    <row r="368" s="13" customFormat="1">
      <c r="A368" s="13"/>
      <c r="B368" s="193"/>
      <c r="C368" s="13"/>
      <c r="D368" s="194" t="s">
        <v>214</v>
      </c>
      <c r="E368" s="195" t="s">
        <v>1</v>
      </c>
      <c r="F368" s="196" t="s">
        <v>528</v>
      </c>
      <c r="G368" s="13"/>
      <c r="H368" s="197">
        <v>5.4000000000000004</v>
      </c>
      <c r="I368" s="198"/>
      <c r="J368" s="13"/>
      <c r="K368" s="13"/>
      <c r="L368" s="193"/>
      <c r="M368" s="199"/>
      <c r="N368" s="200"/>
      <c r="O368" s="200"/>
      <c r="P368" s="200"/>
      <c r="Q368" s="200"/>
      <c r="R368" s="200"/>
      <c r="S368" s="200"/>
      <c r="T368" s="20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5" t="s">
        <v>214</v>
      </c>
      <c r="AU368" s="195" t="s">
        <v>84</v>
      </c>
      <c r="AV368" s="13" t="s">
        <v>84</v>
      </c>
      <c r="AW368" s="13" t="s">
        <v>33</v>
      </c>
      <c r="AX368" s="13" t="s">
        <v>77</v>
      </c>
      <c r="AY368" s="195" t="s">
        <v>206</v>
      </c>
    </row>
    <row r="369" s="13" customFormat="1">
      <c r="A369" s="13"/>
      <c r="B369" s="193"/>
      <c r="C369" s="13"/>
      <c r="D369" s="194" t="s">
        <v>214</v>
      </c>
      <c r="E369" s="195" t="s">
        <v>1</v>
      </c>
      <c r="F369" s="196" t="s">
        <v>526</v>
      </c>
      <c r="G369" s="13"/>
      <c r="H369" s="197">
        <v>3.6000000000000001</v>
      </c>
      <c r="I369" s="198"/>
      <c r="J369" s="13"/>
      <c r="K369" s="13"/>
      <c r="L369" s="193"/>
      <c r="M369" s="199"/>
      <c r="N369" s="200"/>
      <c r="O369" s="200"/>
      <c r="P369" s="200"/>
      <c r="Q369" s="200"/>
      <c r="R369" s="200"/>
      <c r="S369" s="200"/>
      <c r="T369" s="20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5" t="s">
        <v>214</v>
      </c>
      <c r="AU369" s="195" t="s">
        <v>84</v>
      </c>
      <c r="AV369" s="13" t="s">
        <v>84</v>
      </c>
      <c r="AW369" s="13" t="s">
        <v>33</v>
      </c>
      <c r="AX369" s="13" t="s">
        <v>77</v>
      </c>
      <c r="AY369" s="195" t="s">
        <v>206</v>
      </c>
    </row>
    <row r="370" s="13" customFormat="1">
      <c r="A370" s="13"/>
      <c r="B370" s="193"/>
      <c r="C370" s="13"/>
      <c r="D370" s="194" t="s">
        <v>214</v>
      </c>
      <c r="E370" s="195" t="s">
        <v>1</v>
      </c>
      <c r="F370" s="196" t="s">
        <v>529</v>
      </c>
      <c r="G370" s="13"/>
      <c r="H370" s="197">
        <v>7.3499999999999996</v>
      </c>
      <c r="I370" s="198"/>
      <c r="J370" s="13"/>
      <c r="K370" s="13"/>
      <c r="L370" s="193"/>
      <c r="M370" s="199"/>
      <c r="N370" s="200"/>
      <c r="O370" s="200"/>
      <c r="P370" s="200"/>
      <c r="Q370" s="200"/>
      <c r="R370" s="200"/>
      <c r="S370" s="200"/>
      <c r="T370" s="20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5" t="s">
        <v>214</v>
      </c>
      <c r="AU370" s="195" t="s">
        <v>84</v>
      </c>
      <c r="AV370" s="13" t="s">
        <v>84</v>
      </c>
      <c r="AW370" s="13" t="s">
        <v>33</v>
      </c>
      <c r="AX370" s="13" t="s">
        <v>77</v>
      </c>
      <c r="AY370" s="195" t="s">
        <v>206</v>
      </c>
    </row>
    <row r="371" s="14" customFormat="1">
      <c r="A371" s="14"/>
      <c r="B371" s="202"/>
      <c r="C371" s="14"/>
      <c r="D371" s="194" t="s">
        <v>214</v>
      </c>
      <c r="E371" s="203" t="s">
        <v>1</v>
      </c>
      <c r="F371" s="204" t="s">
        <v>216</v>
      </c>
      <c r="G371" s="14"/>
      <c r="H371" s="205">
        <v>23.850000000000001</v>
      </c>
      <c r="I371" s="206"/>
      <c r="J371" s="14"/>
      <c r="K371" s="14"/>
      <c r="L371" s="202"/>
      <c r="M371" s="207"/>
      <c r="N371" s="208"/>
      <c r="O371" s="208"/>
      <c r="P371" s="208"/>
      <c r="Q371" s="208"/>
      <c r="R371" s="208"/>
      <c r="S371" s="208"/>
      <c r="T371" s="20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03" t="s">
        <v>214</v>
      </c>
      <c r="AU371" s="203" t="s">
        <v>84</v>
      </c>
      <c r="AV371" s="14" t="s">
        <v>217</v>
      </c>
      <c r="AW371" s="14" t="s">
        <v>33</v>
      </c>
      <c r="AX371" s="14" t="s">
        <v>8</v>
      </c>
      <c r="AY371" s="203" t="s">
        <v>206</v>
      </c>
    </row>
    <row r="372" s="2" customFormat="1" ht="24.15" customHeight="1">
      <c r="A372" s="37"/>
      <c r="B372" s="179"/>
      <c r="C372" s="180" t="s">
        <v>530</v>
      </c>
      <c r="D372" s="180" t="s">
        <v>208</v>
      </c>
      <c r="E372" s="181" t="s">
        <v>531</v>
      </c>
      <c r="F372" s="182" t="s">
        <v>532</v>
      </c>
      <c r="G372" s="183" t="s">
        <v>266</v>
      </c>
      <c r="H372" s="184">
        <v>34.200000000000003</v>
      </c>
      <c r="I372" s="185"/>
      <c r="J372" s="186">
        <f>ROUND(I372*H372,0)</f>
        <v>0</v>
      </c>
      <c r="K372" s="182" t="s">
        <v>212</v>
      </c>
      <c r="L372" s="38"/>
      <c r="M372" s="187" t="s">
        <v>1</v>
      </c>
      <c r="N372" s="188" t="s">
        <v>42</v>
      </c>
      <c r="O372" s="76"/>
      <c r="P372" s="189">
        <f>O372*H372</f>
        <v>0</v>
      </c>
      <c r="Q372" s="189">
        <v>0</v>
      </c>
      <c r="R372" s="189">
        <f>Q372*H372</f>
        <v>0</v>
      </c>
      <c r="S372" s="189">
        <v>0.001</v>
      </c>
      <c r="T372" s="190">
        <f>S372*H372</f>
        <v>0.034200000000000001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1" t="s">
        <v>102</v>
      </c>
      <c r="AT372" s="191" t="s">
        <v>208</v>
      </c>
      <c r="AU372" s="191" t="s">
        <v>84</v>
      </c>
      <c r="AY372" s="18" t="s">
        <v>206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8" t="s">
        <v>8</v>
      </c>
      <c r="BK372" s="192">
        <f>ROUND(I372*H372,0)</f>
        <v>0</v>
      </c>
      <c r="BL372" s="18" t="s">
        <v>102</v>
      </c>
      <c r="BM372" s="191" t="s">
        <v>533</v>
      </c>
    </row>
    <row r="373" s="13" customFormat="1">
      <c r="A373" s="13"/>
      <c r="B373" s="193"/>
      <c r="C373" s="13"/>
      <c r="D373" s="194" t="s">
        <v>214</v>
      </c>
      <c r="E373" s="195" t="s">
        <v>1</v>
      </c>
      <c r="F373" s="196" t="s">
        <v>534</v>
      </c>
      <c r="G373" s="13"/>
      <c r="H373" s="197">
        <v>34.200000000000003</v>
      </c>
      <c r="I373" s="198"/>
      <c r="J373" s="13"/>
      <c r="K373" s="13"/>
      <c r="L373" s="193"/>
      <c r="M373" s="199"/>
      <c r="N373" s="200"/>
      <c r="O373" s="200"/>
      <c r="P373" s="200"/>
      <c r="Q373" s="200"/>
      <c r="R373" s="200"/>
      <c r="S373" s="200"/>
      <c r="T373" s="20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5" t="s">
        <v>214</v>
      </c>
      <c r="AU373" s="195" t="s">
        <v>84</v>
      </c>
      <c r="AV373" s="13" t="s">
        <v>84</v>
      </c>
      <c r="AW373" s="13" t="s">
        <v>33</v>
      </c>
      <c r="AX373" s="13" t="s">
        <v>8</v>
      </c>
      <c r="AY373" s="195" t="s">
        <v>206</v>
      </c>
    </row>
    <row r="374" s="2" customFormat="1" ht="37.8" customHeight="1">
      <c r="A374" s="37"/>
      <c r="B374" s="179"/>
      <c r="C374" s="180" t="s">
        <v>535</v>
      </c>
      <c r="D374" s="180" t="s">
        <v>208</v>
      </c>
      <c r="E374" s="181" t="s">
        <v>536</v>
      </c>
      <c r="F374" s="182" t="s">
        <v>537</v>
      </c>
      <c r="G374" s="183" t="s">
        <v>294</v>
      </c>
      <c r="H374" s="184">
        <v>94.920000000000002</v>
      </c>
      <c r="I374" s="185"/>
      <c r="J374" s="186">
        <f>ROUND(I374*H374,0)</f>
        <v>0</v>
      </c>
      <c r="K374" s="182" t="s">
        <v>212</v>
      </c>
      <c r="L374" s="38"/>
      <c r="M374" s="187" t="s">
        <v>1</v>
      </c>
      <c r="N374" s="188" t="s">
        <v>42</v>
      </c>
      <c r="O374" s="76"/>
      <c r="P374" s="189">
        <f>O374*H374</f>
        <v>0</v>
      </c>
      <c r="Q374" s="189">
        <v>0</v>
      </c>
      <c r="R374" s="189">
        <f>Q374*H374</f>
        <v>0</v>
      </c>
      <c r="S374" s="189">
        <v>0.045999999999999999</v>
      </c>
      <c r="T374" s="190">
        <f>S374*H374</f>
        <v>4.36632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1" t="s">
        <v>102</v>
      </c>
      <c r="AT374" s="191" t="s">
        <v>208</v>
      </c>
      <c r="AU374" s="191" t="s">
        <v>84</v>
      </c>
      <c r="AY374" s="18" t="s">
        <v>206</v>
      </c>
      <c r="BE374" s="192">
        <f>IF(N374="základní",J374,0)</f>
        <v>0</v>
      </c>
      <c r="BF374" s="192">
        <f>IF(N374="snížená",J374,0)</f>
        <v>0</v>
      </c>
      <c r="BG374" s="192">
        <f>IF(N374="zákl. přenesená",J374,0)</f>
        <v>0</v>
      </c>
      <c r="BH374" s="192">
        <f>IF(N374="sníž. přenesená",J374,0)</f>
        <v>0</v>
      </c>
      <c r="BI374" s="192">
        <f>IF(N374="nulová",J374,0)</f>
        <v>0</v>
      </c>
      <c r="BJ374" s="18" t="s">
        <v>8</v>
      </c>
      <c r="BK374" s="192">
        <f>ROUND(I374*H374,0)</f>
        <v>0</v>
      </c>
      <c r="BL374" s="18" t="s">
        <v>102</v>
      </c>
      <c r="BM374" s="191" t="s">
        <v>538</v>
      </c>
    </row>
    <row r="375" s="13" customFormat="1">
      <c r="A375" s="13"/>
      <c r="B375" s="193"/>
      <c r="C375" s="13"/>
      <c r="D375" s="194" t="s">
        <v>214</v>
      </c>
      <c r="E375" s="195" t="s">
        <v>1</v>
      </c>
      <c r="F375" s="196" t="s">
        <v>105</v>
      </c>
      <c r="G375" s="13"/>
      <c r="H375" s="197">
        <v>94.920000000000002</v>
      </c>
      <c r="I375" s="198"/>
      <c r="J375" s="13"/>
      <c r="K375" s="13"/>
      <c r="L375" s="193"/>
      <c r="M375" s="199"/>
      <c r="N375" s="200"/>
      <c r="O375" s="200"/>
      <c r="P375" s="200"/>
      <c r="Q375" s="200"/>
      <c r="R375" s="200"/>
      <c r="S375" s="200"/>
      <c r="T375" s="20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5" t="s">
        <v>214</v>
      </c>
      <c r="AU375" s="195" t="s">
        <v>84</v>
      </c>
      <c r="AV375" s="13" t="s">
        <v>84</v>
      </c>
      <c r="AW375" s="13" t="s">
        <v>33</v>
      </c>
      <c r="AX375" s="13" t="s">
        <v>8</v>
      </c>
      <c r="AY375" s="195" t="s">
        <v>206</v>
      </c>
    </row>
    <row r="376" s="2" customFormat="1" ht="24.15" customHeight="1">
      <c r="A376" s="37"/>
      <c r="B376" s="179"/>
      <c r="C376" s="180" t="s">
        <v>539</v>
      </c>
      <c r="D376" s="180" t="s">
        <v>208</v>
      </c>
      <c r="E376" s="181" t="s">
        <v>540</v>
      </c>
      <c r="F376" s="182" t="s">
        <v>541</v>
      </c>
      <c r="G376" s="183" t="s">
        <v>294</v>
      </c>
      <c r="H376" s="184">
        <v>115.31999999999999</v>
      </c>
      <c r="I376" s="185"/>
      <c r="J376" s="186">
        <f>ROUND(I376*H376,0)</f>
        <v>0</v>
      </c>
      <c r="K376" s="182" t="s">
        <v>212</v>
      </c>
      <c r="L376" s="38"/>
      <c r="M376" s="187" t="s">
        <v>1</v>
      </c>
      <c r="N376" s="188" t="s">
        <v>42</v>
      </c>
      <c r="O376" s="76"/>
      <c r="P376" s="189">
        <f>O376*H376</f>
        <v>0</v>
      </c>
      <c r="Q376" s="189">
        <v>0</v>
      </c>
      <c r="R376" s="189">
        <f>Q376*H376</f>
        <v>0</v>
      </c>
      <c r="S376" s="189">
        <v>0.068000000000000005</v>
      </c>
      <c r="T376" s="190">
        <f>S376*H376</f>
        <v>7.8417599999999998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1" t="s">
        <v>102</v>
      </c>
      <c r="AT376" s="191" t="s">
        <v>208</v>
      </c>
      <c r="AU376" s="191" t="s">
        <v>84</v>
      </c>
      <c r="AY376" s="18" t="s">
        <v>206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8" t="s">
        <v>8</v>
      </c>
      <c r="BK376" s="192">
        <f>ROUND(I376*H376,0)</f>
        <v>0</v>
      </c>
      <c r="BL376" s="18" t="s">
        <v>102</v>
      </c>
      <c r="BM376" s="191" t="s">
        <v>542</v>
      </c>
    </row>
    <row r="377" s="13" customFormat="1">
      <c r="A377" s="13"/>
      <c r="B377" s="193"/>
      <c r="C377" s="13"/>
      <c r="D377" s="194" t="s">
        <v>214</v>
      </c>
      <c r="E377" s="195" t="s">
        <v>1</v>
      </c>
      <c r="F377" s="196" t="s">
        <v>543</v>
      </c>
      <c r="G377" s="13"/>
      <c r="H377" s="197">
        <v>23.16</v>
      </c>
      <c r="I377" s="198"/>
      <c r="J377" s="13"/>
      <c r="K377" s="13"/>
      <c r="L377" s="193"/>
      <c r="M377" s="199"/>
      <c r="N377" s="200"/>
      <c r="O377" s="200"/>
      <c r="P377" s="200"/>
      <c r="Q377" s="200"/>
      <c r="R377" s="200"/>
      <c r="S377" s="200"/>
      <c r="T377" s="20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5" t="s">
        <v>214</v>
      </c>
      <c r="AU377" s="195" t="s">
        <v>84</v>
      </c>
      <c r="AV377" s="13" t="s">
        <v>84</v>
      </c>
      <c r="AW377" s="13" t="s">
        <v>33</v>
      </c>
      <c r="AX377" s="13" t="s">
        <v>77</v>
      </c>
      <c r="AY377" s="195" t="s">
        <v>206</v>
      </c>
    </row>
    <row r="378" s="13" customFormat="1">
      <c r="A378" s="13"/>
      <c r="B378" s="193"/>
      <c r="C378" s="13"/>
      <c r="D378" s="194" t="s">
        <v>214</v>
      </c>
      <c r="E378" s="195" t="s">
        <v>1</v>
      </c>
      <c r="F378" s="196" t="s">
        <v>544</v>
      </c>
      <c r="G378" s="13"/>
      <c r="H378" s="197">
        <v>20.129999999999999</v>
      </c>
      <c r="I378" s="198"/>
      <c r="J378" s="13"/>
      <c r="K378" s="13"/>
      <c r="L378" s="193"/>
      <c r="M378" s="199"/>
      <c r="N378" s="200"/>
      <c r="O378" s="200"/>
      <c r="P378" s="200"/>
      <c r="Q378" s="200"/>
      <c r="R378" s="200"/>
      <c r="S378" s="200"/>
      <c r="T378" s="20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5" t="s">
        <v>214</v>
      </c>
      <c r="AU378" s="195" t="s">
        <v>84</v>
      </c>
      <c r="AV378" s="13" t="s">
        <v>84</v>
      </c>
      <c r="AW378" s="13" t="s">
        <v>33</v>
      </c>
      <c r="AX378" s="13" t="s">
        <v>77</v>
      </c>
      <c r="AY378" s="195" t="s">
        <v>206</v>
      </c>
    </row>
    <row r="379" s="13" customFormat="1">
      <c r="A379" s="13"/>
      <c r="B379" s="193"/>
      <c r="C379" s="13"/>
      <c r="D379" s="194" t="s">
        <v>214</v>
      </c>
      <c r="E379" s="195" t="s">
        <v>1</v>
      </c>
      <c r="F379" s="196" t="s">
        <v>545</v>
      </c>
      <c r="G379" s="13"/>
      <c r="H379" s="197">
        <v>1.5</v>
      </c>
      <c r="I379" s="198"/>
      <c r="J379" s="13"/>
      <c r="K379" s="13"/>
      <c r="L379" s="193"/>
      <c r="M379" s="199"/>
      <c r="N379" s="200"/>
      <c r="O379" s="200"/>
      <c r="P379" s="200"/>
      <c r="Q379" s="200"/>
      <c r="R379" s="200"/>
      <c r="S379" s="200"/>
      <c r="T379" s="20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5" t="s">
        <v>214</v>
      </c>
      <c r="AU379" s="195" t="s">
        <v>84</v>
      </c>
      <c r="AV379" s="13" t="s">
        <v>84</v>
      </c>
      <c r="AW379" s="13" t="s">
        <v>33</v>
      </c>
      <c r="AX379" s="13" t="s">
        <v>77</v>
      </c>
      <c r="AY379" s="195" t="s">
        <v>206</v>
      </c>
    </row>
    <row r="380" s="13" customFormat="1">
      <c r="A380" s="13"/>
      <c r="B380" s="193"/>
      <c r="C380" s="13"/>
      <c r="D380" s="194" t="s">
        <v>214</v>
      </c>
      <c r="E380" s="195" t="s">
        <v>1</v>
      </c>
      <c r="F380" s="196" t="s">
        <v>546</v>
      </c>
      <c r="G380" s="13"/>
      <c r="H380" s="197">
        <v>4.5</v>
      </c>
      <c r="I380" s="198"/>
      <c r="J380" s="13"/>
      <c r="K380" s="13"/>
      <c r="L380" s="193"/>
      <c r="M380" s="199"/>
      <c r="N380" s="200"/>
      <c r="O380" s="200"/>
      <c r="P380" s="200"/>
      <c r="Q380" s="200"/>
      <c r="R380" s="200"/>
      <c r="S380" s="200"/>
      <c r="T380" s="20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5" t="s">
        <v>214</v>
      </c>
      <c r="AU380" s="195" t="s">
        <v>84</v>
      </c>
      <c r="AV380" s="13" t="s">
        <v>84</v>
      </c>
      <c r="AW380" s="13" t="s">
        <v>33</v>
      </c>
      <c r="AX380" s="13" t="s">
        <v>77</v>
      </c>
      <c r="AY380" s="195" t="s">
        <v>206</v>
      </c>
    </row>
    <row r="381" s="14" customFormat="1">
      <c r="A381" s="14"/>
      <c r="B381" s="202"/>
      <c r="C381" s="14"/>
      <c r="D381" s="194" t="s">
        <v>214</v>
      </c>
      <c r="E381" s="203" t="s">
        <v>1</v>
      </c>
      <c r="F381" s="204" t="s">
        <v>547</v>
      </c>
      <c r="G381" s="14"/>
      <c r="H381" s="205">
        <v>49.289999999999999</v>
      </c>
      <c r="I381" s="206"/>
      <c r="J381" s="14"/>
      <c r="K381" s="14"/>
      <c r="L381" s="202"/>
      <c r="M381" s="207"/>
      <c r="N381" s="208"/>
      <c r="O381" s="208"/>
      <c r="P381" s="208"/>
      <c r="Q381" s="208"/>
      <c r="R381" s="208"/>
      <c r="S381" s="208"/>
      <c r="T381" s="20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03" t="s">
        <v>214</v>
      </c>
      <c r="AU381" s="203" t="s">
        <v>84</v>
      </c>
      <c r="AV381" s="14" t="s">
        <v>217</v>
      </c>
      <c r="AW381" s="14" t="s">
        <v>33</v>
      </c>
      <c r="AX381" s="14" t="s">
        <v>77</v>
      </c>
      <c r="AY381" s="203" t="s">
        <v>206</v>
      </c>
    </row>
    <row r="382" s="13" customFormat="1">
      <c r="A382" s="13"/>
      <c r="B382" s="193"/>
      <c r="C382" s="13"/>
      <c r="D382" s="194" t="s">
        <v>214</v>
      </c>
      <c r="E382" s="195" t="s">
        <v>1</v>
      </c>
      <c r="F382" s="196" t="s">
        <v>548</v>
      </c>
      <c r="G382" s="13"/>
      <c r="H382" s="197">
        <v>33.57</v>
      </c>
      <c r="I382" s="198"/>
      <c r="J382" s="13"/>
      <c r="K382" s="13"/>
      <c r="L382" s="193"/>
      <c r="M382" s="199"/>
      <c r="N382" s="200"/>
      <c r="O382" s="200"/>
      <c r="P382" s="200"/>
      <c r="Q382" s="200"/>
      <c r="R382" s="200"/>
      <c r="S382" s="200"/>
      <c r="T382" s="20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5" t="s">
        <v>214</v>
      </c>
      <c r="AU382" s="195" t="s">
        <v>84</v>
      </c>
      <c r="AV382" s="13" t="s">
        <v>84</v>
      </c>
      <c r="AW382" s="13" t="s">
        <v>33</v>
      </c>
      <c r="AX382" s="13" t="s">
        <v>77</v>
      </c>
      <c r="AY382" s="195" t="s">
        <v>206</v>
      </c>
    </row>
    <row r="383" s="13" customFormat="1">
      <c r="A383" s="13"/>
      <c r="B383" s="193"/>
      <c r="C383" s="13"/>
      <c r="D383" s="194" t="s">
        <v>214</v>
      </c>
      <c r="E383" s="195" t="s">
        <v>1</v>
      </c>
      <c r="F383" s="196" t="s">
        <v>549</v>
      </c>
      <c r="G383" s="13"/>
      <c r="H383" s="197">
        <v>23.460000000000001</v>
      </c>
      <c r="I383" s="198"/>
      <c r="J383" s="13"/>
      <c r="K383" s="13"/>
      <c r="L383" s="193"/>
      <c r="M383" s="199"/>
      <c r="N383" s="200"/>
      <c r="O383" s="200"/>
      <c r="P383" s="200"/>
      <c r="Q383" s="200"/>
      <c r="R383" s="200"/>
      <c r="S383" s="200"/>
      <c r="T383" s="20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5" t="s">
        <v>214</v>
      </c>
      <c r="AU383" s="195" t="s">
        <v>84</v>
      </c>
      <c r="AV383" s="13" t="s">
        <v>84</v>
      </c>
      <c r="AW383" s="13" t="s">
        <v>33</v>
      </c>
      <c r="AX383" s="13" t="s">
        <v>77</v>
      </c>
      <c r="AY383" s="195" t="s">
        <v>206</v>
      </c>
    </row>
    <row r="384" s="13" customFormat="1">
      <c r="A384" s="13"/>
      <c r="B384" s="193"/>
      <c r="C384" s="13"/>
      <c r="D384" s="194" t="s">
        <v>214</v>
      </c>
      <c r="E384" s="195" t="s">
        <v>1</v>
      </c>
      <c r="F384" s="196" t="s">
        <v>550</v>
      </c>
      <c r="G384" s="13"/>
      <c r="H384" s="197">
        <v>4.5</v>
      </c>
      <c r="I384" s="198"/>
      <c r="J384" s="13"/>
      <c r="K384" s="13"/>
      <c r="L384" s="193"/>
      <c r="M384" s="199"/>
      <c r="N384" s="200"/>
      <c r="O384" s="200"/>
      <c r="P384" s="200"/>
      <c r="Q384" s="200"/>
      <c r="R384" s="200"/>
      <c r="S384" s="200"/>
      <c r="T384" s="20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5" t="s">
        <v>214</v>
      </c>
      <c r="AU384" s="195" t="s">
        <v>84</v>
      </c>
      <c r="AV384" s="13" t="s">
        <v>84</v>
      </c>
      <c r="AW384" s="13" t="s">
        <v>33</v>
      </c>
      <c r="AX384" s="13" t="s">
        <v>77</v>
      </c>
      <c r="AY384" s="195" t="s">
        <v>206</v>
      </c>
    </row>
    <row r="385" s="13" customFormat="1">
      <c r="A385" s="13"/>
      <c r="B385" s="193"/>
      <c r="C385" s="13"/>
      <c r="D385" s="194" t="s">
        <v>214</v>
      </c>
      <c r="E385" s="195" t="s">
        <v>1</v>
      </c>
      <c r="F385" s="196" t="s">
        <v>546</v>
      </c>
      <c r="G385" s="13"/>
      <c r="H385" s="197">
        <v>4.5</v>
      </c>
      <c r="I385" s="198"/>
      <c r="J385" s="13"/>
      <c r="K385" s="13"/>
      <c r="L385" s="193"/>
      <c r="M385" s="199"/>
      <c r="N385" s="200"/>
      <c r="O385" s="200"/>
      <c r="P385" s="200"/>
      <c r="Q385" s="200"/>
      <c r="R385" s="200"/>
      <c r="S385" s="200"/>
      <c r="T385" s="20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5" t="s">
        <v>214</v>
      </c>
      <c r="AU385" s="195" t="s">
        <v>84</v>
      </c>
      <c r="AV385" s="13" t="s">
        <v>84</v>
      </c>
      <c r="AW385" s="13" t="s">
        <v>33</v>
      </c>
      <c r="AX385" s="13" t="s">
        <v>77</v>
      </c>
      <c r="AY385" s="195" t="s">
        <v>206</v>
      </c>
    </row>
    <row r="386" s="14" customFormat="1">
      <c r="A386" s="14"/>
      <c r="B386" s="202"/>
      <c r="C386" s="14"/>
      <c r="D386" s="194" t="s">
        <v>214</v>
      </c>
      <c r="E386" s="203" t="s">
        <v>1</v>
      </c>
      <c r="F386" s="204" t="s">
        <v>551</v>
      </c>
      <c r="G386" s="14"/>
      <c r="H386" s="205">
        <v>66.030000000000001</v>
      </c>
      <c r="I386" s="206"/>
      <c r="J386" s="14"/>
      <c r="K386" s="14"/>
      <c r="L386" s="202"/>
      <c r="M386" s="207"/>
      <c r="N386" s="208"/>
      <c r="O386" s="208"/>
      <c r="P386" s="208"/>
      <c r="Q386" s="208"/>
      <c r="R386" s="208"/>
      <c r="S386" s="208"/>
      <c r="T386" s="20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03" t="s">
        <v>214</v>
      </c>
      <c r="AU386" s="203" t="s">
        <v>84</v>
      </c>
      <c r="AV386" s="14" t="s">
        <v>217</v>
      </c>
      <c r="AW386" s="14" t="s">
        <v>33</v>
      </c>
      <c r="AX386" s="14" t="s">
        <v>77</v>
      </c>
      <c r="AY386" s="203" t="s">
        <v>206</v>
      </c>
    </row>
    <row r="387" s="15" customFormat="1">
      <c r="A387" s="15"/>
      <c r="B387" s="210"/>
      <c r="C387" s="15"/>
      <c r="D387" s="194" t="s">
        <v>214</v>
      </c>
      <c r="E387" s="211" t="s">
        <v>1</v>
      </c>
      <c r="F387" s="212" t="s">
        <v>235</v>
      </c>
      <c r="G387" s="15"/>
      <c r="H387" s="213">
        <v>115.31999999999999</v>
      </c>
      <c r="I387" s="214"/>
      <c r="J387" s="15"/>
      <c r="K387" s="15"/>
      <c r="L387" s="210"/>
      <c r="M387" s="215"/>
      <c r="N387" s="216"/>
      <c r="O387" s="216"/>
      <c r="P387" s="216"/>
      <c r="Q387" s="216"/>
      <c r="R387" s="216"/>
      <c r="S387" s="216"/>
      <c r="T387" s="21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11" t="s">
        <v>214</v>
      </c>
      <c r="AU387" s="211" t="s">
        <v>84</v>
      </c>
      <c r="AV387" s="15" t="s">
        <v>102</v>
      </c>
      <c r="AW387" s="15" t="s">
        <v>33</v>
      </c>
      <c r="AX387" s="15" t="s">
        <v>8</v>
      </c>
      <c r="AY387" s="211" t="s">
        <v>206</v>
      </c>
    </row>
    <row r="388" s="12" customFormat="1" ht="22.8" customHeight="1">
      <c r="A388" s="12"/>
      <c r="B388" s="166"/>
      <c r="C388" s="12"/>
      <c r="D388" s="167" t="s">
        <v>76</v>
      </c>
      <c r="E388" s="177" t="s">
        <v>552</v>
      </c>
      <c r="F388" s="177" t="s">
        <v>553</v>
      </c>
      <c r="G388" s="12"/>
      <c r="H388" s="12"/>
      <c r="I388" s="169"/>
      <c r="J388" s="178">
        <f>BK388</f>
        <v>0</v>
      </c>
      <c r="K388" s="12"/>
      <c r="L388" s="166"/>
      <c r="M388" s="171"/>
      <c r="N388" s="172"/>
      <c r="O388" s="172"/>
      <c r="P388" s="173">
        <f>SUM(P389:P394)</f>
        <v>0</v>
      </c>
      <c r="Q388" s="172"/>
      <c r="R388" s="173">
        <f>SUM(R389:R394)</f>
        <v>0</v>
      </c>
      <c r="S388" s="172"/>
      <c r="T388" s="174">
        <f>SUM(T389:T394)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67" t="s">
        <v>8</v>
      </c>
      <c r="AT388" s="175" t="s">
        <v>76</v>
      </c>
      <c r="AU388" s="175" t="s">
        <v>8</v>
      </c>
      <c r="AY388" s="167" t="s">
        <v>206</v>
      </c>
      <c r="BK388" s="176">
        <f>SUM(BK389:BK394)</f>
        <v>0</v>
      </c>
    </row>
    <row r="389" s="2" customFormat="1" ht="33" customHeight="1">
      <c r="A389" s="37"/>
      <c r="B389" s="179"/>
      <c r="C389" s="180" t="s">
        <v>554</v>
      </c>
      <c r="D389" s="180" t="s">
        <v>208</v>
      </c>
      <c r="E389" s="181" t="s">
        <v>555</v>
      </c>
      <c r="F389" s="182" t="s">
        <v>556</v>
      </c>
      <c r="G389" s="183" t="s">
        <v>223</v>
      </c>
      <c r="H389" s="184">
        <v>114.63500000000001</v>
      </c>
      <c r="I389" s="185"/>
      <c r="J389" s="186">
        <f>ROUND(I389*H389,0)</f>
        <v>0</v>
      </c>
      <c r="K389" s="182" t="s">
        <v>212</v>
      </c>
      <c r="L389" s="38"/>
      <c r="M389" s="187" t="s">
        <v>1</v>
      </c>
      <c r="N389" s="188" t="s">
        <v>42</v>
      </c>
      <c r="O389" s="76"/>
      <c r="P389" s="189">
        <f>O389*H389</f>
        <v>0</v>
      </c>
      <c r="Q389" s="189">
        <v>0</v>
      </c>
      <c r="R389" s="189">
        <f>Q389*H389</f>
        <v>0</v>
      </c>
      <c r="S389" s="189">
        <v>0</v>
      </c>
      <c r="T389" s="190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1" t="s">
        <v>102</v>
      </c>
      <c r="AT389" s="191" t="s">
        <v>208</v>
      </c>
      <c r="AU389" s="191" t="s">
        <v>84</v>
      </c>
      <c r="AY389" s="18" t="s">
        <v>206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8" t="s">
        <v>8</v>
      </c>
      <c r="BK389" s="192">
        <f>ROUND(I389*H389,0)</f>
        <v>0</v>
      </c>
      <c r="BL389" s="18" t="s">
        <v>102</v>
      </c>
      <c r="BM389" s="191" t="s">
        <v>557</v>
      </c>
    </row>
    <row r="390" s="2" customFormat="1" ht="24.15" customHeight="1">
      <c r="A390" s="37"/>
      <c r="B390" s="179"/>
      <c r="C390" s="180" t="s">
        <v>558</v>
      </c>
      <c r="D390" s="180" t="s">
        <v>208</v>
      </c>
      <c r="E390" s="181" t="s">
        <v>559</v>
      </c>
      <c r="F390" s="182" t="s">
        <v>560</v>
      </c>
      <c r="G390" s="183" t="s">
        <v>223</v>
      </c>
      <c r="H390" s="184">
        <v>114.63500000000001</v>
      </c>
      <c r="I390" s="185"/>
      <c r="J390" s="186">
        <f>ROUND(I390*H390,0)</f>
        <v>0</v>
      </c>
      <c r="K390" s="182" t="s">
        <v>212</v>
      </c>
      <c r="L390" s="38"/>
      <c r="M390" s="187" t="s">
        <v>1</v>
      </c>
      <c r="N390" s="188" t="s">
        <v>42</v>
      </c>
      <c r="O390" s="76"/>
      <c r="P390" s="189">
        <f>O390*H390</f>
        <v>0</v>
      </c>
      <c r="Q390" s="189">
        <v>0</v>
      </c>
      <c r="R390" s="189">
        <f>Q390*H390</f>
        <v>0</v>
      </c>
      <c r="S390" s="189">
        <v>0</v>
      </c>
      <c r="T390" s="190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1" t="s">
        <v>102</v>
      </c>
      <c r="AT390" s="191" t="s">
        <v>208</v>
      </c>
      <c r="AU390" s="191" t="s">
        <v>84</v>
      </c>
      <c r="AY390" s="18" t="s">
        <v>206</v>
      </c>
      <c r="BE390" s="192">
        <f>IF(N390="základní",J390,0)</f>
        <v>0</v>
      </c>
      <c r="BF390" s="192">
        <f>IF(N390="snížená",J390,0)</f>
        <v>0</v>
      </c>
      <c r="BG390" s="192">
        <f>IF(N390="zákl. přenesená",J390,0)</f>
        <v>0</v>
      </c>
      <c r="BH390" s="192">
        <f>IF(N390="sníž. přenesená",J390,0)</f>
        <v>0</v>
      </c>
      <c r="BI390" s="192">
        <f>IF(N390="nulová",J390,0)</f>
        <v>0</v>
      </c>
      <c r="BJ390" s="18" t="s">
        <v>8</v>
      </c>
      <c r="BK390" s="192">
        <f>ROUND(I390*H390,0)</f>
        <v>0</v>
      </c>
      <c r="BL390" s="18" t="s">
        <v>102</v>
      </c>
      <c r="BM390" s="191" t="s">
        <v>561</v>
      </c>
    </row>
    <row r="391" s="2" customFormat="1" ht="24.15" customHeight="1">
      <c r="A391" s="37"/>
      <c r="B391" s="179"/>
      <c r="C391" s="180" t="s">
        <v>562</v>
      </c>
      <c r="D391" s="180" t="s">
        <v>208</v>
      </c>
      <c r="E391" s="181" t="s">
        <v>563</v>
      </c>
      <c r="F391" s="182" t="s">
        <v>564</v>
      </c>
      <c r="G391" s="183" t="s">
        <v>223</v>
      </c>
      <c r="H391" s="184">
        <v>1031.7149999999999</v>
      </c>
      <c r="I391" s="185"/>
      <c r="J391" s="186">
        <f>ROUND(I391*H391,0)</f>
        <v>0</v>
      </c>
      <c r="K391" s="182" t="s">
        <v>212</v>
      </c>
      <c r="L391" s="38"/>
      <c r="M391" s="187" t="s">
        <v>1</v>
      </c>
      <c r="N391" s="188" t="s">
        <v>42</v>
      </c>
      <c r="O391" s="76"/>
      <c r="P391" s="189">
        <f>O391*H391</f>
        <v>0</v>
      </c>
      <c r="Q391" s="189">
        <v>0</v>
      </c>
      <c r="R391" s="189">
        <f>Q391*H391</f>
        <v>0</v>
      </c>
      <c r="S391" s="189">
        <v>0</v>
      </c>
      <c r="T391" s="190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1" t="s">
        <v>102</v>
      </c>
      <c r="AT391" s="191" t="s">
        <v>208</v>
      </c>
      <c r="AU391" s="191" t="s">
        <v>84</v>
      </c>
      <c r="AY391" s="18" t="s">
        <v>206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8" t="s">
        <v>8</v>
      </c>
      <c r="BK391" s="192">
        <f>ROUND(I391*H391,0)</f>
        <v>0</v>
      </c>
      <c r="BL391" s="18" t="s">
        <v>102</v>
      </c>
      <c r="BM391" s="191" t="s">
        <v>565</v>
      </c>
    </row>
    <row r="392" s="13" customFormat="1">
      <c r="A392" s="13"/>
      <c r="B392" s="193"/>
      <c r="C392" s="13"/>
      <c r="D392" s="194" t="s">
        <v>214</v>
      </c>
      <c r="E392" s="13"/>
      <c r="F392" s="196" t="s">
        <v>566</v>
      </c>
      <c r="G392" s="13"/>
      <c r="H392" s="197">
        <v>1031.7149999999999</v>
      </c>
      <c r="I392" s="198"/>
      <c r="J392" s="13"/>
      <c r="K392" s="13"/>
      <c r="L392" s="193"/>
      <c r="M392" s="199"/>
      <c r="N392" s="200"/>
      <c r="O392" s="200"/>
      <c r="P392" s="200"/>
      <c r="Q392" s="200"/>
      <c r="R392" s="200"/>
      <c r="S392" s="200"/>
      <c r="T392" s="20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5" t="s">
        <v>214</v>
      </c>
      <c r="AU392" s="195" t="s">
        <v>84</v>
      </c>
      <c r="AV392" s="13" t="s">
        <v>84</v>
      </c>
      <c r="AW392" s="13" t="s">
        <v>3</v>
      </c>
      <c r="AX392" s="13" t="s">
        <v>8</v>
      </c>
      <c r="AY392" s="195" t="s">
        <v>206</v>
      </c>
    </row>
    <row r="393" s="2" customFormat="1" ht="33" customHeight="1">
      <c r="A393" s="37"/>
      <c r="B393" s="179"/>
      <c r="C393" s="180" t="s">
        <v>567</v>
      </c>
      <c r="D393" s="180" t="s">
        <v>208</v>
      </c>
      <c r="E393" s="181" t="s">
        <v>568</v>
      </c>
      <c r="F393" s="182" t="s">
        <v>569</v>
      </c>
      <c r="G393" s="183" t="s">
        <v>223</v>
      </c>
      <c r="H393" s="184">
        <v>3.0219999999999998</v>
      </c>
      <c r="I393" s="185"/>
      <c r="J393" s="186">
        <f>ROUND(I393*H393,0)</f>
        <v>0</v>
      </c>
      <c r="K393" s="182" t="s">
        <v>212</v>
      </c>
      <c r="L393" s="38"/>
      <c r="M393" s="187" t="s">
        <v>1</v>
      </c>
      <c r="N393" s="188" t="s">
        <v>42</v>
      </c>
      <c r="O393" s="76"/>
      <c r="P393" s="189">
        <f>O393*H393</f>
        <v>0</v>
      </c>
      <c r="Q393" s="189">
        <v>0</v>
      </c>
      <c r="R393" s="189">
        <f>Q393*H393</f>
        <v>0</v>
      </c>
      <c r="S393" s="189">
        <v>0</v>
      </c>
      <c r="T393" s="190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1" t="s">
        <v>102</v>
      </c>
      <c r="AT393" s="191" t="s">
        <v>208</v>
      </c>
      <c r="AU393" s="191" t="s">
        <v>84</v>
      </c>
      <c r="AY393" s="18" t="s">
        <v>206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8" t="s">
        <v>8</v>
      </c>
      <c r="BK393" s="192">
        <f>ROUND(I393*H393,0)</f>
        <v>0</v>
      </c>
      <c r="BL393" s="18" t="s">
        <v>102</v>
      </c>
      <c r="BM393" s="191" t="s">
        <v>570</v>
      </c>
    </row>
    <row r="394" s="2" customFormat="1" ht="44.25" customHeight="1">
      <c r="A394" s="37"/>
      <c r="B394" s="179"/>
      <c r="C394" s="180" t="s">
        <v>571</v>
      </c>
      <c r="D394" s="180" t="s">
        <v>208</v>
      </c>
      <c r="E394" s="181" t="s">
        <v>572</v>
      </c>
      <c r="F394" s="182" t="s">
        <v>573</v>
      </c>
      <c r="G394" s="183" t="s">
        <v>223</v>
      </c>
      <c r="H394" s="184">
        <v>111.613</v>
      </c>
      <c r="I394" s="185"/>
      <c r="J394" s="186">
        <f>ROUND(I394*H394,0)</f>
        <v>0</v>
      </c>
      <c r="K394" s="182" t="s">
        <v>212</v>
      </c>
      <c r="L394" s="38"/>
      <c r="M394" s="187" t="s">
        <v>1</v>
      </c>
      <c r="N394" s="188" t="s">
        <v>42</v>
      </c>
      <c r="O394" s="76"/>
      <c r="P394" s="189">
        <f>O394*H394</f>
        <v>0</v>
      </c>
      <c r="Q394" s="189">
        <v>0</v>
      </c>
      <c r="R394" s="189">
        <f>Q394*H394</f>
        <v>0</v>
      </c>
      <c r="S394" s="189">
        <v>0</v>
      </c>
      <c r="T394" s="190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1" t="s">
        <v>102</v>
      </c>
      <c r="AT394" s="191" t="s">
        <v>208</v>
      </c>
      <c r="AU394" s="191" t="s">
        <v>84</v>
      </c>
      <c r="AY394" s="18" t="s">
        <v>206</v>
      </c>
      <c r="BE394" s="192">
        <f>IF(N394="základní",J394,0)</f>
        <v>0</v>
      </c>
      <c r="BF394" s="192">
        <f>IF(N394="snížená",J394,0)</f>
        <v>0</v>
      </c>
      <c r="BG394" s="192">
        <f>IF(N394="zákl. přenesená",J394,0)</f>
        <v>0</v>
      </c>
      <c r="BH394" s="192">
        <f>IF(N394="sníž. přenesená",J394,0)</f>
        <v>0</v>
      </c>
      <c r="BI394" s="192">
        <f>IF(N394="nulová",J394,0)</f>
        <v>0</v>
      </c>
      <c r="BJ394" s="18" t="s">
        <v>8</v>
      </c>
      <c r="BK394" s="192">
        <f>ROUND(I394*H394,0)</f>
        <v>0</v>
      </c>
      <c r="BL394" s="18" t="s">
        <v>102</v>
      </c>
      <c r="BM394" s="191" t="s">
        <v>574</v>
      </c>
    </row>
    <row r="395" s="12" customFormat="1" ht="22.8" customHeight="1">
      <c r="A395" s="12"/>
      <c r="B395" s="166"/>
      <c r="C395" s="12"/>
      <c r="D395" s="167" t="s">
        <v>76</v>
      </c>
      <c r="E395" s="177" t="s">
        <v>575</v>
      </c>
      <c r="F395" s="177" t="s">
        <v>576</v>
      </c>
      <c r="G395" s="12"/>
      <c r="H395" s="12"/>
      <c r="I395" s="169"/>
      <c r="J395" s="178">
        <f>BK395</f>
        <v>0</v>
      </c>
      <c r="K395" s="12"/>
      <c r="L395" s="166"/>
      <c r="M395" s="171"/>
      <c r="N395" s="172"/>
      <c r="O395" s="172"/>
      <c r="P395" s="173">
        <f>P396</f>
        <v>0</v>
      </c>
      <c r="Q395" s="172"/>
      <c r="R395" s="173">
        <f>R396</f>
        <v>0</v>
      </c>
      <c r="S395" s="172"/>
      <c r="T395" s="174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67" t="s">
        <v>8</v>
      </c>
      <c r="AT395" s="175" t="s">
        <v>76</v>
      </c>
      <c r="AU395" s="175" t="s">
        <v>8</v>
      </c>
      <c r="AY395" s="167" t="s">
        <v>206</v>
      </c>
      <c r="BK395" s="176">
        <f>BK396</f>
        <v>0</v>
      </c>
    </row>
    <row r="396" s="2" customFormat="1" ht="24.15" customHeight="1">
      <c r="A396" s="37"/>
      <c r="B396" s="179"/>
      <c r="C396" s="180" t="s">
        <v>577</v>
      </c>
      <c r="D396" s="180" t="s">
        <v>208</v>
      </c>
      <c r="E396" s="181" t="s">
        <v>578</v>
      </c>
      <c r="F396" s="182" t="s">
        <v>579</v>
      </c>
      <c r="G396" s="183" t="s">
        <v>223</v>
      </c>
      <c r="H396" s="184">
        <v>66.685000000000002</v>
      </c>
      <c r="I396" s="185"/>
      <c r="J396" s="186">
        <f>ROUND(I396*H396,0)</f>
        <v>0</v>
      </c>
      <c r="K396" s="182" t="s">
        <v>212</v>
      </c>
      <c r="L396" s="38"/>
      <c r="M396" s="187" t="s">
        <v>1</v>
      </c>
      <c r="N396" s="188" t="s">
        <v>42</v>
      </c>
      <c r="O396" s="76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1" t="s">
        <v>102</v>
      </c>
      <c r="AT396" s="191" t="s">
        <v>208</v>
      </c>
      <c r="AU396" s="191" t="s">
        <v>84</v>
      </c>
      <c r="AY396" s="18" t="s">
        <v>206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8" t="s">
        <v>8</v>
      </c>
      <c r="BK396" s="192">
        <f>ROUND(I396*H396,0)</f>
        <v>0</v>
      </c>
      <c r="BL396" s="18" t="s">
        <v>102</v>
      </c>
      <c r="BM396" s="191" t="s">
        <v>580</v>
      </c>
    </row>
    <row r="397" s="12" customFormat="1" ht="25.92" customHeight="1">
      <c r="A397" s="12"/>
      <c r="B397" s="166"/>
      <c r="C397" s="12"/>
      <c r="D397" s="167" t="s">
        <v>76</v>
      </c>
      <c r="E397" s="168" t="s">
        <v>581</v>
      </c>
      <c r="F397" s="168" t="s">
        <v>582</v>
      </c>
      <c r="G397" s="12"/>
      <c r="H397" s="12"/>
      <c r="I397" s="169"/>
      <c r="J397" s="170">
        <f>BK397</f>
        <v>0</v>
      </c>
      <c r="K397" s="12"/>
      <c r="L397" s="166"/>
      <c r="M397" s="171"/>
      <c r="N397" s="172"/>
      <c r="O397" s="172"/>
      <c r="P397" s="173">
        <f>P398+P427+P437+P456+P539+P626+P635+P647+P670+P750</f>
        <v>0</v>
      </c>
      <c r="Q397" s="172"/>
      <c r="R397" s="173">
        <f>R398+R427+R437+R456+R539+R626+R635+R647+R670+R750</f>
        <v>20.560780066149999</v>
      </c>
      <c r="S397" s="172"/>
      <c r="T397" s="174">
        <f>T398+T427+T437+T456+T539+T626+T635+T647+T670+T750</f>
        <v>3.0219673600000001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167" t="s">
        <v>84</v>
      </c>
      <c r="AT397" s="175" t="s">
        <v>76</v>
      </c>
      <c r="AU397" s="175" t="s">
        <v>77</v>
      </c>
      <c r="AY397" s="167" t="s">
        <v>206</v>
      </c>
      <c r="BK397" s="176">
        <f>BK398+BK427+BK437+BK456+BK539+BK626+BK635+BK647+BK670+BK750</f>
        <v>0</v>
      </c>
    </row>
    <row r="398" s="12" customFormat="1" ht="22.8" customHeight="1">
      <c r="A398" s="12"/>
      <c r="B398" s="166"/>
      <c r="C398" s="12"/>
      <c r="D398" s="167" t="s">
        <v>76</v>
      </c>
      <c r="E398" s="177" t="s">
        <v>583</v>
      </c>
      <c r="F398" s="177" t="s">
        <v>584</v>
      </c>
      <c r="G398" s="12"/>
      <c r="H398" s="12"/>
      <c r="I398" s="169"/>
      <c r="J398" s="178">
        <f>BK398</f>
        <v>0</v>
      </c>
      <c r="K398" s="12"/>
      <c r="L398" s="166"/>
      <c r="M398" s="171"/>
      <c r="N398" s="172"/>
      <c r="O398" s="172"/>
      <c r="P398" s="173">
        <f>SUM(P399:P426)</f>
        <v>0</v>
      </c>
      <c r="Q398" s="172"/>
      <c r="R398" s="173">
        <f>SUM(R399:R426)</f>
        <v>1.4622954500000001</v>
      </c>
      <c r="S398" s="172"/>
      <c r="T398" s="174">
        <f>SUM(T399:T426)</f>
        <v>0.44839999999999997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67" t="s">
        <v>84</v>
      </c>
      <c r="AT398" s="175" t="s">
        <v>76</v>
      </c>
      <c r="AU398" s="175" t="s">
        <v>8</v>
      </c>
      <c r="AY398" s="167" t="s">
        <v>206</v>
      </c>
      <c r="BK398" s="176">
        <f>SUM(BK399:BK426)</f>
        <v>0</v>
      </c>
    </row>
    <row r="399" s="2" customFormat="1" ht="24.15" customHeight="1">
      <c r="A399" s="37"/>
      <c r="B399" s="179"/>
      <c r="C399" s="180" t="s">
        <v>585</v>
      </c>
      <c r="D399" s="180" t="s">
        <v>208</v>
      </c>
      <c r="E399" s="181" t="s">
        <v>586</v>
      </c>
      <c r="F399" s="182" t="s">
        <v>587</v>
      </c>
      <c r="G399" s="183" t="s">
        <v>294</v>
      </c>
      <c r="H399" s="184">
        <v>112.09999999999999</v>
      </c>
      <c r="I399" s="185"/>
      <c r="J399" s="186">
        <f>ROUND(I399*H399,0)</f>
        <v>0</v>
      </c>
      <c r="K399" s="182" t="s">
        <v>212</v>
      </c>
      <c r="L399" s="38"/>
      <c r="M399" s="187" t="s">
        <v>1</v>
      </c>
      <c r="N399" s="188" t="s">
        <v>42</v>
      </c>
      <c r="O399" s="76"/>
      <c r="P399" s="189">
        <f>O399*H399</f>
        <v>0</v>
      </c>
      <c r="Q399" s="189">
        <v>0</v>
      </c>
      <c r="R399" s="189">
        <f>Q399*H399</f>
        <v>0</v>
      </c>
      <c r="S399" s="189">
        <v>0</v>
      </c>
      <c r="T399" s="190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1" t="s">
        <v>317</v>
      </c>
      <c r="AT399" s="191" t="s">
        <v>208</v>
      </c>
      <c r="AU399" s="191" t="s">
        <v>84</v>
      </c>
      <c r="AY399" s="18" t="s">
        <v>206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8" t="s">
        <v>8</v>
      </c>
      <c r="BK399" s="192">
        <f>ROUND(I399*H399,0)</f>
        <v>0</v>
      </c>
      <c r="BL399" s="18" t="s">
        <v>317</v>
      </c>
      <c r="BM399" s="191" t="s">
        <v>588</v>
      </c>
    </row>
    <row r="400" s="13" customFormat="1">
      <c r="A400" s="13"/>
      <c r="B400" s="193"/>
      <c r="C400" s="13"/>
      <c r="D400" s="194" t="s">
        <v>214</v>
      </c>
      <c r="E400" s="195" t="s">
        <v>1</v>
      </c>
      <c r="F400" s="196" t="s">
        <v>115</v>
      </c>
      <c r="G400" s="13"/>
      <c r="H400" s="197">
        <v>0</v>
      </c>
      <c r="I400" s="198"/>
      <c r="J400" s="13"/>
      <c r="K400" s="13"/>
      <c r="L400" s="193"/>
      <c r="M400" s="199"/>
      <c r="N400" s="200"/>
      <c r="O400" s="200"/>
      <c r="P400" s="200"/>
      <c r="Q400" s="200"/>
      <c r="R400" s="200"/>
      <c r="S400" s="200"/>
      <c r="T400" s="20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5" t="s">
        <v>214</v>
      </c>
      <c r="AU400" s="195" t="s">
        <v>84</v>
      </c>
      <c r="AV400" s="13" t="s">
        <v>84</v>
      </c>
      <c r="AW400" s="13" t="s">
        <v>33</v>
      </c>
      <c r="AX400" s="13" t="s">
        <v>77</v>
      </c>
      <c r="AY400" s="195" t="s">
        <v>206</v>
      </c>
    </row>
    <row r="401" s="13" customFormat="1">
      <c r="A401" s="13"/>
      <c r="B401" s="193"/>
      <c r="C401" s="13"/>
      <c r="D401" s="194" t="s">
        <v>214</v>
      </c>
      <c r="E401" s="195" t="s">
        <v>1</v>
      </c>
      <c r="F401" s="196" t="s">
        <v>136</v>
      </c>
      <c r="G401" s="13"/>
      <c r="H401" s="197">
        <v>112.09999999999999</v>
      </c>
      <c r="I401" s="198"/>
      <c r="J401" s="13"/>
      <c r="K401" s="13"/>
      <c r="L401" s="193"/>
      <c r="M401" s="199"/>
      <c r="N401" s="200"/>
      <c r="O401" s="200"/>
      <c r="P401" s="200"/>
      <c r="Q401" s="200"/>
      <c r="R401" s="200"/>
      <c r="S401" s="200"/>
      <c r="T401" s="20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5" t="s">
        <v>214</v>
      </c>
      <c r="AU401" s="195" t="s">
        <v>84</v>
      </c>
      <c r="AV401" s="13" t="s">
        <v>84</v>
      </c>
      <c r="AW401" s="13" t="s">
        <v>33</v>
      </c>
      <c r="AX401" s="13" t="s">
        <v>77</v>
      </c>
      <c r="AY401" s="195" t="s">
        <v>206</v>
      </c>
    </row>
    <row r="402" s="14" customFormat="1">
      <c r="A402" s="14"/>
      <c r="B402" s="202"/>
      <c r="C402" s="14"/>
      <c r="D402" s="194" t="s">
        <v>214</v>
      </c>
      <c r="E402" s="203" t="s">
        <v>1</v>
      </c>
      <c r="F402" s="204" t="s">
        <v>216</v>
      </c>
      <c r="G402" s="14"/>
      <c r="H402" s="205">
        <v>112.09999999999999</v>
      </c>
      <c r="I402" s="206"/>
      <c r="J402" s="14"/>
      <c r="K402" s="14"/>
      <c r="L402" s="202"/>
      <c r="M402" s="207"/>
      <c r="N402" s="208"/>
      <c r="O402" s="208"/>
      <c r="P402" s="208"/>
      <c r="Q402" s="208"/>
      <c r="R402" s="208"/>
      <c r="S402" s="208"/>
      <c r="T402" s="20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03" t="s">
        <v>214</v>
      </c>
      <c r="AU402" s="203" t="s">
        <v>84</v>
      </c>
      <c r="AV402" s="14" t="s">
        <v>217</v>
      </c>
      <c r="AW402" s="14" t="s">
        <v>33</v>
      </c>
      <c r="AX402" s="14" t="s">
        <v>8</v>
      </c>
      <c r="AY402" s="203" t="s">
        <v>206</v>
      </c>
    </row>
    <row r="403" s="2" customFormat="1" ht="16.5" customHeight="1">
      <c r="A403" s="37"/>
      <c r="B403" s="179"/>
      <c r="C403" s="218" t="s">
        <v>589</v>
      </c>
      <c r="D403" s="218" t="s">
        <v>374</v>
      </c>
      <c r="E403" s="219" t="s">
        <v>590</v>
      </c>
      <c r="F403" s="220" t="s">
        <v>591</v>
      </c>
      <c r="G403" s="221" t="s">
        <v>223</v>
      </c>
      <c r="H403" s="222">
        <v>0.036999999999999998</v>
      </c>
      <c r="I403" s="223"/>
      <c r="J403" s="224">
        <f>ROUND(I403*H403,0)</f>
        <v>0</v>
      </c>
      <c r="K403" s="220" t="s">
        <v>212</v>
      </c>
      <c r="L403" s="225"/>
      <c r="M403" s="226" t="s">
        <v>1</v>
      </c>
      <c r="N403" s="227" t="s">
        <v>42</v>
      </c>
      <c r="O403" s="76"/>
      <c r="P403" s="189">
        <f>O403*H403</f>
        <v>0</v>
      </c>
      <c r="Q403" s="189">
        <v>1</v>
      </c>
      <c r="R403" s="189">
        <f>Q403*H403</f>
        <v>0.036999999999999998</v>
      </c>
      <c r="S403" s="189">
        <v>0</v>
      </c>
      <c r="T403" s="190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1" t="s">
        <v>416</v>
      </c>
      <c r="AT403" s="191" t="s">
        <v>374</v>
      </c>
      <c r="AU403" s="191" t="s">
        <v>84</v>
      </c>
      <c r="AY403" s="18" t="s">
        <v>206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8" t="s">
        <v>8</v>
      </c>
      <c r="BK403" s="192">
        <f>ROUND(I403*H403,0)</f>
        <v>0</v>
      </c>
      <c r="BL403" s="18" t="s">
        <v>317</v>
      </c>
      <c r="BM403" s="191" t="s">
        <v>592</v>
      </c>
    </row>
    <row r="404" s="13" customFormat="1">
      <c r="A404" s="13"/>
      <c r="B404" s="193"/>
      <c r="C404" s="13"/>
      <c r="D404" s="194" t="s">
        <v>214</v>
      </c>
      <c r="E404" s="195" t="s">
        <v>1</v>
      </c>
      <c r="F404" s="196" t="s">
        <v>593</v>
      </c>
      <c r="G404" s="13"/>
      <c r="H404" s="197">
        <v>0</v>
      </c>
      <c r="I404" s="198"/>
      <c r="J404" s="13"/>
      <c r="K404" s="13"/>
      <c r="L404" s="193"/>
      <c r="M404" s="199"/>
      <c r="N404" s="200"/>
      <c r="O404" s="200"/>
      <c r="P404" s="200"/>
      <c r="Q404" s="200"/>
      <c r="R404" s="200"/>
      <c r="S404" s="200"/>
      <c r="T404" s="20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5" t="s">
        <v>214</v>
      </c>
      <c r="AU404" s="195" t="s">
        <v>84</v>
      </c>
      <c r="AV404" s="13" t="s">
        <v>84</v>
      </c>
      <c r="AW404" s="13" t="s">
        <v>33</v>
      </c>
      <c r="AX404" s="13" t="s">
        <v>77</v>
      </c>
      <c r="AY404" s="195" t="s">
        <v>206</v>
      </c>
    </row>
    <row r="405" s="13" customFormat="1">
      <c r="A405" s="13"/>
      <c r="B405" s="193"/>
      <c r="C405" s="13"/>
      <c r="D405" s="194" t="s">
        <v>214</v>
      </c>
      <c r="E405" s="195" t="s">
        <v>1</v>
      </c>
      <c r="F405" s="196" t="s">
        <v>594</v>
      </c>
      <c r="G405" s="13"/>
      <c r="H405" s="197">
        <v>0.036999999999999998</v>
      </c>
      <c r="I405" s="198"/>
      <c r="J405" s="13"/>
      <c r="K405" s="13"/>
      <c r="L405" s="193"/>
      <c r="M405" s="199"/>
      <c r="N405" s="200"/>
      <c r="O405" s="200"/>
      <c r="P405" s="200"/>
      <c r="Q405" s="200"/>
      <c r="R405" s="200"/>
      <c r="S405" s="200"/>
      <c r="T405" s="20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5" t="s">
        <v>214</v>
      </c>
      <c r="AU405" s="195" t="s">
        <v>84</v>
      </c>
      <c r="AV405" s="13" t="s">
        <v>84</v>
      </c>
      <c r="AW405" s="13" t="s">
        <v>33</v>
      </c>
      <c r="AX405" s="13" t="s">
        <v>77</v>
      </c>
      <c r="AY405" s="195" t="s">
        <v>206</v>
      </c>
    </row>
    <row r="406" s="13" customFormat="1">
      <c r="A406" s="13"/>
      <c r="B406" s="193"/>
      <c r="C406" s="13"/>
      <c r="D406" s="194" t="s">
        <v>214</v>
      </c>
      <c r="E406" s="195" t="s">
        <v>1</v>
      </c>
      <c r="F406" s="196" t="s">
        <v>595</v>
      </c>
      <c r="G406" s="13"/>
      <c r="H406" s="197">
        <v>0</v>
      </c>
      <c r="I406" s="198"/>
      <c r="J406" s="13"/>
      <c r="K406" s="13"/>
      <c r="L406" s="193"/>
      <c r="M406" s="199"/>
      <c r="N406" s="200"/>
      <c r="O406" s="200"/>
      <c r="P406" s="200"/>
      <c r="Q406" s="200"/>
      <c r="R406" s="200"/>
      <c r="S406" s="200"/>
      <c r="T406" s="20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5" t="s">
        <v>214</v>
      </c>
      <c r="AU406" s="195" t="s">
        <v>84</v>
      </c>
      <c r="AV406" s="13" t="s">
        <v>84</v>
      </c>
      <c r="AW406" s="13" t="s">
        <v>33</v>
      </c>
      <c r="AX406" s="13" t="s">
        <v>77</v>
      </c>
      <c r="AY406" s="195" t="s">
        <v>206</v>
      </c>
    </row>
    <row r="407" s="14" customFormat="1">
      <c r="A407" s="14"/>
      <c r="B407" s="202"/>
      <c r="C407" s="14"/>
      <c r="D407" s="194" t="s">
        <v>214</v>
      </c>
      <c r="E407" s="203" t="s">
        <v>1</v>
      </c>
      <c r="F407" s="204" t="s">
        <v>216</v>
      </c>
      <c r="G407" s="14"/>
      <c r="H407" s="205">
        <v>0.036999999999999998</v>
      </c>
      <c r="I407" s="206"/>
      <c r="J407" s="14"/>
      <c r="K407" s="14"/>
      <c r="L407" s="202"/>
      <c r="M407" s="207"/>
      <c r="N407" s="208"/>
      <c r="O407" s="208"/>
      <c r="P407" s="208"/>
      <c r="Q407" s="208"/>
      <c r="R407" s="208"/>
      <c r="S407" s="208"/>
      <c r="T407" s="20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03" t="s">
        <v>214</v>
      </c>
      <c r="AU407" s="203" t="s">
        <v>84</v>
      </c>
      <c r="AV407" s="14" t="s">
        <v>217</v>
      </c>
      <c r="AW407" s="14" t="s">
        <v>33</v>
      </c>
      <c r="AX407" s="14" t="s">
        <v>8</v>
      </c>
      <c r="AY407" s="203" t="s">
        <v>206</v>
      </c>
    </row>
    <row r="408" s="2" customFormat="1" ht="16.5" customHeight="1">
      <c r="A408" s="37"/>
      <c r="B408" s="179"/>
      <c r="C408" s="180" t="s">
        <v>596</v>
      </c>
      <c r="D408" s="180" t="s">
        <v>208</v>
      </c>
      <c r="E408" s="181" t="s">
        <v>597</v>
      </c>
      <c r="F408" s="182" t="s">
        <v>598</v>
      </c>
      <c r="G408" s="183" t="s">
        <v>294</v>
      </c>
      <c r="H408" s="184">
        <v>112.09999999999999</v>
      </c>
      <c r="I408" s="185"/>
      <c r="J408" s="186">
        <f>ROUND(I408*H408,0)</f>
        <v>0</v>
      </c>
      <c r="K408" s="182" t="s">
        <v>212</v>
      </c>
      <c r="L408" s="38"/>
      <c r="M408" s="187" t="s">
        <v>1</v>
      </c>
      <c r="N408" s="188" t="s">
        <v>42</v>
      </c>
      <c r="O408" s="76"/>
      <c r="P408" s="189">
        <f>O408*H408</f>
        <v>0</v>
      </c>
      <c r="Q408" s="189">
        <v>0</v>
      </c>
      <c r="R408" s="189">
        <f>Q408*H408</f>
        <v>0</v>
      </c>
      <c r="S408" s="189">
        <v>0.0040000000000000001</v>
      </c>
      <c r="T408" s="190">
        <f>S408*H408</f>
        <v>0.44839999999999997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91" t="s">
        <v>317</v>
      </c>
      <c r="AT408" s="191" t="s">
        <v>208</v>
      </c>
      <c r="AU408" s="191" t="s">
        <v>84</v>
      </c>
      <c r="AY408" s="18" t="s">
        <v>206</v>
      </c>
      <c r="BE408" s="192">
        <f>IF(N408="základní",J408,0)</f>
        <v>0</v>
      </c>
      <c r="BF408" s="192">
        <f>IF(N408="snížená",J408,0)</f>
        <v>0</v>
      </c>
      <c r="BG408" s="192">
        <f>IF(N408="zákl. přenesená",J408,0)</f>
        <v>0</v>
      </c>
      <c r="BH408" s="192">
        <f>IF(N408="sníž. přenesená",J408,0)</f>
        <v>0</v>
      </c>
      <c r="BI408" s="192">
        <f>IF(N408="nulová",J408,0)</f>
        <v>0</v>
      </c>
      <c r="BJ408" s="18" t="s">
        <v>8</v>
      </c>
      <c r="BK408" s="192">
        <f>ROUND(I408*H408,0)</f>
        <v>0</v>
      </c>
      <c r="BL408" s="18" t="s">
        <v>317</v>
      </c>
      <c r="BM408" s="191" t="s">
        <v>599</v>
      </c>
    </row>
    <row r="409" s="13" customFormat="1">
      <c r="A409" s="13"/>
      <c r="B409" s="193"/>
      <c r="C409" s="13"/>
      <c r="D409" s="194" t="s">
        <v>214</v>
      </c>
      <c r="E409" s="195" t="s">
        <v>1</v>
      </c>
      <c r="F409" s="196" t="s">
        <v>115</v>
      </c>
      <c r="G409" s="13"/>
      <c r="H409" s="197">
        <v>0</v>
      </c>
      <c r="I409" s="198"/>
      <c r="J409" s="13"/>
      <c r="K409" s="13"/>
      <c r="L409" s="193"/>
      <c r="M409" s="199"/>
      <c r="N409" s="200"/>
      <c r="O409" s="200"/>
      <c r="P409" s="200"/>
      <c r="Q409" s="200"/>
      <c r="R409" s="200"/>
      <c r="S409" s="200"/>
      <c r="T409" s="20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5" t="s">
        <v>214</v>
      </c>
      <c r="AU409" s="195" t="s">
        <v>84</v>
      </c>
      <c r="AV409" s="13" t="s">
        <v>84</v>
      </c>
      <c r="AW409" s="13" t="s">
        <v>33</v>
      </c>
      <c r="AX409" s="13" t="s">
        <v>77</v>
      </c>
      <c r="AY409" s="195" t="s">
        <v>206</v>
      </c>
    </row>
    <row r="410" s="13" customFormat="1">
      <c r="A410" s="13"/>
      <c r="B410" s="193"/>
      <c r="C410" s="13"/>
      <c r="D410" s="194" t="s">
        <v>214</v>
      </c>
      <c r="E410" s="195" t="s">
        <v>1</v>
      </c>
      <c r="F410" s="196" t="s">
        <v>136</v>
      </c>
      <c r="G410" s="13"/>
      <c r="H410" s="197">
        <v>112.09999999999999</v>
      </c>
      <c r="I410" s="198"/>
      <c r="J410" s="13"/>
      <c r="K410" s="13"/>
      <c r="L410" s="193"/>
      <c r="M410" s="199"/>
      <c r="N410" s="200"/>
      <c r="O410" s="200"/>
      <c r="P410" s="200"/>
      <c r="Q410" s="200"/>
      <c r="R410" s="200"/>
      <c r="S410" s="200"/>
      <c r="T410" s="20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5" t="s">
        <v>214</v>
      </c>
      <c r="AU410" s="195" t="s">
        <v>84</v>
      </c>
      <c r="AV410" s="13" t="s">
        <v>84</v>
      </c>
      <c r="AW410" s="13" t="s">
        <v>33</v>
      </c>
      <c r="AX410" s="13" t="s">
        <v>77</v>
      </c>
      <c r="AY410" s="195" t="s">
        <v>206</v>
      </c>
    </row>
    <row r="411" s="14" customFormat="1">
      <c r="A411" s="14"/>
      <c r="B411" s="202"/>
      <c r="C411" s="14"/>
      <c r="D411" s="194" t="s">
        <v>214</v>
      </c>
      <c r="E411" s="203" t="s">
        <v>1</v>
      </c>
      <c r="F411" s="204" t="s">
        <v>216</v>
      </c>
      <c r="G411" s="14"/>
      <c r="H411" s="205">
        <v>112.09999999999999</v>
      </c>
      <c r="I411" s="206"/>
      <c r="J411" s="14"/>
      <c r="K411" s="14"/>
      <c r="L411" s="202"/>
      <c r="M411" s="207"/>
      <c r="N411" s="208"/>
      <c r="O411" s="208"/>
      <c r="P411" s="208"/>
      <c r="Q411" s="208"/>
      <c r="R411" s="208"/>
      <c r="S411" s="208"/>
      <c r="T411" s="20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3" t="s">
        <v>214</v>
      </c>
      <c r="AU411" s="203" t="s">
        <v>84</v>
      </c>
      <c r="AV411" s="14" t="s">
        <v>217</v>
      </c>
      <c r="AW411" s="14" t="s">
        <v>33</v>
      </c>
      <c r="AX411" s="14" t="s">
        <v>8</v>
      </c>
      <c r="AY411" s="203" t="s">
        <v>206</v>
      </c>
    </row>
    <row r="412" s="2" customFormat="1" ht="24.15" customHeight="1">
      <c r="A412" s="37"/>
      <c r="B412" s="179"/>
      <c r="C412" s="180" t="s">
        <v>600</v>
      </c>
      <c r="D412" s="180" t="s">
        <v>208</v>
      </c>
      <c r="E412" s="181" t="s">
        <v>601</v>
      </c>
      <c r="F412" s="182" t="s">
        <v>602</v>
      </c>
      <c r="G412" s="183" t="s">
        <v>294</v>
      </c>
      <c r="H412" s="184">
        <v>224.19999999999999</v>
      </c>
      <c r="I412" s="185"/>
      <c r="J412" s="186">
        <f>ROUND(I412*H412,0)</f>
        <v>0</v>
      </c>
      <c r="K412" s="182" t="s">
        <v>212</v>
      </c>
      <c r="L412" s="38"/>
      <c r="M412" s="187" t="s">
        <v>1</v>
      </c>
      <c r="N412" s="188" t="s">
        <v>42</v>
      </c>
      <c r="O412" s="76"/>
      <c r="P412" s="189">
        <f>O412*H412</f>
        <v>0</v>
      </c>
      <c r="Q412" s="189">
        <v>0.00039825</v>
      </c>
      <c r="R412" s="189">
        <f>Q412*H412</f>
        <v>0.089287649999999996</v>
      </c>
      <c r="S412" s="189">
        <v>0</v>
      </c>
      <c r="T412" s="190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91" t="s">
        <v>317</v>
      </c>
      <c r="AT412" s="191" t="s">
        <v>208</v>
      </c>
      <c r="AU412" s="191" t="s">
        <v>84</v>
      </c>
      <c r="AY412" s="18" t="s">
        <v>206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8" t="s">
        <v>8</v>
      </c>
      <c r="BK412" s="192">
        <f>ROUND(I412*H412,0)</f>
        <v>0</v>
      </c>
      <c r="BL412" s="18" t="s">
        <v>317</v>
      </c>
      <c r="BM412" s="191" t="s">
        <v>603</v>
      </c>
    </row>
    <row r="413" s="13" customFormat="1">
      <c r="A413" s="13"/>
      <c r="B413" s="193"/>
      <c r="C413" s="13"/>
      <c r="D413" s="194" t="s">
        <v>214</v>
      </c>
      <c r="E413" s="195" t="s">
        <v>1</v>
      </c>
      <c r="F413" s="196" t="s">
        <v>604</v>
      </c>
      <c r="G413" s="13"/>
      <c r="H413" s="197">
        <v>0</v>
      </c>
      <c r="I413" s="198"/>
      <c r="J413" s="13"/>
      <c r="K413" s="13"/>
      <c r="L413" s="193"/>
      <c r="M413" s="199"/>
      <c r="N413" s="200"/>
      <c r="O413" s="200"/>
      <c r="P413" s="200"/>
      <c r="Q413" s="200"/>
      <c r="R413" s="200"/>
      <c r="S413" s="200"/>
      <c r="T413" s="20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5" t="s">
        <v>214</v>
      </c>
      <c r="AU413" s="195" t="s">
        <v>84</v>
      </c>
      <c r="AV413" s="13" t="s">
        <v>84</v>
      </c>
      <c r="AW413" s="13" t="s">
        <v>33</v>
      </c>
      <c r="AX413" s="13" t="s">
        <v>77</v>
      </c>
      <c r="AY413" s="195" t="s">
        <v>206</v>
      </c>
    </row>
    <row r="414" s="13" customFormat="1">
      <c r="A414" s="13"/>
      <c r="B414" s="193"/>
      <c r="C414" s="13"/>
      <c r="D414" s="194" t="s">
        <v>214</v>
      </c>
      <c r="E414" s="195" t="s">
        <v>1</v>
      </c>
      <c r="F414" s="196" t="s">
        <v>605</v>
      </c>
      <c r="G414" s="13"/>
      <c r="H414" s="197">
        <v>224.19999999999999</v>
      </c>
      <c r="I414" s="198"/>
      <c r="J414" s="13"/>
      <c r="K414" s="13"/>
      <c r="L414" s="193"/>
      <c r="M414" s="199"/>
      <c r="N414" s="200"/>
      <c r="O414" s="200"/>
      <c r="P414" s="200"/>
      <c r="Q414" s="200"/>
      <c r="R414" s="200"/>
      <c r="S414" s="200"/>
      <c r="T414" s="20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5" t="s">
        <v>214</v>
      </c>
      <c r="AU414" s="195" t="s">
        <v>84</v>
      </c>
      <c r="AV414" s="13" t="s">
        <v>84</v>
      </c>
      <c r="AW414" s="13" t="s">
        <v>33</v>
      </c>
      <c r="AX414" s="13" t="s">
        <v>77</v>
      </c>
      <c r="AY414" s="195" t="s">
        <v>206</v>
      </c>
    </row>
    <row r="415" s="14" customFormat="1">
      <c r="A415" s="14"/>
      <c r="B415" s="202"/>
      <c r="C415" s="14"/>
      <c r="D415" s="194" t="s">
        <v>214</v>
      </c>
      <c r="E415" s="203" t="s">
        <v>1</v>
      </c>
      <c r="F415" s="204" t="s">
        <v>216</v>
      </c>
      <c r="G415" s="14"/>
      <c r="H415" s="205">
        <v>224.19999999999999</v>
      </c>
      <c r="I415" s="206"/>
      <c r="J415" s="14"/>
      <c r="K415" s="14"/>
      <c r="L415" s="202"/>
      <c r="M415" s="207"/>
      <c r="N415" s="208"/>
      <c r="O415" s="208"/>
      <c r="P415" s="208"/>
      <c r="Q415" s="208"/>
      <c r="R415" s="208"/>
      <c r="S415" s="208"/>
      <c r="T415" s="20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03" t="s">
        <v>214</v>
      </c>
      <c r="AU415" s="203" t="s">
        <v>84</v>
      </c>
      <c r="AV415" s="14" t="s">
        <v>217</v>
      </c>
      <c r="AW415" s="14" t="s">
        <v>33</v>
      </c>
      <c r="AX415" s="14" t="s">
        <v>8</v>
      </c>
      <c r="AY415" s="203" t="s">
        <v>206</v>
      </c>
    </row>
    <row r="416" s="2" customFormat="1" ht="44.25" customHeight="1">
      <c r="A416" s="37"/>
      <c r="B416" s="179"/>
      <c r="C416" s="218" t="s">
        <v>606</v>
      </c>
      <c r="D416" s="218" t="s">
        <v>374</v>
      </c>
      <c r="E416" s="219" t="s">
        <v>607</v>
      </c>
      <c r="F416" s="220" t="s">
        <v>608</v>
      </c>
      <c r="G416" s="221" t="s">
        <v>294</v>
      </c>
      <c r="H416" s="222">
        <v>132.27799999999999</v>
      </c>
      <c r="I416" s="223"/>
      <c r="J416" s="224">
        <f>ROUND(I416*H416,0)</f>
        <v>0</v>
      </c>
      <c r="K416" s="220" t="s">
        <v>212</v>
      </c>
      <c r="L416" s="225"/>
      <c r="M416" s="226" t="s">
        <v>1</v>
      </c>
      <c r="N416" s="227" t="s">
        <v>42</v>
      </c>
      <c r="O416" s="76"/>
      <c r="P416" s="189">
        <f>O416*H416</f>
        <v>0</v>
      </c>
      <c r="Q416" s="189">
        <v>0.0054000000000000003</v>
      </c>
      <c r="R416" s="189">
        <f>Q416*H416</f>
        <v>0.71430119999999997</v>
      </c>
      <c r="S416" s="189">
        <v>0</v>
      </c>
      <c r="T416" s="190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1" t="s">
        <v>416</v>
      </c>
      <c r="AT416" s="191" t="s">
        <v>374</v>
      </c>
      <c r="AU416" s="191" t="s">
        <v>84</v>
      </c>
      <c r="AY416" s="18" t="s">
        <v>206</v>
      </c>
      <c r="BE416" s="192">
        <f>IF(N416="základní",J416,0)</f>
        <v>0</v>
      </c>
      <c r="BF416" s="192">
        <f>IF(N416="snížená",J416,0)</f>
        <v>0</v>
      </c>
      <c r="BG416" s="192">
        <f>IF(N416="zákl. přenesená",J416,0)</f>
        <v>0</v>
      </c>
      <c r="BH416" s="192">
        <f>IF(N416="sníž. přenesená",J416,0)</f>
        <v>0</v>
      </c>
      <c r="BI416" s="192">
        <f>IF(N416="nulová",J416,0)</f>
        <v>0</v>
      </c>
      <c r="BJ416" s="18" t="s">
        <v>8</v>
      </c>
      <c r="BK416" s="192">
        <f>ROUND(I416*H416,0)</f>
        <v>0</v>
      </c>
      <c r="BL416" s="18" t="s">
        <v>317</v>
      </c>
      <c r="BM416" s="191" t="s">
        <v>609</v>
      </c>
    </row>
    <row r="417" s="13" customFormat="1">
      <c r="A417" s="13"/>
      <c r="B417" s="193"/>
      <c r="C417" s="13"/>
      <c r="D417" s="194" t="s">
        <v>214</v>
      </c>
      <c r="E417" s="195" t="s">
        <v>1</v>
      </c>
      <c r="F417" s="196" t="s">
        <v>610</v>
      </c>
      <c r="G417" s="13"/>
      <c r="H417" s="197">
        <v>0</v>
      </c>
      <c r="I417" s="198"/>
      <c r="J417" s="13"/>
      <c r="K417" s="13"/>
      <c r="L417" s="193"/>
      <c r="M417" s="199"/>
      <c r="N417" s="200"/>
      <c r="O417" s="200"/>
      <c r="P417" s="200"/>
      <c r="Q417" s="200"/>
      <c r="R417" s="200"/>
      <c r="S417" s="200"/>
      <c r="T417" s="20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5" t="s">
        <v>214</v>
      </c>
      <c r="AU417" s="195" t="s">
        <v>84</v>
      </c>
      <c r="AV417" s="13" t="s">
        <v>84</v>
      </c>
      <c r="AW417" s="13" t="s">
        <v>33</v>
      </c>
      <c r="AX417" s="13" t="s">
        <v>77</v>
      </c>
      <c r="AY417" s="195" t="s">
        <v>206</v>
      </c>
    </row>
    <row r="418" s="13" customFormat="1">
      <c r="A418" s="13"/>
      <c r="B418" s="193"/>
      <c r="C418" s="13"/>
      <c r="D418" s="194" t="s">
        <v>214</v>
      </c>
      <c r="E418" s="195" t="s">
        <v>1</v>
      </c>
      <c r="F418" s="196" t="s">
        <v>611</v>
      </c>
      <c r="G418" s="13"/>
      <c r="H418" s="197">
        <v>132.27799999999999</v>
      </c>
      <c r="I418" s="198"/>
      <c r="J418" s="13"/>
      <c r="K418" s="13"/>
      <c r="L418" s="193"/>
      <c r="M418" s="199"/>
      <c r="N418" s="200"/>
      <c r="O418" s="200"/>
      <c r="P418" s="200"/>
      <c r="Q418" s="200"/>
      <c r="R418" s="200"/>
      <c r="S418" s="200"/>
      <c r="T418" s="20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5" t="s">
        <v>214</v>
      </c>
      <c r="AU418" s="195" t="s">
        <v>84</v>
      </c>
      <c r="AV418" s="13" t="s">
        <v>84</v>
      </c>
      <c r="AW418" s="13" t="s">
        <v>33</v>
      </c>
      <c r="AX418" s="13" t="s">
        <v>77</v>
      </c>
      <c r="AY418" s="195" t="s">
        <v>206</v>
      </c>
    </row>
    <row r="419" s="13" customFormat="1">
      <c r="A419" s="13"/>
      <c r="B419" s="193"/>
      <c r="C419" s="13"/>
      <c r="D419" s="194" t="s">
        <v>214</v>
      </c>
      <c r="E419" s="195" t="s">
        <v>1</v>
      </c>
      <c r="F419" s="196" t="s">
        <v>612</v>
      </c>
      <c r="G419" s="13"/>
      <c r="H419" s="197">
        <v>0</v>
      </c>
      <c r="I419" s="198"/>
      <c r="J419" s="13"/>
      <c r="K419" s="13"/>
      <c r="L419" s="193"/>
      <c r="M419" s="199"/>
      <c r="N419" s="200"/>
      <c r="O419" s="200"/>
      <c r="P419" s="200"/>
      <c r="Q419" s="200"/>
      <c r="R419" s="200"/>
      <c r="S419" s="200"/>
      <c r="T419" s="20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5" t="s">
        <v>214</v>
      </c>
      <c r="AU419" s="195" t="s">
        <v>84</v>
      </c>
      <c r="AV419" s="13" t="s">
        <v>84</v>
      </c>
      <c r="AW419" s="13" t="s">
        <v>33</v>
      </c>
      <c r="AX419" s="13" t="s">
        <v>77</v>
      </c>
      <c r="AY419" s="195" t="s">
        <v>206</v>
      </c>
    </row>
    <row r="420" s="14" customFormat="1">
      <c r="A420" s="14"/>
      <c r="B420" s="202"/>
      <c r="C420" s="14"/>
      <c r="D420" s="194" t="s">
        <v>214</v>
      </c>
      <c r="E420" s="203" t="s">
        <v>1</v>
      </c>
      <c r="F420" s="204" t="s">
        <v>216</v>
      </c>
      <c r="G420" s="14"/>
      <c r="H420" s="205">
        <v>132.27799999999999</v>
      </c>
      <c r="I420" s="206"/>
      <c r="J420" s="14"/>
      <c r="K420" s="14"/>
      <c r="L420" s="202"/>
      <c r="M420" s="207"/>
      <c r="N420" s="208"/>
      <c r="O420" s="208"/>
      <c r="P420" s="208"/>
      <c r="Q420" s="208"/>
      <c r="R420" s="208"/>
      <c r="S420" s="208"/>
      <c r="T420" s="20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03" t="s">
        <v>214</v>
      </c>
      <c r="AU420" s="203" t="s">
        <v>84</v>
      </c>
      <c r="AV420" s="14" t="s">
        <v>217</v>
      </c>
      <c r="AW420" s="14" t="s">
        <v>33</v>
      </c>
      <c r="AX420" s="14" t="s">
        <v>8</v>
      </c>
      <c r="AY420" s="203" t="s">
        <v>206</v>
      </c>
    </row>
    <row r="421" s="2" customFormat="1" ht="55.5" customHeight="1">
      <c r="A421" s="37"/>
      <c r="B421" s="179"/>
      <c r="C421" s="218" t="s">
        <v>613</v>
      </c>
      <c r="D421" s="218" t="s">
        <v>374</v>
      </c>
      <c r="E421" s="219" t="s">
        <v>614</v>
      </c>
      <c r="F421" s="220" t="s">
        <v>615</v>
      </c>
      <c r="G421" s="221" t="s">
        <v>294</v>
      </c>
      <c r="H421" s="222">
        <v>132.27799999999999</v>
      </c>
      <c r="I421" s="223"/>
      <c r="J421" s="224">
        <f>ROUND(I421*H421,0)</f>
        <v>0</v>
      </c>
      <c r="K421" s="220" t="s">
        <v>212</v>
      </c>
      <c r="L421" s="225"/>
      <c r="M421" s="226" t="s">
        <v>1</v>
      </c>
      <c r="N421" s="227" t="s">
        <v>42</v>
      </c>
      <c r="O421" s="76"/>
      <c r="P421" s="189">
        <f>O421*H421</f>
        <v>0</v>
      </c>
      <c r="Q421" s="189">
        <v>0.0047000000000000002</v>
      </c>
      <c r="R421" s="189">
        <f>Q421*H421</f>
        <v>0.6217066</v>
      </c>
      <c r="S421" s="189">
        <v>0</v>
      </c>
      <c r="T421" s="190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1" t="s">
        <v>416</v>
      </c>
      <c r="AT421" s="191" t="s">
        <v>374</v>
      </c>
      <c r="AU421" s="191" t="s">
        <v>84</v>
      </c>
      <c r="AY421" s="18" t="s">
        <v>206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8" t="s">
        <v>8</v>
      </c>
      <c r="BK421" s="192">
        <f>ROUND(I421*H421,0)</f>
        <v>0</v>
      </c>
      <c r="BL421" s="18" t="s">
        <v>317</v>
      </c>
      <c r="BM421" s="191" t="s">
        <v>616</v>
      </c>
    </row>
    <row r="422" s="13" customFormat="1">
      <c r="A422" s="13"/>
      <c r="B422" s="193"/>
      <c r="C422" s="13"/>
      <c r="D422" s="194" t="s">
        <v>214</v>
      </c>
      <c r="E422" s="195" t="s">
        <v>1</v>
      </c>
      <c r="F422" s="196" t="s">
        <v>610</v>
      </c>
      <c r="G422" s="13"/>
      <c r="H422" s="197">
        <v>0</v>
      </c>
      <c r="I422" s="198"/>
      <c r="J422" s="13"/>
      <c r="K422" s="13"/>
      <c r="L422" s="193"/>
      <c r="M422" s="199"/>
      <c r="N422" s="200"/>
      <c r="O422" s="200"/>
      <c r="P422" s="200"/>
      <c r="Q422" s="200"/>
      <c r="R422" s="200"/>
      <c r="S422" s="200"/>
      <c r="T422" s="20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5" t="s">
        <v>214</v>
      </c>
      <c r="AU422" s="195" t="s">
        <v>84</v>
      </c>
      <c r="AV422" s="13" t="s">
        <v>84</v>
      </c>
      <c r="AW422" s="13" t="s">
        <v>33</v>
      </c>
      <c r="AX422" s="13" t="s">
        <v>77</v>
      </c>
      <c r="AY422" s="195" t="s">
        <v>206</v>
      </c>
    </row>
    <row r="423" s="13" customFormat="1">
      <c r="A423" s="13"/>
      <c r="B423" s="193"/>
      <c r="C423" s="13"/>
      <c r="D423" s="194" t="s">
        <v>214</v>
      </c>
      <c r="E423" s="195" t="s">
        <v>1</v>
      </c>
      <c r="F423" s="196" t="s">
        <v>611</v>
      </c>
      <c r="G423" s="13"/>
      <c r="H423" s="197">
        <v>132.27799999999999</v>
      </c>
      <c r="I423" s="198"/>
      <c r="J423" s="13"/>
      <c r="K423" s="13"/>
      <c r="L423" s="193"/>
      <c r="M423" s="199"/>
      <c r="N423" s="200"/>
      <c r="O423" s="200"/>
      <c r="P423" s="200"/>
      <c r="Q423" s="200"/>
      <c r="R423" s="200"/>
      <c r="S423" s="200"/>
      <c r="T423" s="20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5" t="s">
        <v>214</v>
      </c>
      <c r="AU423" s="195" t="s">
        <v>84</v>
      </c>
      <c r="AV423" s="13" t="s">
        <v>84</v>
      </c>
      <c r="AW423" s="13" t="s">
        <v>33</v>
      </c>
      <c r="AX423" s="13" t="s">
        <v>77</v>
      </c>
      <c r="AY423" s="195" t="s">
        <v>206</v>
      </c>
    </row>
    <row r="424" s="13" customFormat="1">
      <c r="A424" s="13"/>
      <c r="B424" s="193"/>
      <c r="C424" s="13"/>
      <c r="D424" s="194" t="s">
        <v>214</v>
      </c>
      <c r="E424" s="195" t="s">
        <v>1</v>
      </c>
      <c r="F424" s="196" t="s">
        <v>612</v>
      </c>
      <c r="G424" s="13"/>
      <c r="H424" s="197">
        <v>0</v>
      </c>
      <c r="I424" s="198"/>
      <c r="J424" s="13"/>
      <c r="K424" s="13"/>
      <c r="L424" s="193"/>
      <c r="M424" s="199"/>
      <c r="N424" s="200"/>
      <c r="O424" s="200"/>
      <c r="P424" s="200"/>
      <c r="Q424" s="200"/>
      <c r="R424" s="200"/>
      <c r="S424" s="200"/>
      <c r="T424" s="20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5" t="s">
        <v>214</v>
      </c>
      <c r="AU424" s="195" t="s">
        <v>84</v>
      </c>
      <c r="AV424" s="13" t="s">
        <v>84</v>
      </c>
      <c r="AW424" s="13" t="s">
        <v>33</v>
      </c>
      <c r="AX424" s="13" t="s">
        <v>77</v>
      </c>
      <c r="AY424" s="195" t="s">
        <v>206</v>
      </c>
    </row>
    <row r="425" s="14" customFormat="1">
      <c r="A425" s="14"/>
      <c r="B425" s="202"/>
      <c r="C425" s="14"/>
      <c r="D425" s="194" t="s">
        <v>214</v>
      </c>
      <c r="E425" s="203" t="s">
        <v>1</v>
      </c>
      <c r="F425" s="204" t="s">
        <v>216</v>
      </c>
      <c r="G425" s="14"/>
      <c r="H425" s="205">
        <v>132.27799999999999</v>
      </c>
      <c r="I425" s="206"/>
      <c r="J425" s="14"/>
      <c r="K425" s="14"/>
      <c r="L425" s="202"/>
      <c r="M425" s="207"/>
      <c r="N425" s="208"/>
      <c r="O425" s="208"/>
      <c r="P425" s="208"/>
      <c r="Q425" s="208"/>
      <c r="R425" s="208"/>
      <c r="S425" s="208"/>
      <c r="T425" s="20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03" t="s">
        <v>214</v>
      </c>
      <c r="AU425" s="203" t="s">
        <v>84</v>
      </c>
      <c r="AV425" s="14" t="s">
        <v>217</v>
      </c>
      <c r="AW425" s="14" t="s">
        <v>33</v>
      </c>
      <c r="AX425" s="14" t="s">
        <v>8</v>
      </c>
      <c r="AY425" s="203" t="s">
        <v>206</v>
      </c>
    </row>
    <row r="426" s="2" customFormat="1" ht="33" customHeight="1">
      <c r="A426" s="37"/>
      <c r="B426" s="179"/>
      <c r="C426" s="180" t="s">
        <v>617</v>
      </c>
      <c r="D426" s="180" t="s">
        <v>208</v>
      </c>
      <c r="E426" s="181" t="s">
        <v>618</v>
      </c>
      <c r="F426" s="182" t="s">
        <v>619</v>
      </c>
      <c r="G426" s="183" t="s">
        <v>223</v>
      </c>
      <c r="H426" s="184">
        <v>1.462</v>
      </c>
      <c r="I426" s="185"/>
      <c r="J426" s="186">
        <f>ROUND(I426*H426,0)</f>
        <v>0</v>
      </c>
      <c r="K426" s="182" t="s">
        <v>212</v>
      </c>
      <c r="L426" s="38"/>
      <c r="M426" s="187" t="s">
        <v>1</v>
      </c>
      <c r="N426" s="188" t="s">
        <v>42</v>
      </c>
      <c r="O426" s="76"/>
      <c r="P426" s="189">
        <f>O426*H426</f>
        <v>0</v>
      </c>
      <c r="Q426" s="189">
        <v>0</v>
      </c>
      <c r="R426" s="189">
        <f>Q426*H426</f>
        <v>0</v>
      </c>
      <c r="S426" s="189">
        <v>0</v>
      </c>
      <c r="T426" s="190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91" t="s">
        <v>317</v>
      </c>
      <c r="AT426" s="191" t="s">
        <v>208</v>
      </c>
      <c r="AU426" s="191" t="s">
        <v>84</v>
      </c>
      <c r="AY426" s="18" t="s">
        <v>206</v>
      </c>
      <c r="BE426" s="192">
        <f>IF(N426="základní",J426,0)</f>
        <v>0</v>
      </c>
      <c r="BF426" s="192">
        <f>IF(N426="snížená",J426,0)</f>
        <v>0</v>
      </c>
      <c r="BG426" s="192">
        <f>IF(N426="zákl. přenesená",J426,0)</f>
        <v>0</v>
      </c>
      <c r="BH426" s="192">
        <f>IF(N426="sníž. přenesená",J426,0)</f>
        <v>0</v>
      </c>
      <c r="BI426" s="192">
        <f>IF(N426="nulová",J426,0)</f>
        <v>0</v>
      </c>
      <c r="BJ426" s="18" t="s">
        <v>8</v>
      </c>
      <c r="BK426" s="192">
        <f>ROUND(I426*H426,0)</f>
        <v>0</v>
      </c>
      <c r="BL426" s="18" t="s">
        <v>317</v>
      </c>
      <c r="BM426" s="191" t="s">
        <v>620</v>
      </c>
    </row>
    <row r="427" s="12" customFormat="1" ht="22.8" customHeight="1">
      <c r="A427" s="12"/>
      <c r="B427" s="166"/>
      <c r="C427" s="12"/>
      <c r="D427" s="167" t="s">
        <v>76</v>
      </c>
      <c r="E427" s="177" t="s">
        <v>621</v>
      </c>
      <c r="F427" s="177" t="s">
        <v>622</v>
      </c>
      <c r="G427" s="12"/>
      <c r="H427" s="12"/>
      <c r="I427" s="169"/>
      <c r="J427" s="178">
        <f>BK427</f>
        <v>0</v>
      </c>
      <c r="K427" s="12"/>
      <c r="L427" s="166"/>
      <c r="M427" s="171"/>
      <c r="N427" s="172"/>
      <c r="O427" s="172"/>
      <c r="P427" s="173">
        <f>SUM(P428:P436)</f>
        <v>0</v>
      </c>
      <c r="Q427" s="172"/>
      <c r="R427" s="173">
        <f>SUM(R428:R436)</f>
        <v>0.2785125</v>
      </c>
      <c r="S427" s="172"/>
      <c r="T427" s="174">
        <f>SUM(T428:T436)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167" t="s">
        <v>84</v>
      </c>
      <c r="AT427" s="175" t="s">
        <v>76</v>
      </c>
      <c r="AU427" s="175" t="s">
        <v>8</v>
      </c>
      <c r="AY427" s="167" t="s">
        <v>206</v>
      </c>
      <c r="BK427" s="176">
        <f>SUM(BK428:BK436)</f>
        <v>0</v>
      </c>
    </row>
    <row r="428" s="2" customFormat="1" ht="24.15" customHeight="1">
      <c r="A428" s="37"/>
      <c r="B428" s="179"/>
      <c r="C428" s="180" t="s">
        <v>623</v>
      </c>
      <c r="D428" s="180" t="s">
        <v>208</v>
      </c>
      <c r="E428" s="181" t="s">
        <v>624</v>
      </c>
      <c r="F428" s="182" t="s">
        <v>625</v>
      </c>
      <c r="G428" s="183" t="s">
        <v>294</v>
      </c>
      <c r="H428" s="184">
        <v>106.09999999999999</v>
      </c>
      <c r="I428" s="185"/>
      <c r="J428" s="186">
        <f>ROUND(I428*H428,0)</f>
        <v>0</v>
      </c>
      <c r="K428" s="182" t="s">
        <v>212</v>
      </c>
      <c r="L428" s="38"/>
      <c r="M428" s="187" t="s">
        <v>1</v>
      </c>
      <c r="N428" s="188" t="s">
        <v>42</v>
      </c>
      <c r="O428" s="76"/>
      <c r="P428" s="189">
        <f>O428*H428</f>
        <v>0</v>
      </c>
      <c r="Q428" s="189">
        <v>0</v>
      </c>
      <c r="R428" s="189">
        <f>Q428*H428</f>
        <v>0</v>
      </c>
      <c r="S428" s="189">
        <v>0</v>
      </c>
      <c r="T428" s="190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91" t="s">
        <v>317</v>
      </c>
      <c r="AT428" s="191" t="s">
        <v>208</v>
      </c>
      <c r="AU428" s="191" t="s">
        <v>84</v>
      </c>
      <c r="AY428" s="18" t="s">
        <v>206</v>
      </c>
      <c r="BE428" s="192">
        <f>IF(N428="základní",J428,0)</f>
        <v>0</v>
      </c>
      <c r="BF428" s="192">
        <f>IF(N428="snížená",J428,0)</f>
        <v>0</v>
      </c>
      <c r="BG428" s="192">
        <f>IF(N428="zákl. přenesená",J428,0)</f>
        <v>0</v>
      </c>
      <c r="BH428" s="192">
        <f>IF(N428="sníž. přenesená",J428,0)</f>
        <v>0</v>
      </c>
      <c r="BI428" s="192">
        <f>IF(N428="nulová",J428,0)</f>
        <v>0</v>
      </c>
      <c r="BJ428" s="18" t="s">
        <v>8</v>
      </c>
      <c r="BK428" s="192">
        <f>ROUND(I428*H428,0)</f>
        <v>0</v>
      </c>
      <c r="BL428" s="18" t="s">
        <v>317</v>
      </c>
      <c r="BM428" s="191" t="s">
        <v>626</v>
      </c>
    </row>
    <row r="429" s="13" customFormat="1">
      <c r="A429" s="13"/>
      <c r="B429" s="193"/>
      <c r="C429" s="13"/>
      <c r="D429" s="194" t="s">
        <v>214</v>
      </c>
      <c r="E429" s="195" t="s">
        <v>1</v>
      </c>
      <c r="F429" s="196" t="s">
        <v>156</v>
      </c>
      <c r="G429" s="13"/>
      <c r="H429" s="197">
        <v>58.600000000000001</v>
      </c>
      <c r="I429" s="198"/>
      <c r="J429" s="13"/>
      <c r="K429" s="13"/>
      <c r="L429" s="193"/>
      <c r="M429" s="199"/>
      <c r="N429" s="200"/>
      <c r="O429" s="200"/>
      <c r="P429" s="200"/>
      <c r="Q429" s="200"/>
      <c r="R429" s="200"/>
      <c r="S429" s="200"/>
      <c r="T429" s="20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5" t="s">
        <v>214</v>
      </c>
      <c r="AU429" s="195" t="s">
        <v>84</v>
      </c>
      <c r="AV429" s="13" t="s">
        <v>84</v>
      </c>
      <c r="AW429" s="13" t="s">
        <v>33</v>
      </c>
      <c r="AX429" s="13" t="s">
        <v>77</v>
      </c>
      <c r="AY429" s="195" t="s">
        <v>206</v>
      </c>
    </row>
    <row r="430" s="13" customFormat="1">
      <c r="A430" s="13"/>
      <c r="B430" s="193"/>
      <c r="C430" s="13"/>
      <c r="D430" s="194" t="s">
        <v>214</v>
      </c>
      <c r="E430" s="195" t="s">
        <v>1</v>
      </c>
      <c r="F430" s="196" t="s">
        <v>158</v>
      </c>
      <c r="G430" s="13"/>
      <c r="H430" s="197">
        <v>47.5</v>
      </c>
      <c r="I430" s="198"/>
      <c r="J430" s="13"/>
      <c r="K430" s="13"/>
      <c r="L430" s="193"/>
      <c r="M430" s="199"/>
      <c r="N430" s="200"/>
      <c r="O430" s="200"/>
      <c r="P430" s="200"/>
      <c r="Q430" s="200"/>
      <c r="R430" s="200"/>
      <c r="S430" s="200"/>
      <c r="T430" s="20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5" t="s">
        <v>214</v>
      </c>
      <c r="AU430" s="195" t="s">
        <v>84</v>
      </c>
      <c r="AV430" s="13" t="s">
        <v>84</v>
      </c>
      <c r="AW430" s="13" t="s">
        <v>33</v>
      </c>
      <c r="AX430" s="13" t="s">
        <v>77</v>
      </c>
      <c r="AY430" s="195" t="s">
        <v>206</v>
      </c>
    </row>
    <row r="431" s="14" customFormat="1">
      <c r="A431" s="14"/>
      <c r="B431" s="202"/>
      <c r="C431" s="14"/>
      <c r="D431" s="194" t="s">
        <v>214</v>
      </c>
      <c r="E431" s="203" t="s">
        <v>1</v>
      </c>
      <c r="F431" s="204" t="s">
        <v>216</v>
      </c>
      <c r="G431" s="14"/>
      <c r="H431" s="205">
        <v>106.09999999999999</v>
      </c>
      <c r="I431" s="206"/>
      <c r="J431" s="14"/>
      <c r="K431" s="14"/>
      <c r="L431" s="202"/>
      <c r="M431" s="207"/>
      <c r="N431" s="208"/>
      <c r="O431" s="208"/>
      <c r="P431" s="208"/>
      <c r="Q431" s="208"/>
      <c r="R431" s="208"/>
      <c r="S431" s="208"/>
      <c r="T431" s="20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03" t="s">
        <v>214</v>
      </c>
      <c r="AU431" s="203" t="s">
        <v>84</v>
      </c>
      <c r="AV431" s="14" t="s">
        <v>217</v>
      </c>
      <c r="AW431" s="14" t="s">
        <v>33</v>
      </c>
      <c r="AX431" s="14" t="s">
        <v>8</v>
      </c>
      <c r="AY431" s="203" t="s">
        <v>206</v>
      </c>
    </row>
    <row r="432" s="2" customFormat="1" ht="24.15" customHeight="1">
      <c r="A432" s="37"/>
      <c r="B432" s="179"/>
      <c r="C432" s="218" t="s">
        <v>627</v>
      </c>
      <c r="D432" s="218" t="s">
        <v>374</v>
      </c>
      <c r="E432" s="219" t="s">
        <v>628</v>
      </c>
      <c r="F432" s="220" t="s">
        <v>629</v>
      </c>
      <c r="G432" s="221" t="s">
        <v>294</v>
      </c>
      <c r="H432" s="222">
        <v>111.405</v>
      </c>
      <c r="I432" s="223"/>
      <c r="J432" s="224">
        <f>ROUND(I432*H432,0)</f>
        <v>0</v>
      </c>
      <c r="K432" s="220" t="s">
        <v>212</v>
      </c>
      <c r="L432" s="225"/>
      <c r="M432" s="226" t="s">
        <v>1</v>
      </c>
      <c r="N432" s="227" t="s">
        <v>42</v>
      </c>
      <c r="O432" s="76"/>
      <c r="P432" s="189">
        <f>O432*H432</f>
        <v>0</v>
      </c>
      <c r="Q432" s="189">
        <v>0.0025000000000000001</v>
      </c>
      <c r="R432" s="189">
        <f>Q432*H432</f>
        <v>0.2785125</v>
      </c>
      <c r="S432" s="189">
        <v>0</v>
      </c>
      <c r="T432" s="190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91" t="s">
        <v>416</v>
      </c>
      <c r="AT432" s="191" t="s">
        <v>374</v>
      </c>
      <c r="AU432" s="191" t="s">
        <v>84</v>
      </c>
      <c r="AY432" s="18" t="s">
        <v>206</v>
      </c>
      <c r="BE432" s="192">
        <f>IF(N432="základní",J432,0)</f>
        <v>0</v>
      </c>
      <c r="BF432" s="192">
        <f>IF(N432="snížená",J432,0)</f>
        <v>0</v>
      </c>
      <c r="BG432" s="192">
        <f>IF(N432="zákl. přenesená",J432,0)</f>
        <v>0</v>
      </c>
      <c r="BH432" s="192">
        <f>IF(N432="sníž. přenesená",J432,0)</f>
        <v>0</v>
      </c>
      <c r="BI432" s="192">
        <f>IF(N432="nulová",J432,0)</f>
        <v>0</v>
      </c>
      <c r="BJ432" s="18" t="s">
        <v>8</v>
      </c>
      <c r="BK432" s="192">
        <f>ROUND(I432*H432,0)</f>
        <v>0</v>
      </c>
      <c r="BL432" s="18" t="s">
        <v>317</v>
      </c>
      <c r="BM432" s="191" t="s">
        <v>630</v>
      </c>
    </row>
    <row r="433" s="13" customFormat="1">
      <c r="A433" s="13"/>
      <c r="B433" s="193"/>
      <c r="C433" s="13"/>
      <c r="D433" s="194" t="s">
        <v>214</v>
      </c>
      <c r="E433" s="195" t="s">
        <v>1</v>
      </c>
      <c r="F433" s="196" t="s">
        <v>631</v>
      </c>
      <c r="G433" s="13"/>
      <c r="H433" s="197">
        <v>61.530000000000001</v>
      </c>
      <c r="I433" s="198"/>
      <c r="J433" s="13"/>
      <c r="K433" s="13"/>
      <c r="L433" s="193"/>
      <c r="M433" s="199"/>
      <c r="N433" s="200"/>
      <c r="O433" s="200"/>
      <c r="P433" s="200"/>
      <c r="Q433" s="200"/>
      <c r="R433" s="200"/>
      <c r="S433" s="200"/>
      <c r="T433" s="20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5" t="s">
        <v>214</v>
      </c>
      <c r="AU433" s="195" t="s">
        <v>84</v>
      </c>
      <c r="AV433" s="13" t="s">
        <v>84</v>
      </c>
      <c r="AW433" s="13" t="s">
        <v>33</v>
      </c>
      <c r="AX433" s="13" t="s">
        <v>77</v>
      </c>
      <c r="AY433" s="195" t="s">
        <v>206</v>
      </c>
    </row>
    <row r="434" s="13" customFormat="1">
      <c r="A434" s="13"/>
      <c r="B434" s="193"/>
      <c r="C434" s="13"/>
      <c r="D434" s="194" t="s">
        <v>214</v>
      </c>
      <c r="E434" s="195" t="s">
        <v>1</v>
      </c>
      <c r="F434" s="196" t="s">
        <v>632</v>
      </c>
      <c r="G434" s="13"/>
      <c r="H434" s="197">
        <v>49.875</v>
      </c>
      <c r="I434" s="198"/>
      <c r="J434" s="13"/>
      <c r="K434" s="13"/>
      <c r="L434" s="193"/>
      <c r="M434" s="199"/>
      <c r="N434" s="200"/>
      <c r="O434" s="200"/>
      <c r="P434" s="200"/>
      <c r="Q434" s="200"/>
      <c r="R434" s="200"/>
      <c r="S434" s="200"/>
      <c r="T434" s="20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5" t="s">
        <v>214</v>
      </c>
      <c r="AU434" s="195" t="s">
        <v>84</v>
      </c>
      <c r="AV434" s="13" t="s">
        <v>84</v>
      </c>
      <c r="AW434" s="13" t="s">
        <v>33</v>
      </c>
      <c r="AX434" s="13" t="s">
        <v>77</v>
      </c>
      <c r="AY434" s="195" t="s">
        <v>206</v>
      </c>
    </row>
    <row r="435" s="14" customFormat="1">
      <c r="A435" s="14"/>
      <c r="B435" s="202"/>
      <c r="C435" s="14"/>
      <c r="D435" s="194" t="s">
        <v>214</v>
      </c>
      <c r="E435" s="203" t="s">
        <v>1</v>
      </c>
      <c r="F435" s="204" t="s">
        <v>216</v>
      </c>
      <c r="G435" s="14"/>
      <c r="H435" s="205">
        <v>111.405</v>
      </c>
      <c r="I435" s="206"/>
      <c r="J435" s="14"/>
      <c r="K435" s="14"/>
      <c r="L435" s="202"/>
      <c r="M435" s="207"/>
      <c r="N435" s="208"/>
      <c r="O435" s="208"/>
      <c r="P435" s="208"/>
      <c r="Q435" s="208"/>
      <c r="R435" s="208"/>
      <c r="S435" s="208"/>
      <c r="T435" s="20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03" t="s">
        <v>214</v>
      </c>
      <c r="AU435" s="203" t="s">
        <v>84</v>
      </c>
      <c r="AV435" s="14" t="s">
        <v>217</v>
      </c>
      <c r="AW435" s="14" t="s">
        <v>33</v>
      </c>
      <c r="AX435" s="14" t="s">
        <v>8</v>
      </c>
      <c r="AY435" s="203" t="s">
        <v>206</v>
      </c>
    </row>
    <row r="436" s="2" customFormat="1" ht="24.15" customHeight="1">
      <c r="A436" s="37"/>
      <c r="B436" s="179"/>
      <c r="C436" s="180" t="s">
        <v>633</v>
      </c>
      <c r="D436" s="180" t="s">
        <v>208</v>
      </c>
      <c r="E436" s="181" t="s">
        <v>634</v>
      </c>
      <c r="F436" s="182" t="s">
        <v>635</v>
      </c>
      <c r="G436" s="183" t="s">
        <v>223</v>
      </c>
      <c r="H436" s="184">
        <v>0.27900000000000003</v>
      </c>
      <c r="I436" s="185"/>
      <c r="J436" s="186">
        <f>ROUND(I436*H436,0)</f>
        <v>0</v>
      </c>
      <c r="K436" s="182" t="s">
        <v>212</v>
      </c>
      <c r="L436" s="38"/>
      <c r="M436" s="187" t="s">
        <v>1</v>
      </c>
      <c r="N436" s="188" t="s">
        <v>42</v>
      </c>
      <c r="O436" s="76"/>
      <c r="P436" s="189">
        <f>O436*H436</f>
        <v>0</v>
      </c>
      <c r="Q436" s="189">
        <v>0</v>
      </c>
      <c r="R436" s="189">
        <f>Q436*H436</f>
        <v>0</v>
      </c>
      <c r="S436" s="189">
        <v>0</v>
      </c>
      <c r="T436" s="190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91" t="s">
        <v>317</v>
      </c>
      <c r="AT436" s="191" t="s">
        <v>208</v>
      </c>
      <c r="AU436" s="191" t="s">
        <v>84</v>
      </c>
      <c r="AY436" s="18" t="s">
        <v>206</v>
      </c>
      <c r="BE436" s="192">
        <f>IF(N436="základní",J436,0)</f>
        <v>0</v>
      </c>
      <c r="BF436" s="192">
        <f>IF(N436="snížená",J436,0)</f>
        <v>0</v>
      </c>
      <c r="BG436" s="192">
        <f>IF(N436="zákl. přenesená",J436,0)</f>
        <v>0</v>
      </c>
      <c r="BH436" s="192">
        <f>IF(N436="sníž. přenesená",J436,0)</f>
        <v>0</v>
      </c>
      <c r="BI436" s="192">
        <f>IF(N436="nulová",J436,0)</f>
        <v>0</v>
      </c>
      <c r="BJ436" s="18" t="s">
        <v>8</v>
      </c>
      <c r="BK436" s="192">
        <f>ROUND(I436*H436,0)</f>
        <v>0</v>
      </c>
      <c r="BL436" s="18" t="s">
        <v>317</v>
      </c>
      <c r="BM436" s="191" t="s">
        <v>636</v>
      </c>
    </row>
    <row r="437" s="12" customFormat="1" ht="22.8" customHeight="1">
      <c r="A437" s="12"/>
      <c r="B437" s="166"/>
      <c r="C437" s="12"/>
      <c r="D437" s="167" t="s">
        <v>76</v>
      </c>
      <c r="E437" s="177" t="s">
        <v>637</v>
      </c>
      <c r="F437" s="177" t="s">
        <v>638</v>
      </c>
      <c r="G437" s="12"/>
      <c r="H437" s="12"/>
      <c r="I437" s="169"/>
      <c r="J437" s="178">
        <f>BK437</f>
        <v>0</v>
      </c>
      <c r="K437" s="12"/>
      <c r="L437" s="166"/>
      <c r="M437" s="171"/>
      <c r="N437" s="172"/>
      <c r="O437" s="172"/>
      <c r="P437" s="173">
        <f>SUM(P438:P455)</f>
        <v>0</v>
      </c>
      <c r="Q437" s="172"/>
      <c r="R437" s="173">
        <f>SUM(R438:R455)</f>
        <v>0.013177600000000003</v>
      </c>
      <c r="S437" s="172"/>
      <c r="T437" s="174">
        <f>SUM(T438:T455)</f>
        <v>0.70024000000000008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67" t="s">
        <v>84</v>
      </c>
      <c r="AT437" s="175" t="s">
        <v>76</v>
      </c>
      <c r="AU437" s="175" t="s">
        <v>8</v>
      </c>
      <c r="AY437" s="167" t="s">
        <v>206</v>
      </c>
      <c r="BK437" s="176">
        <f>SUM(BK438:BK455)</f>
        <v>0</v>
      </c>
    </row>
    <row r="438" s="2" customFormat="1" ht="16.5" customHeight="1">
      <c r="A438" s="37"/>
      <c r="B438" s="179"/>
      <c r="C438" s="180" t="s">
        <v>639</v>
      </c>
      <c r="D438" s="180" t="s">
        <v>208</v>
      </c>
      <c r="E438" s="181" t="s">
        <v>640</v>
      </c>
      <c r="F438" s="182" t="s">
        <v>641</v>
      </c>
      <c r="G438" s="183" t="s">
        <v>438</v>
      </c>
      <c r="H438" s="184">
        <v>11</v>
      </c>
      <c r="I438" s="185"/>
      <c r="J438" s="186">
        <f>ROUND(I438*H438,0)</f>
        <v>0</v>
      </c>
      <c r="K438" s="182" t="s">
        <v>212</v>
      </c>
      <c r="L438" s="38"/>
      <c r="M438" s="187" t="s">
        <v>1</v>
      </c>
      <c r="N438" s="188" t="s">
        <v>42</v>
      </c>
      <c r="O438" s="76"/>
      <c r="P438" s="189">
        <f>O438*H438</f>
        <v>0</v>
      </c>
      <c r="Q438" s="189">
        <v>0</v>
      </c>
      <c r="R438" s="189">
        <f>Q438*H438</f>
        <v>0</v>
      </c>
      <c r="S438" s="189">
        <v>0.034200000000000001</v>
      </c>
      <c r="T438" s="190">
        <f>S438*H438</f>
        <v>0.37620000000000003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1" t="s">
        <v>317</v>
      </c>
      <c r="AT438" s="191" t="s">
        <v>208</v>
      </c>
      <c r="AU438" s="191" t="s">
        <v>84</v>
      </c>
      <c r="AY438" s="18" t="s">
        <v>206</v>
      </c>
      <c r="BE438" s="192">
        <f>IF(N438="základní",J438,0)</f>
        <v>0</v>
      </c>
      <c r="BF438" s="192">
        <f>IF(N438="snížená",J438,0)</f>
        <v>0</v>
      </c>
      <c r="BG438" s="192">
        <f>IF(N438="zákl. přenesená",J438,0)</f>
        <v>0</v>
      </c>
      <c r="BH438" s="192">
        <f>IF(N438="sníž. přenesená",J438,0)</f>
        <v>0</v>
      </c>
      <c r="BI438" s="192">
        <f>IF(N438="nulová",J438,0)</f>
        <v>0</v>
      </c>
      <c r="BJ438" s="18" t="s">
        <v>8</v>
      </c>
      <c r="BK438" s="192">
        <f>ROUND(I438*H438,0)</f>
        <v>0</v>
      </c>
      <c r="BL438" s="18" t="s">
        <v>317</v>
      </c>
      <c r="BM438" s="191" t="s">
        <v>642</v>
      </c>
    </row>
    <row r="439" s="13" customFormat="1">
      <c r="A439" s="13"/>
      <c r="B439" s="193"/>
      <c r="C439" s="13"/>
      <c r="D439" s="194" t="s">
        <v>214</v>
      </c>
      <c r="E439" s="195" t="s">
        <v>1</v>
      </c>
      <c r="F439" s="196" t="s">
        <v>643</v>
      </c>
      <c r="G439" s="13"/>
      <c r="H439" s="197">
        <v>11</v>
      </c>
      <c r="I439" s="198"/>
      <c r="J439" s="13"/>
      <c r="K439" s="13"/>
      <c r="L439" s="193"/>
      <c r="M439" s="199"/>
      <c r="N439" s="200"/>
      <c r="O439" s="200"/>
      <c r="P439" s="200"/>
      <c r="Q439" s="200"/>
      <c r="R439" s="200"/>
      <c r="S439" s="200"/>
      <c r="T439" s="20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5" t="s">
        <v>214</v>
      </c>
      <c r="AU439" s="195" t="s">
        <v>84</v>
      </c>
      <c r="AV439" s="13" t="s">
        <v>84</v>
      </c>
      <c r="AW439" s="13" t="s">
        <v>33</v>
      </c>
      <c r="AX439" s="13" t="s">
        <v>8</v>
      </c>
      <c r="AY439" s="195" t="s">
        <v>206</v>
      </c>
    </row>
    <row r="440" s="2" customFormat="1" ht="24.15" customHeight="1">
      <c r="A440" s="37"/>
      <c r="B440" s="179"/>
      <c r="C440" s="180" t="s">
        <v>644</v>
      </c>
      <c r="D440" s="180" t="s">
        <v>208</v>
      </c>
      <c r="E440" s="181" t="s">
        <v>645</v>
      </c>
      <c r="F440" s="182" t="s">
        <v>646</v>
      </c>
      <c r="G440" s="183" t="s">
        <v>438</v>
      </c>
      <c r="H440" s="184">
        <v>3</v>
      </c>
      <c r="I440" s="185"/>
      <c r="J440" s="186">
        <f>ROUND(I440*H440,0)</f>
        <v>0</v>
      </c>
      <c r="K440" s="182" t="s">
        <v>212</v>
      </c>
      <c r="L440" s="38"/>
      <c r="M440" s="187" t="s">
        <v>1</v>
      </c>
      <c r="N440" s="188" t="s">
        <v>42</v>
      </c>
      <c r="O440" s="76"/>
      <c r="P440" s="189">
        <f>O440*H440</f>
        <v>0</v>
      </c>
      <c r="Q440" s="189">
        <v>0</v>
      </c>
      <c r="R440" s="189">
        <f>Q440*H440</f>
        <v>0</v>
      </c>
      <c r="S440" s="189">
        <v>0.0172</v>
      </c>
      <c r="T440" s="190">
        <f>S440*H440</f>
        <v>0.0516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1" t="s">
        <v>317</v>
      </c>
      <c r="AT440" s="191" t="s">
        <v>208</v>
      </c>
      <c r="AU440" s="191" t="s">
        <v>84</v>
      </c>
      <c r="AY440" s="18" t="s">
        <v>206</v>
      </c>
      <c r="BE440" s="192">
        <f>IF(N440="základní",J440,0)</f>
        <v>0</v>
      </c>
      <c r="BF440" s="192">
        <f>IF(N440="snížená",J440,0)</f>
        <v>0</v>
      </c>
      <c r="BG440" s="192">
        <f>IF(N440="zákl. přenesená",J440,0)</f>
        <v>0</v>
      </c>
      <c r="BH440" s="192">
        <f>IF(N440="sníž. přenesená",J440,0)</f>
        <v>0</v>
      </c>
      <c r="BI440" s="192">
        <f>IF(N440="nulová",J440,0)</f>
        <v>0</v>
      </c>
      <c r="BJ440" s="18" t="s">
        <v>8</v>
      </c>
      <c r="BK440" s="192">
        <f>ROUND(I440*H440,0)</f>
        <v>0</v>
      </c>
      <c r="BL440" s="18" t="s">
        <v>317</v>
      </c>
      <c r="BM440" s="191" t="s">
        <v>647</v>
      </c>
    </row>
    <row r="441" s="13" customFormat="1">
      <c r="A441" s="13"/>
      <c r="B441" s="193"/>
      <c r="C441" s="13"/>
      <c r="D441" s="194" t="s">
        <v>214</v>
      </c>
      <c r="E441" s="195" t="s">
        <v>1</v>
      </c>
      <c r="F441" s="196" t="s">
        <v>648</v>
      </c>
      <c r="G441" s="13"/>
      <c r="H441" s="197">
        <v>3</v>
      </c>
      <c r="I441" s="198"/>
      <c r="J441" s="13"/>
      <c r="K441" s="13"/>
      <c r="L441" s="193"/>
      <c r="M441" s="199"/>
      <c r="N441" s="200"/>
      <c r="O441" s="200"/>
      <c r="P441" s="200"/>
      <c r="Q441" s="200"/>
      <c r="R441" s="200"/>
      <c r="S441" s="200"/>
      <c r="T441" s="20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5" t="s">
        <v>214</v>
      </c>
      <c r="AU441" s="195" t="s">
        <v>84</v>
      </c>
      <c r="AV441" s="13" t="s">
        <v>84</v>
      </c>
      <c r="AW441" s="13" t="s">
        <v>33</v>
      </c>
      <c r="AX441" s="13" t="s">
        <v>8</v>
      </c>
      <c r="AY441" s="195" t="s">
        <v>206</v>
      </c>
    </row>
    <row r="442" s="2" customFormat="1" ht="16.5" customHeight="1">
      <c r="A442" s="37"/>
      <c r="B442" s="179"/>
      <c r="C442" s="180" t="s">
        <v>649</v>
      </c>
      <c r="D442" s="180" t="s">
        <v>208</v>
      </c>
      <c r="E442" s="181" t="s">
        <v>650</v>
      </c>
      <c r="F442" s="182" t="s">
        <v>651</v>
      </c>
      <c r="G442" s="183" t="s">
        <v>438</v>
      </c>
      <c r="H442" s="184">
        <v>14</v>
      </c>
      <c r="I442" s="185"/>
      <c r="J442" s="186">
        <f>ROUND(I442*H442,0)</f>
        <v>0</v>
      </c>
      <c r="K442" s="182" t="s">
        <v>212</v>
      </c>
      <c r="L442" s="38"/>
      <c r="M442" s="187" t="s">
        <v>1</v>
      </c>
      <c r="N442" s="188" t="s">
        <v>42</v>
      </c>
      <c r="O442" s="76"/>
      <c r="P442" s="189">
        <f>O442*H442</f>
        <v>0</v>
      </c>
      <c r="Q442" s="189">
        <v>0</v>
      </c>
      <c r="R442" s="189">
        <f>Q442*H442</f>
        <v>0</v>
      </c>
      <c r="S442" s="189">
        <v>0.019460000000000002</v>
      </c>
      <c r="T442" s="190">
        <f>S442*H442</f>
        <v>0.27244000000000002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91" t="s">
        <v>317</v>
      </c>
      <c r="AT442" s="191" t="s">
        <v>208</v>
      </c>
      <c r="AU442" s="191" t="s">
        <v>84</v>
      </c>
      <c r="AY442" s="18" t="s">
        <v>206</v>
      </c>
      <c r="BE442" s="192">
        <f>IF(N442="základní",J442,0)</f>
        <v>0</v>
      </c>
      <c r="BF442" s="192">
        <f>IF(N442="snížená",J442,0)</f>
        <v>0</v>
      </c>
      <c r="BG442" s="192">
        <f>IF(N442="zákl. přenesená",J442,0)</f>
        <v>0</v>
      </c>
      <c r="BH442" s="192">
        <f>IF(N442="sníž. přenesená",J442,0)</f>
        <v>0</v>
      </c>
      <c r="BI442" s="192">
        <f>IF(N442="nulová",J442,0)</f>
        <v>0</v>
      </c>
      <c r="BJ442" s="18" t="s">
        <v>8</v>
      </c>
      <c r="BK442" s="192">
        <f>ROUND(I442*H442,0)</f>
        <v>0</v>
      </c>
      <c r="BL442" s="18" t="s">
        <v>317</v>
      </c>
      <c r="BM442" s="191" t="s">
        <v>652</v>
      </c>
    </row>
    <row r="443" s="13" customFormat="1">
      <c r="A443" s="13"/>
      <c r="B443" s="193"/>
      <c r="C443" s="13"/>
      <c r="D443" s="194" t="s">
        <v>214</v>
      </c>
      <c r="E443" s="195" t="s">
        <v>1</v>
      </c>
      <c r="F443" s="196" t="s">
        <v>653</v>
      </c>
      <c r="G443" s="13"/>
      <c r="H443" s="197">
        <v>14</v>
      </c>
      <c r="I443" s="198"/>
      <c r="J443" s="13"/>
      <c r="K443" s="13"/>
      <c r="L443" s="193"/>
      <c r="M443" s="199"/>
      <c r="N443" s="200"/>
      <c r="O443" s="200"/>
      <c r="P443" s="200"/>
      <c r="Q443" s="200"/>
      <c r="R443" s="200"/>
      <c r="S443" s="200"/>
      <c r="T443" s="20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5" t="s">
        <v>214</v>
      </c>
      <c r="AU443" s="195" t="s">
        <v>84</v>
      </c>
      <c r="AV443" s="13" t="s">
        <v>84</v>
      </c>
      <c r="AW443" s="13" t="s">
        <v>33</v>
      </c>
      <c r="AX443" s="13" t="s">
        <v>8</v>
      </c>
      <c r="AY443" s="195" t="s">
        <v>206</v>
      </c>
    </row>
    <row r="444" s="2" customFormat="1" ht="24.15" customHeight="1">
      <c r="A444" s="37"/>
      <c r="B444" s="179"/>
      <c r="C444" s="180" t="s">
        <v>654</v>
      </c>
      <c r="D444" s="180" t="s">
        <v>208</v>
      </c>
      <c r="E444" s="181" t="s">
        <v>655</v>
      </c>
      <c r="F444" s="182" t="s">
        <v>656</v>
      </c>
      <c r="G444" s="183" t="s">
        <v>438</v>
      </c>
      <c r="H444" s="184">
        <v>6</v>
      </c>
      <c r="I444" s="185"/>
      <c r="J444" s="186">
        <f>ROUND(I444*H444,0)</f>
        <v>0</v>
      </c>
      <c r="K444" s="182" t="s">
        <v>212</v>
      </c>
      <c r="L444" s="38"/>
      <c r="M444" s="187" t="s">
        <v>1</v>
      </c>
      <c r="N444" s="188" t="s">
        <v>42</v>
      </c>
      <c r="O444" s="76"/>
      <c r="P444" s="189">
        <f>O444*H444</f>
        <v>0</v>
      </c>
      <c r="Q444" s="189">
        <v>0.00051820000000000002</v>
      </c>
      <c r="R444" s="189">
        <f>Q444*H444</f>
        <v>0.0031092000000000003</v>
      </c>
      <c r="S444" s="189">
        <v>0</v>
      </c>
      <c r="T444" s="190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1" t="s">
        <v>317</v>
      </c>
      <c r="AT444" s="191" t="s">
        <v>208</v>
      </c>
      <c r="AU444" s="191" t="s">
        <v>84</v>
      </c>
      <c r="AY444" s="18" t="s">
        <v>206</v>
      </c>
      <c r="BE444" s="192">
        <f>IF(N444="základní",J444,0)</f>
        <v>0</v>
      </c>
      <c r="BF444" s="192">
        <f>IF(N444="snížená",J444,0)</f>
        <v>0</v>
      </c>
      <c r="BG444" s="192">
        <f>IF(N444="zákl. přenesená",J444,0)</f>
        <v>0</v>
      </c>
      <c r="BH444" s="192">
        <f>IF(N444="sníž. přenesená",J444,0)</f>
        <v>0</v>
      </c>
      <c r="BI444" s="192">
        <f>IF(N444="nulová",J444,0)</f>
        <v>0</v>
      </c>
      <c r="BJ444" s="18" t="s">
        <v>8</v>
      </c>
      <c r="BK444" s="192">
        <f>ROUND(I444*H444,0)</f>
        <v>0</v>
      </c>
      <c r="BL444" s="18" t="s">
        <v>317</v>
      </c>
      <c r="BM444" s="191" t="s">
        <v>657</v>
      </c>
    </row>
    <row r="445" s="13" customFormat="1">
      <c r="A445" s="13"/>
      <c r="B445" s="193"/>
      <c r="C445" s="13"/>
      <c r="D445" s="194" t="s">
        <v>214</v>
      </c>
      <c r="E445" s="195" t="s">
        <v>1</v>
      </c>
      <c r="F445" s="196" t="s">
        <v>658</v>
      </c>
      <c r="G445" s="13"/>
      <c r="H445" s="197">
        <v>6</v>
      </c>
      <c r="I445" s="198"/>
      <c r="J445" s="13"/>
      <c r="K445" s="13"/>
      <c r="L445" s="193"/>
      <c r="M445" s="199"/>
      <c r="N445" s="200"/>
      <c r="O445" s="200"/>
      <c r="P445" s="200"/>
      <c r="Q445" s="200"/>
      <c r="R445" s="200"/>
      <c r="S445" s="200"/>
      <c r="T445" s="20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5" t="s">
        <v>214</v>
      </c>
      <c r="AU445" s="195" t="s">
        <v>84</v>
      </c>
      <c r="AV445" s="13" t="s">
        <v>84</v>
      </c>
      <c r="AW445" s="13" t="s">
        <v>33</v>
      </c>
      <c r="AX445" s="13" t="s">
        <v>8</v>
      </c>
      <c r="AY445" s="195" t="s">
        <v>206</v>
      </c>
    </row>
    <row r="446" s="2" customFormat="1" ht="24.15" customHeight="1">
      <c r="A446" s="37"/>
      <c r="B446" s="179"/>
      <c r="C446" s="180" t="s">
        <v>659</v>
      </c>
      <c r="D446" s="180" t="s">
        <v>208</v>
      </c>
      <c r="E446" s="181" t="s">
        <v>660</v>
      </c>
      <c r="F446" s="182" t="s">
        <v>661</v>
      </c>
      <c r="G446" s="183" t="s">
        <v>438</v>
      </c>
      <c r="H446" s="184">
        <v>6</v>
      </c>
      <c r="I446" s="185"/>
      <c r="J446" s="186">
        <f>ROUND(I446*H446,0)</f>
        <v>0</v>
      </c>
      <c r="K446" s="182" t="s">
        <v>212</v>
      </c>
      <c r="L446" s="38"/>
      <c r="M446" s="187" t="s">
        <v>1</v>
      </c>
      <c r="N446" s="188" t="s">
        <v>42</v>
      </c>
      <c r="O446" s="76"/>
      <c r="P446" s="189">
        <f>O446*H446</f>
        <v>0</v>
      </c>
      <c r="Q446" s="189">
        <v>0.00051820000000000002</v>
      </c>
      <c r="R446" s="189">
        <f>Q446*H446</f>
        <v>0.0031092000000000003</v>
      </c>
      <c r="S446" s="189">
        <v>0</v>
      </c>
      <c r="T446" s="190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1" t="s">
        <v>317</v>
      </c>
      <c r="AT446" s="191" t="s">
        <v>208</v>
      </c>
      <c r="AU446" s="191" t="s">
        <v>84</v>
      </c>
      <c r="AY446" s="18" t="s">
        <v>206</v>
      </c>
      <c r="BE446" s="192">
        <f>IF(N446="základní",J446,0)</f>
        <v>0</v>
      </c>
      <c r="BF446" s="192">
        <f>IF(N446="snížená",J446,0)</f>
        <v>0</v>
      </c>
      <c r="BG446" s="192">
        <f>IF(N446="zákl. přenesená",J446,0)</f>
        <v>0</v>
      </c>
      <c r="BH446" s="192">
        <f>IF(N446="sníž. přenesená",J446,0)</f>
        <v>0</v>
      </c>
      <c r="BI446" s="192">
        <f>IF(N446="nulová",J446,0)</f>
        <v>0</v>
      </c>
      <c r="BJ446" s="18" t="s">
        <v>8</v>
      </c>
      <c r="BK446" s="192">
        <f>ROUND(I446*H446,0)</f>
        <v>0</v>
      </c>
      <c r="BL446" s="18" t="s">
        <v>317</v>
      </c>
      <c r="BM446" s="191" t="s">
        <v>662</v>
      </c>
    </row>
    <row r="447" s="13" customFormat="1">
      <c r="A447" s="13"/>
      <c r="B447" s="193"/>
      <c r="C447" s="13"/>
      <c r="D447" s="194" t="s">
        <v>214</v>
      </c>
      <c r="E447" s="195" t="s">
        <v>1</v>
      </c>
      <c r="F447" s="196" t="s">
        <v>658</v>
      </c>
      <c r="G447" s="13"/>
      <c r="H447" s="197">
        <v>6</v>
      </c>
      <c r="I447" s="198"/>
      <c r="J447" s="13"/>
      <c r="K447" s="13"/>
      <c r="L447" s="193"/>
      <c r="M447" s="199"/>
      <c r="N447" s="200"/>
      <c r="O447" s="200"/>
      <c r="P447" s="200"/>
      <c r="Q447" s="200"/>
      <c r="R447" s="200"/>
      <c r="S447" s="200"/>
      <c r="T447" s="20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5" t="s">
        <v>214</v>
      </c>
      <c r="AU447" s="195" t="s">
        <v>84</v>
      </c>
      <c r="AV447" s="13" t="s">
        <v>84</v>
      </c>
      <c r="AW447" s="13" t="s">
        <v>33</v>
      </c>
      <c r="AX447" s="13" t="s">
        <v>8</v>
      </c>
      <c r="AY447" s="195" t="s">
        <v>206</v>
      </c>
    </row>
    <row r="448" s="2" customFormat="1" ht="24.15" customHeight="1">
      <c r="A448" s="37"/>
      <c r="B448" s="179"/>
      <c r="C448" s="180" t="s">
        <v>663</v>
      </c>
      <c r="D448" s="180" t="s">
        <v>208</v>
      </c>
      <c r="E448" s="181" t="s">
        <v>664</v>
      </c>
      <c r="F448" s="182" t="s">
        <v>665</v>
      </c>
      <c r="G448" s="183" t="s">
        <v>438</v>
      </c>
      <c r="H448" s="184">
        <v>6</v>
      </c>
      <c r="I448" s="185"/>
      <c r="J448" s="186">
        <f>ROUND(I448*H448,0)</f>
        <v>0</v>
      </c>
      <c r="K448" s="182" t="s">
        <v>212</v>
      </c>
      <c r="L448" s="38"/>
      <c r="M448" s="187" t="s">
        <v>1</v>
      </c>
      <c r="N448" s="188" t="s">
        <v>42</v>
      </c>
      <c r="O448" s="76"/>
      <c r="P448" s="189">
        <f>O448*H448</f>
        <v>0</v>
      </c>
      <c r="Q448" s="189">
        <v>0.00051820000000000002</v>
      </c>
      <c r="R448" s="189">
        <f>Q448*H448</f>
        <v>0.0031092000000000003</v>
      </c>
      <c r="S448" s="189">
        <v>0</v>
      </c>
      <c r="T448" s="190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1" t="s">
        <v>317</v>
      </c>
      <c r="AT448" s="191" t="s">
        <v>208</v>
      </c>
      <c r="AU448" s="191" t="s">
        <v>84</v>
      </c>
      <c r="AY448" s="18" t="s">
        <v>206</v>
      </c>
      <c r="BE448" s="192">
        <f>IF(N448="základní",J448,0)</f>
        <v>0</v>
      </c>
      <c r="BF448" s="192">
        <f>IF(N448="snížená",J448,0)</f>
        <v>0</v>
      </c>
      <c r="BG448" s="192">
        <f>IF(N448="zákl. přenesená",J448,0)</f>
        <v>0</v>
      </c>
      <c r="BH448" s="192">
        <f>IF(N448="sníž. přenesená",J448,0)</f>
        <v>0</v>
      </c>
      <c r="BI448" s="192">
        <f>IF(N448="nulová",J448,0)</f>
        <v>0</v>
      </c>
      <c r="BJ448" s="18" t="s">
        <v>8</v>
      </c>
      <c r="BK448" s="192">
        <f>ROUND(I448*H448,0)</f>
        <v>0</v>
      </c>
      <c r="BL448" s="18" t="s">
        <v>317</v>
      </c>
      <c r="BM448" s="191" t="s">
        <v>666</v>
      </c>
    </row>
    <row r="449" s="13" customFormat="1">
      <c r="A449" s="13"/>
      <c r="B449" s="193"/>
      <c r="C449" s="13"/>
      <c r="D449" s="194" t="s">
        <v>214</v>
      </c>
      <c r="E449" s="195" t="s">
        <v>1</v>
      </c>
      <c r="F449" s="196" t="s">
        <v>658</v>
      </c>
      <c r="G449" s="13"/>
      <c r="H449" s="197">
        <v>6</v>
      </c>
      <c r="I449" s="198"/>
      <c r="J449" s="13"/>
      <c r="K449" s="13"/>
      <c r="L449" s="193"/>
      <c r="M449" s="199"/>
      <c r="N449" s="200"/>
      <c r="O449" s="200"/>
      <c r="P449" s="200"/>
      <c r="Q449" s="200"/>
      <c r="R449" s="200"/>
      <c r="S449" s="200"/>
      <c r="T449" s="20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5" t="s">
        <v>214</v>
      </c>
      <c r="AU449" s="195" t="s">
        <v>84</v>
      </c>
      <c r="AV449" s="13" t="s">
        <v>84</v>
      </c>
      <c r="AW449" s="13" t="s">
        <v>33</v>
      </c>
      <c r="AX449" s="13" t="s">
        <v>8</v>
      </c>
      <c r="AY449" s="195" t="s">
        <v>206</v>
      </c>
    </row>
    <row r="450" s="2" customFormat="1" ht="24.15" customHeight="1">
      <c r="A450" s="37"/>
      <c r="B450" s="179"/>
      <c r="C450" s="180" t="s">
        <v>667</v>
      </c>
      <c r="D450" s="180" t="s">
        <v>208</v>
      </c>
      <c r="E450" s="181" t="s">
        <v>668</v>
      </c>
      <c r="F450" s="182" t="s">
        <v>669</v>
      </c>
      <c r="G450" s="183" t="s">
        <v>438</v>
      </c>
      <c r="H450" s="184">
        <v>2</v>
      </c>
      <c r="I450" s="185"/>
      <c r="J450" s="186">
        <f>ROUND(I450*H450,0)</f>
        <v>0</v>
      </c>
      <c r="K450" s="182" t="s">
        <v>212</v>
      </c>
      <c r="L450" s="38"/>
      <c r="M450" s="187" t="s">
        <v>1</v>
      </c>
      <c r="N450" s="188" t="s">
        <v>42</v>
      </c>
      <c r="O450" s="76"/>
      <c r="P450" s="189">
        <f>O450*H450</f>
        <v>0</v>
      </c>
      <c r="Q450" s="189">
        <v>0.00080000000000000004</v>
      </c>
      <c r="R450" s="189">
        <f>Q450*H450</f>
        <v>0.0016000000000000001</v>
      </c>
      <c r="S450" s="189">
        <v>0</v>
      </c>
      <c r="T450" s="190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1" t="s">
        <v>317</v>
      </c>
      <c r="AT450" s="191" t="s">
        <v>208</v>
      </c>
      <c r="AU450" s="191" t="s">
        <v>84</v>
      </c>
      <c r="AY450" s="18" t="s">
        <v>206</v>
      </c>
      <c r="BE450" s="192">
        <f>IF(N450="základní",J450,0)</f>
        <v>0</v>
      </c>
      <c r="BF450" s="192">
        <f>IF(N450="snížená",J450,0)</f>
        <v>0</v>
      </c>
      <c r="BG450" s="192">
        <f>IF(N450="zákl. přenesená",J450,0)</f>
        <v>0</v>
      </c>
      <c r="BH450" s="192">
        <f>IF(N450="sníž. přenesená",J450,0)</f>
        <v>0</v>
      </c>
      <c r="BI450" s="192">
        <f>IF(N450="nulová",J450,0)</f>
        <v>0</v>
      </c>
      <c r="BJ450" s="18" t="s">
        <v>8</v>
      </c>
      <c r="BK450" s="192">
        <f>ROUND(I450*H450,0)</f>
        <v>0</v>
      </c>
      <c r="BL450" s="18" t="s">
        <v>317</v>
      </c>
      <c r="BM450" s="191" t="s">
        <v>670</v>
      </c>
    </row>
    <row r="451" s="13" customFormat="1">
      <c r="A451" s="13"/>
      <c r="B451" s="193"/>
      <c r="C451" s="13"/>
      <c r="D451" s="194" t="s">
        <v>214</v>
      </c>
      <c r="E451" s="195" t="s">
        <v>1</v>
      </c>
      <c r="F451" s="196" t="s">
        <v>671</v>
      </c>
      <c r="G451" s="13"/>
      <c r="H451" s="197">
        <v>2</v>
      </c>
      <c r="I451" s="198"/>
      <c r="J451" s="13"/>
      <c r="K451" s="13"/>
      <c r="L451" s="193"/>
      <c r="M451" s="199"/>
      <c r="N451" s="200"/>
      <c r="O451" s="200"/>
      <c r="P451" s="200"/>
      <c r="Q451" s="200"/>
      <c r="R451" s="200"/>
      <c r="S451" s="200"/>
      <c r="T451" s="20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5" t="s">
        <v>214</v>
      </c>
      <c r="AU451" s="195" t="s">
        <v>84</v>
      </c>
      <c r="AV451" s="13" t="s">
        <v>84</v>
      </c>
      <c r="AW451" s="13" t="s">
        <v>33</v>
      </c>
      <c r="AX451" s="13" t="s">
        <v>8</v>
      </c>
      <c r="AY451" s="195" t="s">
        <v>206</v>
      </c>
    </row>
    <row r="452" s="2" customFormat="1" ht="24.15" customHeight="1">
      <c r="A452" s="37"/>
      <c r="B452" s="179"/>
      <c r="C452" s="180" t="s">
        <v>672</v>
      </c>
      <c r="D452" s="180" t="s">
        <v>208</v>
      </c>
      <c r="E452" s="181" t="s">
        <v>673</v>
      </c>
      <c r="F452" s="182" t="s">
        <v>674</v>
      </c>
      <c r="G452" s="183" t="s">
        <v>438</v>
      </c>
      <c r="H452" s="184">
        <v>1</v>
      </c>
      <c r="I452" s="185"/>
      <c r="J452" s="186">
        <f>ROUND(I452*H452,0)</f>
        <v>0</v>
      </c>
      <c r="K452" s="182" t="s">
        <v>212</v>
      </c>
      <c r="L452" s="38"/>
      <c r="M452" s="187" t="s">
        <v>1</v>
      </c>
      <c r="N452" s="188" t="s">
        <v>42</v>
      </c>
      <c r="O452" s="76"/>
      <c r="P452" s="189">
        <f>O452*H452</f>
        <v>0</v>
      </c>
      <c r="Q452" s="189">
        <v>0.00075000000000000002</v>
      </c>
      <c r="R452" s="189">
        <f>Q452*H452</f>
        <v>0.00075000000000000002</v>
      </c>
      <c r="S452" s="189">
        <v>0</v>
      </c>
      <c r="T452" s="190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1" t="s">
        <v>317</v>
      </c>
      <c r="AT452" s="191" t="s">
        <v>208</v>
      </c>
      <c r="AU452" s="191" t="s">
        <v>84</v>
      </c>
      <c r="AY452" s="18" t="s">
        <v>206</v>
      </c>
      <c r="BE452" s="192">
        <f>IF(N452="základní",J452,0)</f>
        <v>0</v>
      </c>
      <c r="BF452" s="192">
        <f>IF(N452="snížená",J452,0)</f>
        <v>0</v>
      </c>
      <c r="BG452" s="192">
        <f>IF(N452="zákl. přenesená",J452,0)</f>
        <v>0</v>
      </c>
      <c r="BH452" s="192">
        <f>IF(N452="sníž. přenesená",J452,0)</f>
        <v>0</v>
      </c>
      <c r="BI452" s="192">
        <f>IF(N452="nulová",J452,0)</f>
        <v>0</v>
      </c>
      <c r="BJ452" s="18" t="s">
        <v>8</v>
      </c>
      <c r="BK452" s="192">
        <f>ROUND(I452*H452,0)</f>
        <v>0</v>
      </c>
      <c r="BL452" s="18" t="s">
        <v>317</v>
      </c>
      <c r="BM452" s="191" t="s">
        <v>675</v>
      </c>
    </row>
    <row r="453" s="13" customFormat="1">
      <c r="A453" s="13"/>
      <c r="B453" s="193"/>
      <c r="C453" s="13"/>
      <c r="D453" s="194" t="s">
        <v>214</v>
      </c>
      <c r="E453" s="195" t="s">
        <v>1</v>
      </c>
      <c r="F453" s="196" t="s">
        <v>676</v>
      </c>
      <c r="G453" s="13"/>
      <c r="H453" s="197">
        <v>1</v>
      </c>
      <c r="I453" s="198"/>
      <c r="J453" s="13"/>
      <c r="K453" s="13"/>
      <c r="L453" s="193"/>
      <c r="M453" s="199"/>
      <c r="N453" s="200"/>
      <c r="O453" s="200"/>
      <c r="P453" s="200"/>
      <c r="Q453" s="200"/>
      <c r="R453" s="200"/>
      <c r="S453" s="200"/>
      <c r="T453" s="20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95" t="s">
        <v>214</v>
      </c>
      <c r="AU453" s="195" t="s">
        <v>84</v>
      </c>
      <c r="AV453" s="13" t="s">
        <v>84</v>
      </c>
      <c r="AW453" s="13" t="s">
        <v>33</v>
      </c>
      <c r="AX453" s="13" t="s">
        <v>8</v>
      </c>
      <c r="AY453" s="195" t="s">
        <v>206</v>
      </c>
    </row>
    <row r="454" s="2" customFormat="1" ht="24.15" customHeight="1">
      <c r="A454" s="37"/>
      <c r="B454" s="179"/>
      <c r="C454" s="180" t="s">
        <v>677</v>
      </c>
      <c r="D454" s="180" t="s">
        <v>208</v>
      </c>
      <c r="E454" s="181" t="s">
        <v>678</v>
      </c>
      <c r="F454" s="182" t="s">
        <v>679</v>
      </c>
      <c r="G454" s="183" t="s">
        <v>438</v>
      </c>
      <c r="H454" s="184">
        <v>2</v>
      </c>
      <c r="I454" s="185"/>
      <c r="J454" s="186">
        <f>ROUND(I454*H454,0)</f>
        <v>0</v>
      </c>
      <c r="K454" s="182" t="s">
        <v>212</v>
      </c>
      <c r="L454" s="38"/>
      <c r="M454" s="187" t="s">
        <v>1</v>
      </c>
      <c r="N454" s="188" t="s">
        <v>42</v>
      </c>
      <c r="O454" s="76"/>
      <c r="P454" s="189">
        <f>O454*H454</f>
        <v>0</v>
      </c>
      <c r="Q454" s="189">
        <v>0.00075000000000000002</v>
      </c>
      <c r="R454" s="189">
        <f>Q454*H454</f>
        <v>0.0015</v>
      </c>
      <c r="S454" s="189">
        <v>0</v>
      </c>
      <c r="T454" s="190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1" t="s">
        <v>317</v>
      </c>
      <c r="AT454" s="191" t="s">
        <v>208</v>
      </c>
      <c r="AU454" s="191" t="s">
        <v>84</v>
      </c>
      <c r="AY454" s="18" t="s">
        <v>206</v>
      </c>
      <c r="BE454" s="192">
        <f>IF(N454="základní",J454,0)</f>
        <v>0</v>
      </c>
      <c r="BF454" s="192">
        <f>IF(N454="snížená",J454,0)</f>
        <v>0</v>
      </c>
      <c r="BG454" s="192">
        <f>IF(N454="zákl. přenesená",J454,0)</f>
        <v>0</v>
      </c>
      <c r="BH454" s="192">
        <f>IF(N454="sníž. přenesená",J454,0)</f>
        <v>0</v>
      </c>
      <c r="BI454" s="192">
        <f>IF(N454="nulová",J454,0)</f>
        <v>0</v>
      </c>
      <c r="BJ454" s="18" t="s">
        <v>8</v>
      </c>
      <c r="BK454" s="192">
        <f>ROUND(I454*H454,0)</f>
        <v>0</v>
      </c>
      <c r="BL454" s="18" t="s">
        <v>317</v>
      </c>
      <c r="BM454" s="191" t="s">
        <v>680</v>
      </c>
    </row>
    <row r="455" s="13" customFormat="1">
      <c r="A455" s="13"/>
      <c r="B455" s="193"/>
      <c r="C455" s="13"/>
      <c r="D455" s="194" t="s">
        <v>214</v>
      </c>
      <c r="E455" s="195" t="s">
        <v>1</v>
      </c>
      <c r="F455" s="196" t="s">
        <v>681</v>
      </c>
      <c r="G455" s="13"/>
      <c r="H455" s="197">
        <v>2</v>
      </c>
      <c r="I455" s="198"/>
      <c r="J455" s="13"/>
      <c r="K455" s="13"/>
      <c r="L455" s="193"/>
      <c r="M455" s="199"/>
      <c r="N455" s="200"/>
      <c r="O455" s="200"/>
      <c r="P455" s="200"/>
      <c r="Q455" s="200"/>
      <c r="R455" s="200"/>
      <c r="S455" s="200"/>
      <c r="T455" s="20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5" t="s">
        <v>214</v>
      </c>
      <c r="AU455" s="195" t="s">
        <v>84</v>
      </c>
      <c r="AV455" s="13" t="s">
        <v>84</v>
      </c>
      <c r="AW455" s="13" t="s">
        <v>33</v>
      </c>
      <c r="AX455" s="13" t="s">
        <v>8</v>
      </c>
      <c r="AY455" s="195" t="s">
        <v>206</v>
      </c>
    </row>
    <row r="456" s="12" customFormat="1" ht="22.8" customHeight="1">
      <c r="A456" s="12"/>
      <c r="B456" s="166"/>
      <c r="C456" s="12"/>
      <c r="D456" s="167" t="s">
        <v>76</v>
      </c>
      <c r="E456" s="177" t="s">
        <v>682</v>
      </c>
      <c r="F456" s="177" t="s">
        <v>683</v>
      </c>
      <c r="G456" s="12"/>
      <c r="H456" s="12"/>
      <c r="I456" s="169"/>
      <c r="J456" s="178">
        <f>BK456</f>
        <v>0</v>
      </c>
      <c r="K456" s="12"/>
      <c r="L456" s="166"/>
      <c r="M456" s="171"/>
      <c r="N456" s="172"/>
      <c r="O456" s="172"/>
      <c r="P456" s="173">
        <f>SUM(P457:P538)</f>
        <v>0</v>
      </c>
      <c r="Q456" s="172"/>
      <c r="R456" s="173">
        <f>SUM(R457:R538)</f>
        <v>8.1725578957000007</v>
      </c>
      <c r="S456" s="172"/>
      <c r="T456" s="174">
        <f>SUM(T457:T538)</f>
        <v>0.60864750000000001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67" t="s">
        <v>84</v>
      </c>
      <c r="AT456" s="175" t="s">
        <v>76</v>
      </c>
      <c r="AU456" s="175" t="s">
        <v>8</v>
      </c>
      <c r="AY456" s="167" t="s">
        <v>206</v>
      </c>
      <c r="BK456" s="176">
        <f>SUM(BK457:BK538)</f>
        <v>0</v>
      </c>
    </row>
    <row r="457" s="2" customFormat="1" ht="24.15" customHeight="1">
      <c r="A457" s="37"/>
      <c r="B457" s="179"/>
      <c r="C457" s="180" t="s">
        <v>684</v>
      </c>
      <c r="D457" s="180" t="s">
        <v>208</v>
      </c>
      <c r="E457" s="181" t="s">
        <v>685</v>
      </c>
      <c r="F457" s="182" t="s">
        <v>686</v>
      </c>
      <c r="G457" s="183" t="s">
        <v>294</v>
      </c>
      <c r="H457" s="184">
        <v>19.170000000000002</v>
      </c>
      <c r="I457" s="185"/>
      <c r="J457" s="186">
        <f>ROUND(I457*H457,0)</f>
        <v>0</v>
      </c>
      <c r="K457" s="182" t="s">
        <v>212</v>
      </c>
      <c r="L457" s="38"/>
      <c r="M457" s="187" t="s">
        <v>1</v>
      </c>
      <c r="N457" s="188" t="s">
        <v>42</v>
      </c>
      <c r="O457" s="76"/>
      <c r="P457" s="189">
        <f>O457*H457</f>
        <v>0</v>
      </c>
      <c r="Q457" s="189">
        <v>0.022446899999999999</v>
      </c>
      <c r="R457" s="189">
        <f>Q457*H457</f>
        <v>0.43030707300000004</v>
      </c>
      <c r="S457" s="189">
        <v>0</v>
      </c>
      <c r="T457" s="190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1" t="s">
        <v>317</v>
      </c>
      <c r="AT457" s="191" t="s">
        <v>208</v>
      </c>
      <c r="AU457" s="191" t="s">
        <v>84</v>
      </c>
      <c r="AY457" s="18" t="s">
        <v>206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8" t="s">
        <v>8</v>
      </c>
      <c r="BK457" s="192">
        <f>ROUND(I457*H457,0)</f>
        <v>0</v>
      </c>
      <c r="BL457" s="18" t="s">
        <v>317</v>
      </c>
      <c r="BM457" s="191" t="s">
        <v>687</v>
      </c>
    </row>
    <row r="458" s="13" customFormat="1">
      <c r="A458" s="13"/>
      <c r="B458" s="193"/>
      <c r="C458" s="13"/>
      <c r="D458" s="194" t="s">
        <v>214</v>
      </c>
      <c r="E458" s="195" t="s">
        <v>1</v>
      </c>
      <c r="F458" s="196" t="s">
        <v>688</v>
      </c>
      <c r="G458" s="13"/>
      <c r="H458" s="197">
        <v>10.26</v>
      </c>
      <c r="I458" s="198"/>
      <c r="J458" s="13"/>
      <c r="K458" s="13"/>
      <c r="L458" s="193"/>
      <c r="M458" s="199"/>
      <c r="N458" s="200"/>
      <c r="O458" s="200"/>
      <c r="P458" s="200"/>
      <c r="Q458" s="200"/>
      <c r="R458" s="200"/>
      <c r="S458" s="200"/>
      <c r="T458" s="20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95" t="s">
        <v>214</v>
      </c>
      <c r="AU458" s="195" t="s">
        <v>84</v>
      </c>
      <c r="AV458" s="13" t="s">
        <v>84</v>
      </c>
      <c r="AW458" s="13" t="s">
        <v>33</v>
      </c>
      <c r="AX458" s="13" t="s">
        <v>77</v>
      </c>
      <c r="AY458" s="195" t="s">
        <v>206</v>
      </c>
    </row>
    <row r="459" s="13" customFormat="1">
      <c r="A459" s="13"/>
      <c r="B459" s="193"/>
      <c r="C459" s="13"/>
      <c r="D459" s="194" t="s">
        <v>214</v>
      </c>
      <c r="E459" s="195" t="s">
        <v>1</v>
      </c>
      <c r="F459" s="196" t="s">
        <v>689</v>
      </c>
      <c r="G459" s="13"/>
      <c r="H459" s="197">
        <v>8.9100000000000001</v>
      </c>
      <c r="I459" s="198"/>
      <c r="J459" s="13"/>
      <c r="K459" s="13"/>
      <c r="L459" s="193"/>
      <c r="M459" s="199"/>
      <c r="N459" s="200"/>
      <c r="O459" s="200"/>
      <c r="P459" s="200"/>
      <c r="Q459" s="200"/>
      <c r="R459" s="200"/>
      <c r="S459" s="200"/>
      <c r="T459" s="20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5" t="s">
        <v>214</v>
      </c>
      <c r="AU459" s="195" t="s">
        <v>84</v>
      </c>
      <c r="AV459" s="13" t="s">
        <v>84</v>
      </c>
      <c r="AW459" s="13" t="s">
        <v>33</v>
      </c>
      <c r="AX459" s="13" t="s">
        <v>77</v>
      </c>
      <c r="AY459" s="195" t="s">
        <v>206</v>
      </c>
    </row>
    <row r="460" s="14" customFormat="1">
      <c r="A460" s="14"/>
      <c r="B460" s="202"/>
      <c r="C460" s="14"/>
      <c r="D460" s="194" t="s">
        <v>214</v>
      </c>
      <c r="E460" s="203" t="s">
        <v>1</v>
      </c>
      <c r="F460" s="204" t="s">
        <v>690</v>
      </c>
      <c r="G460" s="14"/>
      <c r="H460" s="205">
        <v>19.170000000000002</v>
      </c>
      <c r="I460" s="206"/>
      <c r="J460" s="14"/>
      <c r="K460" s="14"/>
      <c r="L460" s="202"/>
      <c r="M460" s="207"/>
      <c r="N460" s="208"/>
      <c r="O460" s="208"/>
      <c r="P460" s="208"/>
      <c r="Q460" s="208"/>
      <c r="R460" s="208"/>
      <c r="S460" s="208"/>
      <c r="T460" s="20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03" t="s">
        <v>214</v>
      </c>
      <c r="AU460" s="203" t="s">
        <v>84</v>
      </c>
      <c r="AV460" s="14" t="s">
        <v>217</v>
      </c>
      <c r="AW460" s="14" t="s">
        <v>33</v>
      </c>
      <c r="AX460" s="14" t="s">
        <v>8</v>
      </c>
      <c r="AY460" s="203" t="s">
        <v>206</v>
      </c>
    </row>
    <row r="461" s="2" customFormat="1" ht="24.15" customHeight="1">
      <c r="A461" s="37"/>
      <c r="B461" s="179"/>
      <c r="C461" s="180" t="s">
        <v>691</v>
      </c>
      <c r="D461" s="180" t="s">
        <v>208</v>
      </c>
      <c r="E461" s="181" t="s">
        <v>692</v>
      </c>
      <c r="F461" s="182" t="s">
        <v>693</v>
      </c>
      <c r="G461" s="183" t="s">
        <v>294</v>
      </c>
      <c r="H461" s="184">
        <v>3.9380000000000002</v>
      </c>
      <c r="I461" s="185"/>
      <c r="J461" s="186">
        <f>ROUND(I461*H461,0)</f>
        <v>0</v>
      </c>
      <c r="K461" s="182" t="s">
        <v>212</v>
      </c>
      <c r="L461" s="38"/>
      <c r="M461" s="187" t="s">
        <v>1</v>
      </c>
      <c r="N461" s="188" t="s">
        <v>42</v>
      </c>
      <c r="O461" s="76"/>
      <c r="P461" s="189">
        <f>O461*H461</f>
        <v>0</v>
      </c>
      <c r="Q461" s="189">
        <v>0.025506899999999999</v>
      </c>
      <c r="R461" s="189">
        <f>Q461*H461</f>
        <v>0.1004461722</v>
      </c>
      <c r="S461" s="189">
        <v>0</v>
      </c>
      <c r="T461" s="190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91" t="s">
        <v>317</v>
      </c>
      <c r="AT461" s="191" t="s">
        <v>208</v>
      </c>
      <c r="AU461" s="191" t="s">
        <v>84</v>
      </c>
      <c r="AY461" s="18" t="s">
        <v>206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8" t="s">
        <v>8</v>
      </c>
      <c r="BK461" s="192">
        <f>ROUND(I461*H461,0)</f>
        <v>0</v>
      </c>
      <c r="BL461" s="18" t="s">
        <v>317</v>
      </c>
      <c r="BM461" s="191" t="s">
        <v>694</v>
      </c>
    </row>
    <row r="462" s="13" customFormat="1">
      <c r="A462" s="13"/>
      <c r="B462" s="193"/>
      <c r="C462" s="13"/>
      <c r="D462" s="194" t="s">
        <v>214</v>
      </c>
      <c r="E462" s="195" t="s">
        <v>1</v>
      </c>
      <c r="F462" s="196" t="s">
        <v>695</v>
      </c>
      <c r="G462" s="13"/>
      <c r="H462" s="197">
        <v>3.9380000000000002</v>
      </c>
      <c r="I462" s="198"/>
      <c r="J462" s="13"/>
      <c r="K462" s="13"/>
      <c r="L462" s="193"/>
      <c r="M462" s="199"/>
      <c r="N462" s="200"/>
      <c r="O462" s="200"/>
      <c r="P462" s="200"/>
      <c r="Q462" s="200"/>
      <c r="R462" s="200"/>
      <c r="S462" s="200"/>
      <c r="T462" s="20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5" t="s">
        <v>214</v>
      </c>
      <c r="AU462" s="195" t="s">
        <v>84</v>
      </c>
      <c r="AV462" s="13" t="s">
        <v>84</v>
      </c>
      <c r="AW462" s="13" t="s">
        <v>33</v>
      </c>
      <c r="AX462" s="13" t="s">
        <v>77</v>
      </c>
      <c r="AY462" s="195" t="s">
        <v>206</v>
      </c>
    </row>
    <row r="463" s="14" customFormat="1">
      <c r="A463" s="14"/>
      <c r="B463" s="202"/>
      <c r="C463" s="14"/>
      <c r="D463" s="194" t="s">
        <v>214</v>
      </c>
      <c r="E463" s="203" t="s">
        <v>1</v>
      </c>
      <c r="F463" s="204" t="s">
        <v>696</v>
      </c>
      <c r="G463" s="14"/>
      <c r="H463" s="205">
        <v>3.9380000000000002</v>
      </c>
      <c r="I463" s="206"/>
      <c r="J463" s="14"/>
      <c r="K463" s="14"/>
      <c r="L463" s="202"/>
      <c r="M463" s="207"/>
      <c r="N463" s="208"/>
      <c r="O463" s="208"/>
      <c r="P463" s="208"/>
      <c r="Q463" s="208"/>
      <c r="R463" s="208"/>
      <c r="S463" s="208"/>
      <c r="T463" s="20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3" t="s">
        <v>214</v>
      </c>
      <c r="AU463" s="203" t="s">
        <v>84</v>
      </c>
      <c r="AV463" s="14" t="s">
        <v>217</v>
      </c>
      <c r="AW463" s="14" t="s">
        <v>33</v>
      </c>
      <c r="AX463" s="14" t="s">
        <v>77</v>
      </c>
      <c r="AY463" s="203" t="s">
        <v>206</v>
      </c>
    </row>
    <row r="464" s="15" customFormat="1">
      <c r="A464" s="15"/>
      <c r="B464" s="210"/>
      <c r="C464" s="15"/>
      <c r="D464" s="194" t="s">
        <v>214</v>
      </c>
      <c r="E464" s="211" t="s">
        <v>117</v>
      </c>
      <c r="F464" s="212" t="s">
        <v>697</v>
      </c>
      <c r="G464" s="15"/>
      <c r="H464" s="213">
        <v>3.9380000000000002</v>
      </c>
      <c r="I464" s="214"/>
      <c r="J464" s="15"/>
      <c r="K464" s="15"/>
      <c r="L464" s="210"/>
      <c r="M464" s="215"/>
      <c r="N464" s="216"/>
      <c r="O464" s="216"/>
      <c r="P464" s="216"/>
      <c r="Q464" s="216"/>
      <c r="R464" s="216"/>
      <c r="S464" s="216"/>
      <c r="T464" s="21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11" t="s">
        <v>214</v>
      </c>
      <c r="AU464" s="211" t="s">
        <v>84</v>
      </c>
      <c r="AV464" s="15" t="s">
        <v>102</v>
      </c>
      <c r="AW464" s="15" t="s">
        <v>33</v>
      </c>
      <c r="AX464" s="15" t="s">
        <v>8</v>
      </c>
      <c r="AY464" s="211" t="s">
        <v>206</v>
      </c>
    </row>
    <row r="465" s="2" customFormat="1" ht="24.15" customHeight="1">
      <c r="A465" s="37"/>
      <c r="B465" s="179"/>
      <c r="C465" s="180" t="s">
        <v>698</v>
      </c>
      <c r="D465" s="180" t="s">
        <v>208</v>
      </c>
      <c r="E465" s="181" t="s">
        <v>699</v>
      </c>
      <c r="F465" s="182" t="s">
        <v>700</v>
      </c>
      <c r="G465" s="183" t="s">
        <v>294</v>
      </c>
      <c r="H465" s="184">
        <v>133.35900000000001</v>
      </c>
      <c r="I465" s="185"/>
      <c r="J465" s="186">
        <f>ROUND(I465*H465,0)</f>
        <v>0</v>
      </c>
      <c r="K465" s="182" t="s">
        <v>212</v>
      </c>
      <c r="L465" s="38"/>
      <c r="M465" s="187" t="s">
        <v>1</v>
      </c>
      <c r="N465" s="188" t="s">
        <v>42</v>
      </c>
      <c r="O465" s="76"/>
      <c r="P465" s="189">
        <f>O465*H465</f>
        <v>0</v>
      </c>
      <c r="Q465" s="189">
        <v>0.026136900000000001</v>
      </c>
      <c r="R465" s="189">
        <f>Q465*H465</f>
        <v>3.4855908471000006</v>
      </c>
      <c r="S465" s="189">
        <v>0</v>
      </c>
      <c r="T465" s="190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91" t="s">
        <v>317</v>
      </c>
      <c r="AT465" s="191" t="s">
        <v>208</v>
      </c>
      <c r="AU465" s="191" t="s">
        <v>84</v>
      </c>
      <c r="AY465" s="18" t="s">
        <v>206</v>
      </c>
      <c r="BE465" s="192">
        <f>IF(N465="základní",J465,0)</f>
        <v>0</v>
      </c>
      <c r="BF465" s="192">
        <f>IF(N465="snížená",J465,0)</f>
        <v>0</v>
      </c>
      <c r="BG465" s="192">
        <f>IF(N465="zákl. přenesená",J465,0)</f>
        <v>0</v>
      </c>
      <c r="BH465" s="192">
        <f>IF(N465="sníž. přenesená",J465,0)</f>
        <v>0</v>
      </c>
      <c r="BI465" s="192">
        <f>IF(N465="nulová",J465,0)</f>
        <v>0</v>
      </c>
      <c r="BJ465" s="18" t="s">
        <v>8</v>
      </c>
      <c r="BK465" s="192">
        <f>ROUND(I465*H465,0)</f>
        <v>0</v>
      </c>
      <c r="BL465" s="18" t="s">
        <v>317</v>
      </c>
      <c r="BM465" s="191" t="s">
        <v>701</v>
      </c>
    </row>
    <row r="466" s="13" customFormat="1">
      <c r="A466" s="13"/>
      <c r="B466" s="193"/>
      <c r="C466" s="13"/>
      <c r="D466" s="194" t="s">
        <v>214</v>
      </c>
      <c r="E466" s="195" t="s">
        <v>1</v>
      </c>
      <c r="F466" s="196" t="s">
        <v>702</v>
      </c>
      <c r="G466" s="13"/>
      <c r="H466" s="197">
        <v>12.634</v>
      </c>
      <c r="I466" s="198"/>
      <c r="J466" s="13"/>
      <c r="K466" s="13"/>
      <c r="L466" s="193"/>
      <c r="M466" s="199"/>
      <c r="N466" s="200"/>
      <c r="O466" s="200"/>
      <c r="P466" s="200"/>
      <c r="Q466" s="200"/>
      <c r="R466" s="200"/>
      <c r="S466" s="200"/>
      <c r="T466" s="20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5" t="s">
        <v>214</v>
      </c>
      <c r="AU466" s="195" t="s">
        <v>84</v>
      </c>
      <c r="AV466" s="13" t="s">
        <v>84</v>
      </c>
      <c r="AW466" s="13" t="s">
        <v>33</v>
      </c>
      <c r="AX466" s="13" t="s">
        <v>77</v>
      </c>
      <c r="AY466" s="195" t="s">
        <v>206</v>
      </c>
    </row>
    <row r="467" s="13" customFormat="1">
      <c r="A467" s="13"/>
      <c r="B467" s="193"/>
      <c r="C467" s="13"/>
      <c r="D467" s="194" t="s">
        <v>214</v>
      </c>
      <c r="E467" s="195" t="s">
        <v>1</v>
      </c>
      <c r="F467" s="196" t="s">
        <v>703</v>
      </c>
      <c r="G467" s="13"/>
      <c r="H467" s="197">
        <v>3.9780000000000002</v>
      </c>
      <c r="I467" s="198"/>
      <c r="J467" s="13"/>
      <c r="K467" s="13"/>
      <c r="L467" s="193"/>
      <c r="M467" s="199"/>
      <c r="N467" s="200"/>
      <c r="O467" s="200"/>
      <c r="P467" s="200"/>
      <c r="Q467" s="200"/>
      <c r="R467" s="200"/>
      <c r="S467" s="200"/>
      <c r="T467" s="20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95" t="s">
        <v>214</v>
      </c>
      <c r="AU467" s="195" t="s">
        <v>84</v>
      </c>
      <c r="AV467" s="13" t="s">
        <v>84</v>
      </c>
      <c r="AW467" s="13" t="s">
        <v>33</v>
      </c>
      <c r="AX467" s="13" t="s">
        <v>77</v>
      </c>
      <c r="AY467" s="195" t="s">
        <v>206</v>
      </c>
    </row>
    <row r="468" s="13" customFormat="1">
      <c r="A468" s="13"/>
      <c r="B468" s="193"/>
      <c r="C468" s="13"/>
      <c r="D468" s="194" t="s">
        <v>214</v>
      </c>
      <c r="E468" s="195" t="s">
        <v>1</v>
      </c>
      <c r="F468" s="196" t="s">
        <v>704</v>
      </c>
      <c r="G468" s="13"/>
      <c r="H468" s="197">
        <v>25.079999999999998</v>
      </c>
      <c r="I468" s="198"/>
      <c r="J468" s="13"/>
      <c r="K468" s="13"/>
      <c r="L468" s="193"/>
      <c r="M468" s="199"/>
      <c r="N468" s="200"/>
      <c r="O468" s="200"/>
      <c r="P468" s="200"/>
      <c r="Q468" s="200"/>
      <c r="R468" s="200"/>
      <c r="S468" s="200"/>
      <c r="T468" s="20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5" t="s">
        <v>214</v>
      </c>
      <c r="AU468" s="195" t="s">
        <v>84</v>
      </c>
      <c r="AV468" s="13" t="s">
        <v>84</v>
      </c>
      <c r="AW468" s="13" t="s">
        <v>33</v>
      </c>
      <c r="AX468" s="13" t="s">
        <v>77</v>
      </c>
      <c r="AY468" s="195" t="s">
        <v>206</v>
      </c>
    </row>
    <row r="469" s="13" customFormat="1">
      <c r="A469" s="13"/>
      <c r="B469" s="193"/>
      <c r="C469" s="13"/>
      <c r="D469" s="194" t="s">
        <v>214</v>
      </c>
      <c r="E469" s="195" t="s">
        <v>1</v>
      </c>
      <c r="F469" s="196" t="s">
        <v>705</v>
      </c>
      <c r="G469" s="13"/>
      <c r="H469" s="197">
        <v>3.161</v>
      </c>
      <c r="I469" s="198"/>
      <c r="J469" s="13"/>
      <c r="K469" s="13"/>
      <c r="L469" s="193"/>
      <c r="M469" s="199"/>
      <c r="N469" s="200"/>
      <c r="O469" s="200"/>
      <c r="P469" s="200"/>
      <c r="Q469" s="200"/>
      <c r="R469" s="200"/>
      <c r="S469" s="200"/>
      <c r="T469" s="20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5" t="s">
        <v>214</v>
      </c>
      <c r="AU469" s="195" t="s">
        <v>84</v>
      </c>
      <c r="AV469" s="13" t="s">
        <v>84</v>
      </c>
      <c r="AW469" s="13" t="s">
        <v>33</v>
      </c>
      <c r="AX469" s="13" t="s">
        <v>77</v>
      </c>
      <c r="AY469" s="195" t="s">
        <v>206</v>
      </c>
    </row>
    <row r="470" s="13" customFormat="1">
      <c r="A470" s="13"/>
      <c r="B470" s="193"/>
      <c r="C470" s="13"/>
      <c r="D470" s="194" t="s">
        <v>214</v>
      </c>
      <c r="E470" s="195" t="s">
        <v>1</v>
      </c>
      <c r="F470" s="196" t="s">
        <v>706</v>
      </c>
      <c r="G470" s="13"/>
      <c r="H470" s="197">
        <v>21.515999999999998</v>
      </c>
      <c r="I470" s="198"/>
      <c r="J470" s="13"/>
      <c r="K470" s="13"/>
      <c r="L470" s="193"/>
      <c r="M470" s="199"/>
      <c r="N470" s="200"/>
      <c r="O470" s="200"/>
      <c r="P470" s="200"/>
      <c r="Q470" s="200"/>
      <c r="R470" s="200"/>
      <c r="S470" s="200"/>
      <c r="T470" s="20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5" t="s">
        <v>214</v>
      </c>
      <c r="AU470" s="195" t="s">
        <v>84</v>
      </c>
      <c r="AV470" s="13" t="s">
        <v>84</v>
      </c>
      <c r="AW470" s="13" t="s">
        <v>33</v>
      </c>
      <c r="AX470" s="13" t="s">
        <v>77</v>
      </c>
      <c r="AY470" s="195" t="s">
        <v>206</v>
      </c>
    </row>
    <row r="471" s="14" customFormat="1">
      <c r="A471" s="14"/>
      <c r="B471" s="202"/>
      <c r="C471" s="14"/>
      <c r="D471" s="194" t="s">
        <v>214</v>
      </c>
      <c r="E471" s="203" t="s">
        <v>1</v>
      </c>
      <c r="F471" s="204" t="s">
        <v>707</v>
      </c>
      <c r="G471" s="14"/>
      <c r="H471" s="205">
        <v>66.369</v>
      </c>
      <c r="I471" s="206"/>
      <c r="J471" s="14"/>
      <c r="K471" s="14"/>
      <c r="L471" s="202"/>
      <c r="M471" s="207"/>
      <c r="N471" s="208"/>
      <c r="O471" s="208"/>
      <c r="P471" s="208"/>
      <c r="Q471" s="208"/>
      <c r="R471" s="208"/>
      <c r="S471" s="208"/>
      <c r="T471" s="20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3" t="s">
        <v>214</v>
      </c>
      <c r="AU471" s="203" t="s">
        <v>84</v>
      </c>
      <c r="AV471" s="14" t="s">
        <v>217</v>
      </c>
      <c r="AW471" s="14" t="s">
        <v>33</v>
      </c>
      <c r="AX471" s="14" t="s">
        <v>77</v>
      </c>
      <c r="AY471" s="203" t="s">
        <v>206</v>
      </c>
    </row>
    <row r="472" s="13" customFormat="1">
      <c r="A472" s="13"/>
      <c r="B472" s="193"/>
      <c r="C472" s="13"/>
      <c r="D472" s="194" t="s">
        <v>214</v>
      </c>
      <c r="E472" s="195" t="s">
        <v>1</v>
      </c>
      <c r="F472" s="196" t="s">
        <v>708</v>
      </c>
      <c r="G472" s="13"/>
      <c r="H472" s="197">
        <v>19.007999999999999</v>
      </c>
      <c r="I472" s="198"/>
      <c r="J472" s="13"/>
      <c r="K472" s="13"/>
      <c r="L472" s="193"/>
      <c r="M472" s="199"/>
      <c r="N472" s="200"/>
      <c r="O472" s="200"/>
      <c r="P472" s="200"/>
      <c r="Q472" s="200"/>
      <c r="R472" s="200"/>
      <c r="S472" s="200"/>
      <c r="T472" s="20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95" t="s">
        <v>214</v>
      </c>
      <c r="AU472" s="195" t="s">
        <v>84</v>
      </c>
      <c r="AV472" s="13" t="s">
        <v>84</v>
      </c>
      <c r="AW472" s="13" t="s">
        <v>33</v>
      </c>
      <c r="AX472" s="13" t="s">
        <v>77</v>
      </c>
      <c r="AY472" s="195" t="s">
        <v>206</v>
      </c>
    </row>
    <row r="473" s="13" customFormat="1">
      <c r="A473" s="13"/>
      <c r="B473" s="193"/>
      <c r="C473" s="13"/>
      <c r="D473" s="194" t="s">
        <v>214</v>
      </c>
      <c r="E473" s="195" t="s">
        <v>1</v>
      </c>
      <c r="F473" s="196" t="s">
        <v>709</v>
      </c>
      <c r="G473" s="13"/>
      <c r="H473" s="197">
        <v>4.6200000000000001</v>
      </c>
      <c r="I473" s="198"/>
      <c r="J473" s="13"/>
      <c r="K473" s="13"/>
      <c r="L473" s="193"/>
      <c r="M473" s="199"/>
      <c r="N473" s="200"/>
      <c r="O473" s="200"/>
      <c r="P473" s="200"/>
      <c r="Q473" s="200"/>
      <c r="R473" s="200"/>
      <c r="S473" s="200"/>
      <c r="T473" s="20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5" t="s">
        <v>214</v>
      </c>
      <c r="AU473" s="195" t="s">
        <v>84</v>
      </c>
      <c r="AV473" s="13" t="s">
        <v>84</v>
      </c>
      <c r="AW473" s="13" t="s">
        <v>33</v>
      </c>
      <c r="AX473" s="13" t="s">
        <v>77</v>
      </c>
      <c r="AY473" s="195" t="s">
        <v>206</v>
      </c>
    </row>
    <row r="474" s="13" customFormat="1">
      <c r="A474" s="13"/>
      <c r="B474" s="193"/>
      <c r="C474" s="13"/>
      <c r="D474" s="194" t="s">
        <v>214</v>
      </c>
      <c r="E474" s="195" t="s">
        <v>1</v>
      </c>
      <c r="F474" s="196" t="s">
        <v>703</v>
      </c>
      <c r="G474" s="13"/>
      <c r="H474" s="197">
        <v>3.9780000000000002</v>
      </c>
      <c r="I474" s="198"/>
      <c r="J474" s="13"/>
      <c r="K474" s="13"/>
      <c r="L474" s="193"/>
      <c r="M474" s="199"/>
      <c r="N474" s="200"/>
      <c r="O474" s="200"/>
      <c r="P474" s="200"/>
      <c r="Q474" s="200"/>
      <c r="R474" s="200"/>
      <c r="S474" s="200"/>
      <c r="T474" s="20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95" t="s">
        <v>214</v>
      </c>
      <c r="AU474" s="195" t="s">
        <v>84</v>
      </c>
      <c r="AV474" s="13" t="s">
        <v>84</v>
      </c>
      <c r="AW474" s="13" t="s">
        <v>33</v>
      </c>
      <c r="AX474" s="13" t="s">
        <v>77</v>
      </c>
      <c r="AY474" s="195" t="s">
        <v>206</v>
      </c>
    </row>
    <row r="475" s="13" customFormat="1">
      <c r="A475" s="13"/>
      <c r="B475" s="193"/>
      <c r="C475" s="13"/>
      <c r="D475" s="194" t="s">
        <v>214</v>
      </c>
      <c r="E475" s="195" t="s">
        <v>1</v>
      </c>
      <c r="F475" s="196" t="s">
        <v>710</v>
      </c>
      <c r="G475" s="13"/>
      <c r="H475" s="197">
        <v>14.039999999999999</v>
      </c>
      <c r="I475" s="198"/>
      <c r="J475" s="13"/>
      <c r="K475" s="13"/>
      <c r="L475" s="193"/>
      <c r="M475" s="199"/>
      <c r="N475" s="200"/>
      <c r="O475" s="200"/>
      <c r="P475" s="200"/>
      <c r="Q475" s="200"/>
      <c r="R475" s="200"/>
      <c r="S475" s="200"/>
      <c r="T475" s="20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5" t="s">
        <v>214</v>
      </c>
      <c r="AU475" s="195" t="s">
        <v>84</v>
      </c>
      <c r="AV475" s="13" t="s">
        <v>84</v>
      </c>
      <c r="AW475" s="13" t="s">
        <v>33</v>
      </c>
      <c r="AX475" s="13" t="s">
        <v>77</v>
      </c>
      <c r="AY475" s="195" t="s">
        <v>206</v>
      </c>
    </row>
    <row r="476" s="13" customFormat="1">
      <c r="A476" s="13"/>
      <c r="B476" s="193"/>
      <c r="C476" s="13"/>
      <c r="D476" s="194" t="s">
        <v>214</v>
      </c>
      <c r="E476" s="195" t="s">
        <v>1</v>
      </c>
      <c r="F476" s="196" t="s">
        <v>711</v>
      </c>
      <c r="G476" s="13"/>
      <c r="H476" s="197">
        <v>8.0839999999999996</v>
      </c>
      <c r="I476" s="198"/>
      <c r="J476" s="13"/>
      <c r="K476" s="13"/>
      <c r="L476" s="193"/>
      <c r="M476" s="199"/>
      <c r="N476" s="200"/>
      <c r="O476" s="200"/>
      <c r="P476" s="200"/>
      <c r="Q476" s="200"/>
      <c r="R476" s="200"/>
      <c r="S476" s="200"/>
      <c r="T476" s="20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95" t="s">
        <v>214</v>
      </c>
      <c r="AU476" s="195" t="s">
        <v>84</v>
      </c>
      <c r="AV476" s="13" t="s">
        <v>84</v>
      </c>
      <c r="AW476" s="13" t="s">
        <v>33</v>
      </c>
      <c r="AX476" s="13" t="s">
        <v>77</v>
      </c>
      <c r="AY476" s="195" t="s">
        <v>206</v>
      </c>
    </row>
    <row r="477" s="13" customFormat="1">
      <c r="A477" s="13"/>
      <c r="B477" s="193"/>
      <c r="C477" s="13"/>
      <c r="D477" s="194" t="s">
        <v>214</v>
      </c>
      <c r="E477" s="195" t="s">
        <v>1</v>
      </c>
      <c r="F477" s="196" t="s">
        <v>712</v>
      </c>
      <c r="G477" s="13"/>
      <c r="H477" s="197">
        <v>12.960000000000001</v>
      </c>
      <c r="I477" s="198"/>
      <c r="J477" s="13"/>
      <c r="K477" s="13"/>
      <c r="L477" s="193"/>
      <c r="M477" s="199"/>
      <c r="N477" s="200"/>
      <c r="O477" s="200"/>
      <c r="P477" s="200"/>
      <c r="Q477" s="200"/>
      <c r="R477" s="200"/>
      <c r="S477" s="200"/>
      <c r="T477" s="20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5" t="s">
        <v>214</v>
      </c>
      <c r="AU477" s="195" t="s">
        <v>84</v>
      </c>
      <c r="AV477" s="13" t="s">
        <v>84</v>
      </c>
      <c r="AW477" s="13" t="s">
        <v>33</v>
      </c>
      <c r="AX477" s="13" t="s">
        <v>77</v>
      </c>
      <c r="AY477" s="195" t="s">
        <v>206</v>
      </c>
    </row>
    <row r="478" s="13" customFormat="1">
      <c r="A478" s="13"/>
      <c r="B478" s="193"/>
      <c r="C478" s="13"/>
      <c r="D478" s="194" t="s">
        <v>214</v>
      </c>
      <c r="E478" s="195" t="s">
        <v>1</v>
      </c>
      <c r="F478" s="196" t="s">
        <v>713</v>
      </c>
      <c r="G478" s="13"/>
      <c r="H478" s="197">
        <v>4.2999999999999998</v>
      </c>
      <c r="I478" s="198"/>
      <c r="J478" s="13"/>
      <c r="K478" s="13"/>
      <c r="L478" s="193"/>
      <c r="M478" s="199"/>
      <c r="N478" s="200"/>
      <c r="O478" s="200"/>
      <c r="P478" s="200"/>
      <c r="Q478" s="200"/>
      <c r="R478" s="200"/>
      <c r="S478" s="200"/>
      <c r="T478" s="20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5" t="s">
        <v>214</v>
      </c>
      <c r="AU478" s="195" t="s">
        <v>84</v>
      </c>
      <c r="AV478" s="13" t="s">
        <v>84</v>
      </c>
      <c r="AW478" s="13" t="s">
        <v>33</v>
      </c>
      <c r="AX478" s="13" t="s">
        <v>77</v>
      </c>
      <c r="AY478" s="195" t="s">
        <v>206</v>
      </c>
    </row>
    <row r="479" s="14" customFormat="1">
      <c r="A479" s="14"/>
      <c r="B479" s="202"/>
      <c r="C479" s="14"/>
      <c r="D479" s="194" t="s">
        <v>214</v>
      </c>
      <c r="E479" s="203" t="s">
        <v>1</v>
      </c>
      <c r="F479" s="204" t="s">
        <v>714</v>
      </c>
      <c r="G479" s="14"/>
      <c r="H479" s="205">
        <v>66.989999999999995</v>
      </c>
      <c r="I479" s="206"/>
      <c r="J479" s="14"/>
      <c r="K479" s="14"/>
      <c r="L479" s="202"/>
      <c r="M479" s="207"/>
      <c r="N479" s="208"/>
      <c r="O479" s="208"/>
      <c r="P479" s="208"/>
      <c r="Q479" s="208"/>
      <c r="R479" s="208"/>
      <c r="S479" s="208"/>
      <c r="T479" s="20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03" t="s">
        <v>214</v>
      </c>
      <c r="AU479" s="203" t="s">
        <v>84</v>
      </c>
      <c r="AV479" s="14" t="s">
        <v>217</v>
      </c>
      <c r="AW479" s="14" t="s">
        <v>33</v>
      </c>
      <c r="AX479" s="14" t="s">
        <v>77</v>
      </c>
      <c r="AY479" s="203" t="s">
        <v>206</v>
      </c>
    </row>
    <row r="480" s="15" customFormat="1">
      <c r="A480" s="15"/>
      <c r="B480" s="210"/>
      <c r="C480" s="15"/>
      <c r="D480" s="194" t="s">
        <v>214</v>
      </c>
      <c r="E480" s="211" t="s">
        <v>120</v>
      </c>
      <c r="F480" s="212" t="s">
        <v>715</v>
      </c>
      <c r="G480" s="15"/>
      <c r="H480" s="213">
        <v>133.35900000000001</v>
      </c>
      <c r="I480" s="214"/>
      <c r="J480" s="15"/>
      <c r="K480" s="15"/>
      <c r="L480" s="210"/>
      <c r="M480" s="215"/>
      <c r="N480" s="216"/>
      <c r="O480" s="216"/>
      <c r="P480" s="216"/>
      <c r="Q480" s="216"/>
      <c r="R480" s="216"/>
      <c r="S480" s="216"/>
      <c r="T480" s="217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11" t="s">
        <v>214</v>
      </c>
      <c r="AU480" s="211" t="s">
        <v>84</v>
      </c>
      <c r="AV480" s="15" t="s">
        <v>102</v>
      </c>
      <c r="AW480" s="15" t="s">
        <v>33</v>
      </c>
      <c r="AX480" s="15" t="s">
        <v>8</v>
      </c>
      <c r="AY480" s="211" t="s">
        <v>206</v>
      </c>
    </row>
    <row r="481" s="2" customFormat="1" ht="21.75" customHeight="1">
      <c r="A481" s="37"/>
      <c r="B481" s="179"/>
      <c r="C481" s="180" t="s">
        <v>716</v>
      </c>
      <c r="D481" s="180" t="s">
        <v>208</v>
      </c>
      <c r="E481" s="181" t="s">
        <v>717</v>
      </c>
      <c r="F481" s="182" t="s">
        <v>718</v>
      </c>
      <c r="G481" s="183" t="s">
        <v>294</v>
      </c>
      <c r="H481" s="184">
        <v>176.547</v>
      </c>
      <c r="I481" s="185"/>
      <c r="J481" s="186">
        <f>ROUND(I481*H481,0)</f>
        <v>0</v>
      </c>
      <c r="K481" s="182" t="s">
        <v>212</v>
      </c>
      <c r="L481" s="38"/>
      <c r="M481" s="187" t="s">
        <v>1</v>
      </c>
      <c r="N481" s="188" t="s">
        <v>42</v>
      </c>
      <c r="O481" s="76"/>
      <c r="P481" s="189">
        <f>O481*H481</f>
        <v>0</v>
      </c>
      <c r="Q481" s="189">
        <v>0.00020000000000000001</v>
      </c>
      <c r="R481" s="189">
        <f>Q481*H481</f>
        <v>0.035309399999999998</v>
      </c>
      <c r="S481" s="189">
        <v>0</v>
      </c>
      <c r="T481" s="190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91" t="s">
        <v>317</v>
      </c>
      <c r="AT481" s="191" t="s">
        <v>208</v>
      </c>
      <c r="AU481" s="191" t="s">
        <v>84</v>
      </c>
      <c r="AY481" s="18" t="s">
        <v>206</v>
      </c>
      <c r="BE481" s="192">
        <f>IF(N481="základní",J481,0)</f>
        <v>0</v>
      </c>
      <c r="BF481" s="192">
        <f>IF(N481="snížená",J481,0)</f>
        <v>0</v>
      </c>
      <c r="BG481" s="192">
        <f>IF(N481="zákl. přenesená",J481,0)</f>
        <v>0</v>
      </c>
      <c r="BH481" s="192">
        <f>IF(N481="sníž. přenesená",J481,0)</f>
        <v>0</v>
      </c>
      <c r="BI481" s="192">
        <f>IF(N481="nulová",J481,0)</f>
        <v>0</v>
      </c>
      <c r="BJ481" s="18" t="s">
        <v>8</v>
      </c>
      <c r="BK481" s="192">
        <f>ROUND(I481*H481,0)</f>
        <v>0</v>
      </c>
      <c r="BL481" s="18" t="s">
        <v>317</v>
      </c>
      <c r="BM481" s="191" t="s">
        <v>719</v>
      </c>
    </row>
    <row r="482" s="13" customFormat="1">
      <c r="A482" s="13"/>
      <c r="B482" s="193"/>
      <c r="C482" s="13"/>
      <c r="D482" s="194" t="s">
        <v>214</v>
      </c>
      <c r="E482" s="195" t="s">
        <v>1</v>
      </c>
      <c r="F482" s="196" t="s">
        <v>720</v>
      </c>
      <c r="G482" s="13"/>
      <c r="H482" s="197">
        <v>137.297</v>
      </c>
      <c r="I482" s="198"/>
      <c r="J482" s="13"/>
      <c r="K482" s="13"/>
      <c r="L482" s="193"/>
      <c r="M482" s="199"/>
      <c r="N482" s="200"/>
      <c r="O482" s="200"/>
      <c r="P482" s="200"/>
      <c r="Q482" s="200"/>
      <c r="R482" s="200"/>
      <c r="S482" s="200"/>
      <c r="T482" s="20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95" t="s">
        <v>214</v>
      </c>
      <c r="AU482" s="195" t="s">
        <v>84</v>
      </c>
      <c r="AV482" s="13" t="s">
        <v>84</v>
      </c>
      <c r="AW482" s="13" t="s">
        <v>33</v>
      </c>
      <c r="AX482" s="13" t="s">
        <v>77</v>
      </c>
      <c r="AY482" s="195" t="s">
        <v>206</v>
      </c>
    </row>
    <row r="483" s="13" customFormat="1">
      <c r="A483" s="13"/>
      <c r="B483" s="193"/>
      <c r="C483" s="13"/>
      <c r="D483" s="194" t="s">
        <v>214</v>
      </c>
      <c r="E483" s="195" t="s">
        <v>1</v>
      </c>
      <c r="F483" s="196" t="s">
        <v>124</v>
      </c>
      <c r="G483" s="13"/>
      <c r="H483" s="197">
        <v>39.25</v>
      </c>
      <c r="I483" s="198"/>
      <c r="J483" s="13"/>
      <c r="K483" s="13"/>
      <c r="L483" s="193"/>
      <c r="M483" s="199"/>
      <c r="N483" s="200"/>
      <c r="O483" s="200"/>
      <c r="P483" s="200"/>
      <c r="Q483" s="200"/>
      <c r="R483" s="200"/>
      <c r="S483" s="200"/>
      <c r="T483" s="20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95" t="s">
        <v>214</v>
      </c>
      <c r="AU483" s="195" t="s">
        <v>84</v>
      </c>
      <c r="AV483" s="13" t="s">
        <v>84</v>
      </c>
      <c r="AW483" s="13" t="s">
        <v>33</v>
      </c>
      <c r="AX483" s="13" t="s">
        <v>77</v>
      </c>
      <c r="AY483" s="195" t="s">
        <v>206</v>
      </c>
    </row>
    <row r="484" s="14" customFormat="1">
      <c r="A484" s="14"/>
      <c r="B484" s="202"/>
      <c r="C484" s="14"/>
      <c r="D484" s="194" t="s">
        <v>214</v>
      </c>
      <c r="E484" s="203" t="s">
        <v>1</v>
      </c>
      <c r="F484" s="204" t="s">
        <v>216</v>
      </c>
      <c r="G484" s="14"/>
      <c r="H484" s="205">
        <v>176.547</v>
      </c>
      <c r="I484" s="206"/>
      <c r="J484" s="14"/>
      <c r="K484" s="14"/>
      <c r="L484" s="202"/>
      <c r="M484" s="207"/>
      <c r="N484" s="208"/>
      <c r="O484" s="208"/>
      <c r="P484" s="208"/>
      <c r="Q484" s="208"/>
      <c r="R484" s="208"/>
      <c r="S484" s="208"/>
      <c r="T484" s="20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03" t="s">
        <v>214</v>
      </c>
      <c r="AU484" s="203" t="s">
        <v>84</v>
      </c>
      <c r="AV484" s="14" t="s">
        <v>217</v>
      </c>
      <c r="AW484" s="14" t="s">
        <v>33</v>
      </c>
      <c r="AX484" s="14" t="s">
        <v>8</v>
      </c>
      <c r="AY484" s="203" t="s">
        <v>206</v>
      </c>
    </row>
    <row r="485" s="2" customFormat="1" ht="24.15" customHeight="1">
      <c r="A485" s="37"/>
      <c r="B485" s="179"/>
      <c r="C485" s="180" t="s">
        <v>721</v>
      </c>
      <c r="D485" s="180" t="s">
        <v>208</v>
      </c>
      <c r="E485" s="181" t="s">
        <v>722</v>
      </c>
      <c r="F485" s="182" t="s">
        <v>723</v>
      </c>
      <c r="G485" s="183" t="s">
        <v>294</v>
      </c>
      <c r="H485" s="184">
        <v>19.170000000000002</v>
      </c>
      <c r="I485" s="185"/>
      <c r="J485" s="186">
        <f>ROUND(I485*H485,0)</f>
        <v>0</v>
      </c>
      <c r="K485" s="182" t="s">
        <v>212</v>
      </c>
      <c r="L485" s="38"/>
      <c r="M485" s="187" t="s">
        <v>1</v>
      </c>
      <c r="N485" s="188" t="s">
        <v>42</v>
      </c>
      <c r="O485" s="76"/>
      <c r="P485" s="189">
        <f>O485*H485</f>
        <v>0</v>
      </c>
      <c r="Q485" s="189">
        <v>0</v>
      </c>
      <c r="R485" s="189">
        <f>Q485*H485</f>
        <v>0</v>
      </c>
      <c r="S485" s="189">
        <v>0.03175</v>
      </c>
      <c r="T485" s="190">
        <f>S485*H485</f>
        <v>0.60864750000000001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1" t="s">
        <v>317</v>
      </c>
      <c r="AT485" s="191" t="s">
        <v>208</v>
      </c>
      <c r="AU485" s="191" t="s">
        <v>84</v>
      </c>
      <c r="AY485" s="18" t="s">
        <v>206</v>
      </c>
      <c r="BE485" s="192">
        <f>IF(N485="základní",J485,0)</f>
        <v>0</v>
      </c>
      <c r="BF485" s="192">
        <f>IF(N485="snížená",J485,0)</f>
        <v>0</v>
      </c>
      <c r="BG485" s="192">
        <f>IF(N485="zákl. přenesená",J485,0)</f>
        <v>0</v>
      </c>
      <c r="BH485" s="192">
        <f>IF(N485="sníž. přenesená",J485,0)</f>
        <v>0</v>
      </c>
      <c r="BI485" s="192">
        <f>IF(N485="nulová",J485,0)</f>
        <v>0</v>
      </c>
      <c r="BJ485" s="18" t="s">
        <v>8</v>
      </c>
      <c r="BK485" s="192">
        <f>ROUND(I485*H485,0)</f>
        <v>0</v>
      </c>
      <c r="BL485" s="18" t="s">
        <v>317</v>
      </c>
      <c r="BM485" s="191" t="s">
        <v>724</v>
      </c>
    </row>
    <row r="486" s="13" customFormat="1">
      <c r="A486" s="13"/>
      <c r="B486" s="193"/>
      <c r="C486" s="13"/>
      <c r="D486" s="194" t="s">
        <v>214</v>
      </c>
      <c r="E486" s="195" t="s">
        <v>1</v>
      </c>
      <c r="F486" s="196" t="s">
        <v>688</v>
      </c>
      <c r="G486" s="13"/>
      <c r="H486" s="197">
        <v>10.26</v>
      </c>
      <c r="I486" s="198"/>
      <c r="J486" s="13"/>
      <c r="K486" s="13"/>
      <c r="L486" s="193"/>
      <c r="M486" s="199"/>
      <c r="N486" s="200"/>
      <c r="O486" s="200"/>
      <c r="P486" s="200"/>
      <c r="Q486" s="200"/>
      <c r="R486" s="200"/>
      <c r="S486" s="200"/>
      <c r="T486" s="20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5" t="s">
        <v>214</v>
      </c>
      <c r="AU486" s="195" t="s">
        <v>84</v>
      </c>
      <c r="AV486" s="13" t="s">
        <v>84</v>
      </c>
      <c r="AW486" s="13" t="s">
        <v>33</v>
      </c>
      <c r="AX486" s="13" t="s">
        <v>77</v>
      </c>
      <c r="AY486" s="195" t="s">
        <v>206</v>
      </c>
    </row>
    <row r="487" s="13" customFormat="1">
      <c r="A487" s="13"/>
      <c r="B487" s="193"/>
      <c r="C487" s="13"/>
      <c r="D487" s="194" t="s">
        <v>214</v>
      </c>
      <c r="E487" s="195" t="s">
        <v>1</v>
      </c>
      <c r="F487" s="196" t="s">
        <v>689</v>
      </c>
      <c r="G487" s="13"/>
      <c r="H487" s="197">
        <v>8.9100000000000001</v>
      </c>
      <c r="I487" s="198"/>
      <c r="J487" s="13"/>
      <c r="K487" s="13"/>
      <c r="L487" s="193"/>
      <c r="M487" s="199"/>
      <c r="N487" s="200"/>
      <c r="O487" s="200"/>
      <c r="P487" s="200"/>
      <c r="Q487" s="200"/>
      <c r="R487" s="200"/>
      <c r="S487" s="200"/>
      <c r="T487" s="20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95" t="s">
        <v>214</v>
      </c>
      <c r="AU487" s="195" t="s">
        <v>84</v>
      </c>
      <c r="AV487" s="13" t="s">
        <v>84</v>
      </c>
      <c r="AW487" s="13" t="s">
        <v>33</v>
      </c>
      <c r="AX487" s="13" t="s">
        <v>77</v>
      </c>
      <c r="AY487" s="195" t="s">
        <v>206</v>
      </c>
    </row>
    <row r="488" s="14" customFormat="1">
      <c r="A488" s="14"/>
      <c r="B488" s="202"/>
      <c r="C488" s="14"/>
      <c r="D488" s="194" t="s">
        <v>214</v>
      </c>
      <c r="E488" s="203" t="s">
        <v>1</v>
      </c>
      <c r="F488" s="204" t="s">
        <v>690</v>
      </c>
      <c r="G488" s="14"/>
      <c r="H488" s="205">
        <v>19.170000000000002</v>
      </c>
      <c r="I488" s="206"/>
      <c r="J488" s="14"/>
      <c r="K488" s="14"/>
      <c r="L488" s="202"/>
      <c r="M488" s="207"/>
      <c r="N488" s="208"/>
      <c r="O488" s="208"/>
      <c r="P488" s="208"/>
      <c r="Q488" s="208"/>
      <c r="R488" s="208"/>
      <c r="S488" s="208"/>
      <c r="T488" s="20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03" t="s">
        <v>214</v>
      </c>
      <c r="AU488" s="203" t="s">
        <v>84</v>
      </c>
      <c r="AV488" s="14" t="s">
        <v>217</v>
      </c>
      <c r="AW488" s="14" t="s">
        <v>33</v>
      </c>
      <c r="AX488" s="14" t="s">
        <v>8</v>
      </c>
      <c r="AY488" s="203" t="s">
        <v>206</v>
      </c>
    </row>
    <row r="489" s="2" customFormat="1" ht="37.8" customHeight="1">
      <c r="A489" s="37"/>
      <c r="B489" s="179"/>
      <c r="C489" s="180" t="s">
        <v>725</v>
      </c>
      <c r="D489" s="180" t="s">
        <v>208</v>
      </c>
      <c r="E489" s="181" t="s">
        <v>726</v>
      </c>
      <c r="F489" s="182" t="s">
        <v>727</v>
      </c>
      <c r="G489" s="183" t="s">
        <v>294</v>
      </c>
      <c r="H489" s="184">
        <v>39.25</v>
      </c>
      <c r="I489" s="185"/>
      <c r="J489" s="186">
        <f>ROUND(I489*H489,0)</f>
        <v>0</v>
      </c>
      <c r="K489" s="182" t="s">
        <v>212</v>
      </c>
      <c r="L489" s="38"/>
      <c r="M489" s="187" t="s">
        <v>1</v>
      </c>
      <c r="N489" s="188" t="s">
        <v>42</v>
      </c>
      <c r="O489" s="76"/>
      <c r="P489" s="189">
        <f>O489*H489</f>
        <v>0</v>
      </c>
      <c r="Q489" s="189">
        <v>0.049764599999999999</v>
      </c>
      <c r="R489" s="189">
        <f>Q489*H489</f>
        <v>1.95326055</v>
      </c>
      <c r="S489" s="189">
        <v>0</v>
      </c>
      <c r="T489" s="190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91" t="s">
        <v>317</v>
      </c>
      <c r="AT489" s="191" t="s">
        <v>208</v>
      </c>
      <c r="AU489" s="191" t="s">
        <v>84</v>
      </c>
      <c r="AY489" s="18" t="s">
        <v>206</v>
      </c>
      <c r="BE489" s="192">
        <f>IF(N489="základní",J489,0)</f>
        <v>0</v>
      </c>
      <c r="BF489" s="192">
        <f>IF(N489="snížená",J489,0)</f>
        <v>0</v>
      </c>
      <c r="BG489" s="192">
        <f>IF(N489="zákl. přenesená",J489,0)</f>
        <v>0</v>
      </c>
      <c r="BH489" s="192">
        <f>IF(N489="sníž. přenesená",J489,0)</f>
        <v>0</v>
      </c>
      <c r="BI489" s="192">
        <f>IF(N489="nulová",J489,0)</f>
        <v>0</v>
      </c>
      <c r="BJ489" s="18" t="s">
        <v>8</v>
      </c>
      <c r="BK489" s="192">
        <f>ROUND(I489*H489,0)</f>
        <v>0</v>
      </c>
      <c r="BL489" s="18" t="s">
        <v>317</v>
      </c>
      <c r="BM489" s="191" t="s">
        <v>728</v>
      </c>
    </row>
    <row r="490" s="13" customFormat="1">
      <c r="A490" s="13"/>
      <c r="B490" s="193"/>
      <c r="C490" s="13"/>
      <c r="D490" s="194" t="s">
        <v>214</v>
      </c>
      <c r="E490" s="195" t="s">
        <v>1</v>
      </c>
      <c r="F490" s="196" t="s">
        <v>729</v>
      </c>
      <c r="G490" s="13"/>
      <c r="H490" s="197">
        <v>20.684999999999999</v>
      </c>
      <c r="I490" s="198"/>
      <c r="J490" s="13"/>
      <c r="K490" s="13"/>
      <c r="L490" s="193"/>
      <c r="M490" s="199"/>
      <c r="N490" s="200"/>
      <c r="O490" s="200"/>
      <c r="P490" s="200"/>
      <c r="Q490" s="200"/>
      <c r="R490" s="200"/>
      <c r="S490" s="200"/>
      <c r="T490" s="20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5" t="s">
        <v>214</v>
      </c>
      <c r="AU490" s="195" t="s">
        <v>84</v>
      </c>
      <c r="AV490" s="13" t="s">
        <v>84</v>
      </c>
      <c r="AW490" s="13" t="s">
        <v>33</v>
      </c>
      <c r="AX490" s="13" t="s">
        <v>77</v>
      </c>
      <c r="AY490" s="195" t="s">
        <v>206</v>
      </c>
    </row>
    <row r="491" s="14" customFormat="1">
      <c r="A491" s="14"/>
      <c r="B491" s="202"/>
      <c r="C491" s="14"/>
      <c r="D491" s="194" t="s">
        <v>214</v>
      </c>
      <c r="E491" s="203" t="s">
        <v>1</v>
      </c>
      <c r="F491" s="204" t="s">
        <v>488</v>
      </c>
      <c r="G491" s="14"/>
      <c r="H491" s="205">
        <v>20.684999999999999</v>
      </c>
      <c r="I491" s="206"/>
      <c r="J491" s="14"/>
      <c r="K491" s="14"/>
      <c r="L491" s="202"/>
      <c r="M491" s="207"/>
      <c r="N491" s="208"/>
      <c r="O491" s="208"/>
      <c r="P491" s="208"/>
      <c r="Q491" s="208"/>
      <c r="R491" s="208"/>
      <c r="S491" s="208"/>
      <c r="T491" s="20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03" t="s">
        <v>214</v>
      </c>
      <c r="AU491" s="203" t="s">
        <v>84</v>
      </c>
      <c r="AV491" s="14" t="s">
        <v>217</v>
      </c>
      <c r="AW491" s="14" t="s">
        <v>33</v>
      </c>
      <c r="AX491" s="14" t="s">
        <v>77</v>
      </c>
      <c r="AY491" s="203" t="s">
        <v>206</v>
      </c>
    </row>
    <row r="492" s="13" customFormat="1">
      <c r="A492" s="13"/>
      <c r="B492" s="193"/>
      <c r="C492" s="13"/>
      <c r="D492" s="194" t="s">
        <v>214</v>
      </c>
      <c r="E492" s="195" t="s">
        <v>1</v>
      </c>
      <c r="F492" s="196" t="s">
        <v>730</v>
      </c>
      <c r="G492" s="13"/>
      <c r="H492" s="197">
        <v>18.565000000000001</v>
      </c>
      <c r="I492" s="198"/>
      <c r="J492" s="13"/>
      <c r="K492" s="13"/>
      <c r="L492" s="193"/>
      <c r="M492" s="199"/>
      <c r="N492" s="200"/>
      <c r="O492" s="200"/>
      <c r="P492" s="200"/>
      <c r="Q492" s="200"/>
      <c r="R492" s="200"/>
      <c r="S492" s="200"/>
      <c r="T492" s="20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5" t="s">
        <v>214</v>
      </c>
      <c r="AU492" s="195" t="s">
        <v>84</v>
      </c>
      <c r="AV492" s="13" t="s">
        <v>84</v>
      </c>
      <c r="AW492" s="13" t="s">
        <v>33</v>
      </c>
      <c r="AX492" s="13" t="s">
        <v>77</v>
      </c>
      <c r="AY492" s="195" t="s">
        <v>206</v>
      </c>
    </row>
    <row r="493" s="14" customFormat="1">
      <c r="A493" s="14"/>
      <c r="B493" s="202"/>
      <c r="C493" s="14"/>
      <c r="D493" s="194" t="s">
        <v>214</v>
      </c>
      <c r="E493" s="203" t="s">
        <v>1</v>
      </c>
      <c r="F493" s="204" t="s">
        <v>551</v>
      </c>
      <c r="G493" s="14"/>
      <c r="H493" s="205">
        <v>18.565000000000001</v>
      </c>
      <c r="I493" s="206"/>
      <c r="J493" s="14"/>
      <c r="K493" s="14"/>
      <c r="L493" s="202"/>
      <c r="M493" s="207"/>
      <c r="N493" s="208"/>
      <c r="O493" s="208"/>
      <c r="P493" s="208"/>
      <c r="Q493" s="208"/>
      <c r="R493" s="208"/>
      <c r="S493" s="208"/>
      <c r="T493" s="20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03" t="s">
        <v>214</v>
      </c>
      <c r="AU493" s="203" t="s">
        <v>84</v>
      </c>
      <c r="AV493" s="14" t="s">
        <v>217</v>
      </c>
      <c r="AW493" s="14" t="s">
        <v>33</v>
      </c>
      <c r="AX493" s="14" t="s">
        <v>77</v>
      </c>
      <c r="AY493" s="203" t="s">
        <v>206</v>
      </c>
    </row>
    <row r="494" s="15" customFormat="1">
      <c r="A494" s="15"/>
      <c r="B494" s="210"/>
      <c r="C494" s="15"/>
      <c r="D494" s="194" t="s">
        <v>214</v>
      </c>
      <c r="E494" s="211" t="s">
        <v>124</v>
      </c>
      <c r="F494" s="212" t="s">
        <v>731</v>
      </c>
      <c r="G494" s="15"/>
      <c r="H494" s="213">
        <v>39.25</v>
      </c>
      <c r="I494" s="214"/>
      <c r="J494" s="15"/>
      <c r="K494" s="15"/>
      <c r="L494" s="210"/>
      <c r="M494" s="215"/>
      <c r="N494" s="216"/>
      <c r="O494" s="216"/>
      <c r="P494" s="216"/>
      <c r="Q494" s="216"/>
      <c r="R494" s="216"/>
      <c r="S494" s="216"/>
      <c r="T494" s="217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11" t="s">
        <v>214</v>
      </c>
      <c r="AU494" s="211" t="s">
        <v>84</v>
      </c>
      <c r="AV494" s="15" t="s">
        <v>102</v>
      </c>
      <c r="AW494" s="15" t="s">
        <v>33</v>
      </c>
      <c r="AX494" s="15" t="s">
        <v>8</v>
      </c>
      <c r="AY494" s="211" t="s">
        <v>206</v>
      </c>
    </row>
    <row r="495" s="2" customFormat="1" ht="33" customHeight="1">
      <c r="A495" s="37"/>
      <c r="B495" s="179"/>
      <c r="C495" s="180" t="s">
        <v>732</v>
      </c>
      <c r="D495" s="180" t="s">
        <v>208</v>
      </c>
      <c r="E495" s="181" t="s">
        <v>733</v>
      </c>
      <c r="F495" s="182" t="s">
        <v>734</v>
      </c>
      <c r="G495" s="183" t="s">
        <v>294</v>
      </c>
      <c r="H495" s="184">
        <v>27.672000000000001</v>
      </c>
      <c r="I495" s="185"/>
      <c r="J495" s="186">
        <f>ROUND(I495*H495,0)</f>
        <v>0</v>
      </c>
      <c r="K495" s="182" t="s">
        <v>212</v>
      </c>
      <c r="L495" s="38"/>
      <c r="M495" s="187" t="s">
        <v>1</v>
      </c>
      <c r="N495" s="188" t="s">
        <v>42</v>
      </c>
      <c r="O495" s="76"/>
      <c r="P495" s="189">
        <f>O495*H495</f>
        <v>0</v>
      </c>
      <c r="Q495" s="189">
        <v>0.013550400000000001</v>
      </c>
      <c r="R495" s="189">
        <f>Q495*H495</f>
        <v>0.37496666880000001</v>
      </c>
      <c r="S495" s="189">
        <v>0</v>
      </c>
      <c r="T495" s="190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1" t="s">
        <v>317</v>
      </c>
      <c r="AT495" s="191" t="s">
        <v>208</v>
      </c>
      <c r="AU495" s="191" t="s">
        <v>84</v>
      </c>
      <c r="AY495" s="18" t="s">
        <v>206</v>
      </c>
      <c r="BE495" s="192">
        <f>IF(N495="základní",J495,0)</f>
        <v>0</v>
      </c>
      <c r="BF495" s="192">
        <f>IF(N495="snížená",J495,0)</f>
        <v>0</v>
      </c>
      <c r="BG495" s="192">
        <f>IF(N495="zákl. přenesená",J495,0)</f>
        <v>0</v>
      </c>
      <c r="BH495" s="192">
        <f>IF(N495="sníž. přenesená",J495,0)</f>
        <v>0</v>
      </c>
      <c r="BI495" s="192">
        <f>IF(N495="nulová",J495,0)</f>
        <v>0</v>
      </c>
      <c r="BJ495" s="18" t="s">
        <v>8</v>
      </c>
      <c r="BK495" s="192">
        <f>ROUND(I495*H495,0)</f>
        <v>0</v>
      </c>
      <c r="BL495" s="18" t="s">
        <v>317</v>
      </c>
      <c r="BM495" s="191" t="s">
        <v>735</v>
      </c>
    </row>
    <row r="496" s="13" customFormat="1">
      <c r="A496" s="13"/>
      <c r="B496" s="193"/>
      <c r="C496" s="13"/>
      <c r="D496" s="194" t="s">
        <v>214</v>
      </c>
      <c r="E496" s="195" t="s">
        <v>1</v>
      </c>
      <c r="F496" s="196" t="s">
        <v>736</v>
      </c>
      <c r="G496" s="13"/>
      <c r="H496" s="197">
        <v>6.9720000000000004</v>
      </c>
      <c r="I496" s="198"/>
      <c r="J496" s="13"/>
      <c r="K496" s="13"/>
      <c r="L496" s="193"/>
      <c r="M496" s="199"/>
      <c r="N496" s="200"/>
      <c r="O496" s="200"/>
      <c r="P496" s="200"/>
      <c r="Q496" s="200"/>
      <c r="R496" s="200"/>
      <c r="S496" s="200"/>
      <c r="T496" s="20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5" t="s">
        <v>214</v>
      </c>
      <c r="AU496" s="195" t="s">
        <v>84</v>
      </c>
      <c r="AV496" s="13" t="s">
        <v>84</v>
      </c>
      <c r="AW496" s="13" t="s">
        <v>33</v>
      </c>
      <c r="AX496" s="13" t="s">
        <v>77</v>
      </c>
      <c r="AY496" s="195" t="s">
        <v>206</v>
      </c>
    </row>
    <row r="497" s="13" customFormat="1">
      <c r="A497" s="13"/>
      <c r="B497" s="193"/>
      <c r="C497" s="13"/>
      <c r="D497" s="194" t="s">
        <v>214</v>
      </c>
      <c r="E497" s="195" t="s">
        <v>1</v>
      </c>
      <c r="F497" s="196" t="s">
        <v>737</v>
      </c>
      <c r="G497" s="13"/>
      <c r="H497" s="197">
        <v>7.0199999999999996</v>
      </c>
      <c r="I497" s="198"/>
      <c r="J497" s="13"/>
      <c r="K497" s="13"/>
      <c r="L497" s="193"/>
      <c r="M497" s="199"/>
      <c r="N497" s="200"/>
      <c r="O497" s="200"/>
      <c r="P497" s="200"/>
      <c r="Q497" s="200"/>
      <c r="R497" s="200"/>
      <c r="S497" s="200"/>
      <c r="T497" s="20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5" t="s">
        <v>214</v>
      </c>
      <c r="AU497" s="195" t="s">
        <v>84</v>
      </c>
      <c r="AV497" s="13" t="s">
        <v>84</v>
      </c>
      <c r="AW497" s="13" t="s">
        <v>33</v>
      </c>
      <c r="AX497" s="13" t="s">
        <v>77</v>
      </c>
      <c r="AY497" s="195" t="s">
        <v>206</v>
      </c>
    </row>
    <row r="498" s="14" customFormat="1">
      <c r="A498" s="14"/>
      <c r="B498" s="202"/>
      <c r="C498" s="14"/>
      <c r="D498" s="194" t="s">
        <v>214</v>
      </c>
      <c r="E498" s="203" t="s">
        <v>1</v>
      </c>
      <c r="F498" s="204" t="s">
        <v>696</v>
      </c>
      <c r="G498" s="14"/>
      <c r="H498" s="205">
        <v>13.992000000000001</v>
      </c>
      <c r="I498" s="206"/>
      <c r="J498" s="14"/>
      <c r="K498" s="14"/>
      <c r="L498" s="202"/>
      <c r="M498" s="207"/>
      <c r="N498" s="208"/>
      <c r="O498" s="208"/>
      <c r="P498" s="208"/>
      <c r="Q498" s="208"/>
      <c r="R498" s="208"/>
      <c r="S498" s="208"/>
      <c r="T498" s="20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03" t="s">
        <v>214</v>
      </c>
      <c r="AU498" s="203" t="s">
        <v>84</v>
      </c>
      <c r="AV498" s="14" t="s">
        <v>217</v>
      </c>
      <c r="AW498" s="14" t="s">
        <v>33</v>
      </c>
      <c r="AX498" s="14" t="s">
        <v>77</v>
      </c>
      <c r="AY498" s="203" t="s">
        <v>206</v>
      </c>
    </row>
    <row r="499" s="13" customFormat="1">
      <c r="A499" s="13"/>
      <c r="B499" s="193"/>
      <c r="C499" s="13"/>
      <c r="D499" s="194" t="s">
        <v>214</v>
      </c>
      <c r="E499" s="195" t="s">
        <v>1</v>
      </c>
      <c r="F499" s="196" t="s">
        <v>738</v>
      </c>
      <c r="G499" s="13"/>
      <c r="H499" s="197">
        <v>8.9760000000000009</v>
      </c>
      <c r="I499" s="198"/>
      <c r="J499" s="13"/>
      <c r="K499" s="13"/>
      <c r="L499" s="193"/>
      <c r="M499" s="199"/>
      <c r="N499" s="200"/>
      <c r="O499" s="200"/>
      <c r="P499" s="200"/>
      <c r="Q499" s="200"/>
      <c r="R499" s="200"/>
      <c r="S499" s="200"/>
      <c r="T499" s="20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5" t="s">
        <v>214</v>
      </c>
      <c r="AU499" s="195" t="s">
        <v>84</v>
      </c>
      <c r="AV499" s="13" t="s">
        <v>84</v>
      </c>
      <c r="AW499" s="13" t="s">
        <v>33</v>
      </c>
      <c r="AX499" s="13" t="s">
        <v>77</v>
      </c>
      <c r="AY499" s="195" t="s">
        <v>206</v>
      </c>
    </row>
    <row r="500" s="13" customFormat="1">
      <c r="A500" s="13"/>
      <c r="B500" s="193"/>
      <c r="C500" s="13"/>
      <c r="D500" s="194" t="s">
        <v>214</v>
      </c>
      <c r="E500" s="195" t="s">
        <v>1</v>
      </c>
      <c r="F500" s="196" t="s">
        <v>739</v>
      </c>
      <c r="G500" s="13"/>
      <c r="H500" s="197">
        <v>4.7039999999999997</v>
      </c>
      <c r="I500" s="198"/>
      <c r="J500" s="13"/>
      <c r="K500" s="13"/>
      <c r="L500" s="193"/>
      <c r="M500" s="199"/>
      <c r="N500" s="200"/>
      <c r="O500" s="200"/>
      <c r="P500" s="200"/>
      <c r="Q500" s="200"/>
      <c r="R500" s="200"/>
      <c r="S500" s="200"/>
      <c r="T500" s="20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5" t="s">
        <v>214</v>
      </c>
      <c r="AU500" s="195" t="s">
        <v>84</v>
      </c>
      <c r="AV500" s="13" t="s">
        <v>84</v>
      </c>
      <c r="AW500" s="13" t="s">
        <v>33</v>
      </c>
      <c r="AX500" s="13" t="s">
        <v>77</v>
      </c>
      <c r="AY500" s="195" t="s">
        <v>206</v>
      </c>
    </row>
    <row r="501" s="14" customFormat="1">
      <c r="A501" s="14"/>
      <c r="B501" s="202"/>
      <c r="C501" s="14"/>
      <c r="D501" s="194" t="s">
        <v>214</v>
      </c>
      <c r="E501" s="203" t="s">
        <v>1</v>
      </c>
      <c r="F501" s="204" t="s">
        <v>308</v>
      </c>
      <c r="G501" s="14"/>
      <c r="H501" s="205">
        <v>13.68</v>
      </c>
      <c r="I501" s="206"/>
      <c r="J501" s="14"/>
      <c r="K501" s="14"/>
      <c r="L501" s="202"/>
      <c r="M501" s="207"/>
      <c r="N501" s="208"/>
      <c r="O501" s="208"/>
      <c r="P501" s="208"/>
      <c r="Q501" s="208"/>
      <c r="R501" s="208"/>
      <c r="S501" s="208"/>
      <c r="T501" s="20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03" t="s">
        <v>214</v>
      </c>
      <c r="AU501" s="203" t="s">
        <v>84</v>
      </c>
      <c r="AV501" s="14" t="s">
        <v>217</v>
      </c>
      <c r="AW501" s="14" t="s">
        <v>33</v>
      </c>
      <c r="AX501" s="14" t="s">
        <v>77</v>
      </c>
      <c r="AY501" s="203" t="s">
        <v>206</v>
      </c>
    </row>
    <row r="502" s="15" customFormat="1">
      <c r="A502" s="15"/>
      <c r="B502" s="210"/>
      <c r="C502" s="15"/>
      <c r="D502" s="194" t="s">
        <v>214</v>
      </c>
      <c r="E502" s="211" t="s">
        <v>128</v>
      </c>
      <c r="F502" s="212" t="s">
        <v>235</v>
      </c>
      <c r="G502" s="15"/>
      <c r="H502" s="213">
        <v>27.672000000000001</v>
      </c>
      <c r="I502" s="214"/>
      <c r="J502" s="15"/>
      <c r="K502" s="15"/>
      <c r="L502" s="210"/>
      <c r="M502" s="215"/>
      <c r="N502" s="216"/>
      <c r="O502" s="216"/>
      <c r="P502" s="216"/>
      <c r="Q502" s="216"/>
      <c r="R502" s="216"/>
      <c r="S502" s="216"/>
      <c r="T502" s="217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11" t="s">
        <v>214</v>
      </c>
      <c r="AU502" s="211" t="s">
        <v>84</v>
      </c>
      <c r="AV502" s="15" t="s">
        <v>102</v>
      </c>
      <c r="AW502" s="15" t="s">
        <v>33</v>
      </c>
      <c r="AX502" s="15" t="s">
        <v>8</v>
      </c>
      <c r="AY502" s="211" t="s">
        <v>206</v>
      </c>
    </row>
    <row r="503" s="2" customFormat="1" ht="24.15" customHeight="1">
      <c r="A503" s="37"/>
      <c r="B503" s="179"/>
      <c r="C503" s="180" t="s">
        <v>740</v>
      </c>
      <c r="D503" s="180" t="s">
        <v>208</v>
      </c>
      <c r="E503" s="181" t="s">
        <v>741</v>
      </c>
      <c r="F503" s="182" t="s">
        <v>742</v>
      </c>
      <c r="G503" s="183" t="s">
        <v>294</v>
      </c>
      <c r="H503" s="184">
        <v>6.3010000000000002</v>
      </c>
      <c r="I503" s="185"/>
      <c r="J503" s="186">
        <f>ROUND(I503*H503,0)</f>
        <v>0</v>
      </c>
      <c r="K503" s="182" t="s">
        <v>212</v>
      </c>
      <c r="L503" s="38"/>
      <c r="M503" s="187" t="s">
        <v>1</v>
      </c>
      <c r="N503" s="188" t="s">
        <v>42</v>
      </c>
      <c r="O503" s="76"/>
      <c r="P503" s="189">
        <f>O503*H503</f>
        <v>0</v>
      </c>
      <c r="Q503" s="189">
        <v>0.027904600000000002</v>
      </c>
      <c r="R503" s="189">
        <f>Q503*H503</f>
        <v>0.17582688460000001</v>
      </c>
      <c r="S503" s="189">
        <v>0</v>
      </c>
      <c r="T503" s="190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1" t="s">
        <v>317</v>
      </c>
      <c r="AT503" s="191" t="s">
        <v>208</v>
      </c>
      <c r="AU503" s="191" t="s">
        <v>84</v>
      </c>
      <c r="AY503" s="18" t="s">
        <v>206</v>
      </c>
      <c r="BE503" s="192">
        <f>IF(N503="základní",J503,0)</f>
        <v>0</v>
      </c>
      <c r="BF503" s="192">
        <f>IF(N503="snížená",J503,0)</f>
        <v>0</v>
      </c>
      <c r="BG503" s="192">
        <f>IF(N503="zákl. přenesená",J503,0)</f>
        <v>0</v>
      </c>
      <c r="BH503" s="192">
        <f>IF(N503="sníž. přenesená",J503,0)</f>
        <v>0</v>
      </c>
      <c r="BI503" s="192">
        <f>IF(N503="nulová",J503,0)</f>
        <v>0</v>
      </c>
      <c r="BJ503" s="18" t="s">
        <v>8</v>
      </c>
      <c r="BK503" s="192">
        <f>ROUND(I503*H503,0)</f>
        <v>0</v>
      </c>
      <c r="BL503" s="18" t="s">
        <v>317</v>
      </c>
      <c r="BM503" s="191" t="s">
        <v>743</v>
      </c>
    </row>
    <row r="504" s="13" customFormat="1">
      <c r="A504" s="13"/>
      <c r="B504" s="193"/>
      <c r="C504" s="13"/>
      <c r="D504" s="194" t="s">
        <v>214</v>
      </c>
      <c r="E504" s="195" t="s">
        <v>1</v>
      </c>
      <c r="F504" s="196" t="s">
        <v>744</v>
      </c>
      <c r="G504" s="13"/>
      <c r="H504" s="197">
        <v>6.3010000000000002</v>
      </c>
      <c r="I504" s="198"/>
      <c r="J504" s="13"/>
      <c r="K504" s="13"/>
      <c r="L504" s="193"/>
      <c r="M504" s="199"/>
      <c r="N504" s="200"/>
      <c r="O504" s="200"/>
      <c r="P504" s="200"/>
      <c r="Q504" s="200"/>
      <c r="R504" s="200"/>
      <c r="S504" s="200"/>
      <c r="T504" s="20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5" t="s">
        <v>214</v>
      </c>
      <c r="AU504" s="195" t="s">
        <v>84</v>
      </c>
      <c r="AV504" s="13" t="s">
        <v>84</v>
      </c>
      <c r="AW504" s="13" t="s">
        <v>33</v>
      </c>
      <c r="AX504" s="13" t="s">
        <v>77</v>
      </c>
      <c r="AY504" s="195" t="s">
        <v>206</v>
      </c>
    </row>
    <row r="505" s="14" customFormat="1">
      <c r="A505" s="14"/>
      <c r="B505" s="202"/>
      <c r="C505" s="14"/>
      <c r="D505" s="194" t="s">
        <v>214</v>
      </c>
      <c r="E505" s="203" t="s">
        <v>1</v>
      </c>
      <c r="F505" s="204" t="s">
        <v>745</v>
      </c>
      <c r="G505" s="14"/>
      <c r="H505" s="205">
        <v>6.3010000000000002</v>
      </c>
      <c r="I505" s="206"/>
      <c r="J505" s="14"/>
      <c r="K505" s="14"/>
      <c r="L505" s="202"/>
      <c r="M505" s="207"/>
      <c r="N505" s="208"/>
      <c r="O505" s="208"/>
      <c r="P505" s="208"/>
      <c r="Q505" s="208"/>
      <c r="R505" s="208"/>
      <c r="S505" s="208"/>
      <c r="T505" s="20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3" t="s">
        <v>214</v>
      </c>
      <c r="AU505" s="203" t="s">
        <v>84</v>
      </c>
      <c r="AV505" s="14" t="s">
        <v>217</v>
      </c>
      <c r="AW505" s="14" t="s">
        <v>33</v>
      </c>
      <c r="AX505" s="14" t="s">
        <v>77</v>
      </c>
      <c r="AY505" s="203" t="s">
        <v>206</v>
      </c>
    </row>
    <row r="506" s="15" customFormat="1">
      <c r="A506" s="15"/>
      <c r="B506" s="210"/>
      <c r="C506" s="15"/>
      <c r="D506" s="194" t="s">
        <v>214</v>
      </c>
      <c r="E506" s="211" t="s">
        <v>132</v>
      </c>
      <c r="F506" s="212" t="s">
        <v>746</v>
      </c>
      <c r="G506" s="15"/>
      <c r="H506" s="213">
        <v>6.3010000000000002</v>
      </c>
      <c r="I506" s="214"/>
      <c r="J506" s="15"/>
      <c r="K506" s="15"/>
      <c r="L506" s="210"/>
      <c r="M506" s="215"/>
      <c r="N506" s="216"/>
      <c r="O506" s="216"/>
      <c r="P506" s="216"/>
      <c r="Q506" s="216"/>
      <c r="R506" s="216"/>
      <c r="S506" s="216"/>
      <c r="T506" s="217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11" t="s">
        <v>214</v>
      </c>
      <c r="AU506" s="211" t="s">
        <v>84</v>
      </c>
      <c r="AV506" s="15" t="s">
        <v>102</v>
      </c>
      <c r="AW506" s="15" t="s">
        <v>33</v>
      </c>
      <c r="AX506" s="15" t="s">
        <v>8</v>
      </c>
      <c r="AY506" s="211" t="s">
        <v>206</v>
      </c>
    </row>
    <row r="507" s="2" customFormat="1" ht="16.5" customHeight="1">
      <c r="A507" s="37"/>
      <c r="B507" s="179"/>
      <c r="C507" s="180" t="s">
        <v>747</v>
      </c>
      <c r="D507" s="180" t="s">
        <v>208</v>
      </c>
      <c r="E507" s="181" t="s">
        <v>748</v>
      </c>
      <c r="F507" s="182" t="s">
        <v>749</v>
      </c>
      <c r="G507" s="183" t="s">
        <v>294</v>
      </c>
      <c r="H507" s="184">
        <v>33.972999999999999</v>
      </c>
      <c r="I507" s="185"/>
      <c r="J507" s="186">
        <f>ROUND(I507*H507,0)</f>
        <v>0</v>
      </c>
      <c r="K507" s="182" t="s">
        <v>212</v>
      </c>
      <c r="L507" s="38"/>
      <c r="M507" s="187" t="s">
        <v>1</v>
      </c>
      <c r="N507" s="188" t="s">
        <v>42</v>
      </c>
      <c r="O507" s="76"/>
      <c r="P507" s="189">
        <f>O507*H507</f>
        <v>0</v>
      </c>
      <c r="Q507" s="189">
        <v>0.00010000000000000001</v>
      </c>
      <c r="R507" s="189">
        <f>Q507*H507</f>
        <v>0.0033973000000000002</v>
      </c>
      <c r="S507" s="189">
        <v>0</v>
      </c>
      <c r="T507" s="190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91" t="s">
        <v>317</v>
      </c>
      <c r="AT507" s="191" t="s">
        <v>208</v>
      </c>
      <c r="AU507" s="191" t="s">
        <v>84</v>
      </c>
      <c r="AY507" s="18" t="s">
        <v>206</v>
      </c>
      <c r="BE507" s="192">
        <f>IF(N507="základní",J507,0)</f>
        <v>0</v>
      </c>
      <c r="BF507" s="192">
        <f>IF(N507="snížená",J507,0)</f>
        <v>0</v>
      </c>
      <c r="BG507" s="192">
        <f>IF(N507="zákl. přenesená",J507,0)</f>
        <v>0</v>
      </c>
      <c r="BH507" s="192">
        <f>IF(N507="sníž. přenesená",J507,0)</f>
        <v>0</v>
      </c>
      <c r="BI507" s="192">
        <f>IF(N507="nulová",J507,0)</f>
        <v>0</v>
      </c>
      <c r="BJ507" s="18" t="s">
        <v>8</v>
      </c>
      <c r="BK507" s="192">
        <f>ROUND(I507*H507,0)</f>
        <v>0</v>
      </c>
      <c r="BL507" s="18" t="s">
        <v>317</v>
      </c>
      <c r="BM507" s="191" t="s">
        <v>750</v>
      </c>
    </row>
    <row r="508" s="13" customFormat="1">
      <c r="A508" s="13"/>
      <c r="B508" s="193"/>
      <c r="C508" s="13"/>
      <c r="D508" s="194" t="s">
        <v>214</v>
      </c>
      <c r="E508" s="195" t="s">
        <v>1</v>
      </c>
      <c r="F508" s="196" t="s">
        <v>751</v>
      </c>
      <c r="G508" s="13"/>
      <c r="H508" s="197">
        <v>33.972999999999999</v>
      </c>
      <c r="I508" s="198"/>
      <c r="J508" s="13"/>
      <c r="K508" s="13"/>
      <c r="L508" s="193"/>
      <c r="M508" s="199"/>
      <c r="N508" s="200"/>
      <c r="O508" s="200"/>
      <c r="P508" s="200"/>
      <c r="Q508" s="200"/>
      <c r="R508" s="200"/>
      <c r="S508" s="200"/>
      <c r="T508" s="20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5" t="s">
        <v>214</v>
      </c>
      <c r="AU508" s="195" t="s">
        <v>84</v>
      </c>
      <c r="AV508" s="13" t="s">
        <v>84</v>
      </c>
      <c r="AW508" s="13" t="s">
        <v>33</v>
      </c>
      <c r="AX508" s="13" t="s">
        <v>8</v>
      </c>
      <c r="AY508" s="195" t="s">
        <v>206</v>
      </c>
    </row>
    <row r="509" s="2" customFormat="1" ht="21.75" customHeight="1">
      <c r="A509" s="37"/>
      <c r="B509" s="179"/>
      <c r="C509" s="180" t="s">
        <v>752</v>
      </c>
      <c r="D509" s="180" t="s">
        <v>208</v>
      </c>
      <c r="E509" s="181" t="s">
        <v>753</v>
      </c>
      <c r="F509" s="182" t="s">
        <v>754</v>
      </c>
      <c r="G509" s="183" t="s">
        <v>294</v>
      </c>
      <c r="H509" s="184">
        <v>182.19999999999999</v>
      </c>
      <c r="I509" s="185"/>
      <c r="J509" s="186">
        <f>ROUND(I509*H509,0)</f>
        <v>0</v>
      </c>
      <c r="K509" s="182" t="s">
        <v>212</v>
      </c>
      <c r="L509" s="38"/>
      <c r="M509" s="187" t="s">
        <v>1</v>
      </c>
      <c r="N509" s="188" t="s">
        <v>42</v>
      </c>
      <c r="O509" s="76"/>
      <c r="P509" s="189">
        <f>O509*H509</f>
        <v>0</v>
      </c>
      <c r="Q509" s="189">
        <v>0</v>
      </c>
      <c r="R509" s="189">
        <f>Q509*H509</f>
        <v>0</v>
      </c>
      <c r="S509" s="189">
        <v>0</v>
      </c>
      <c r="T509" s="190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1" t="s">
        <v>317</v>
      </c>
      <c r="AT509" s="191" t="s">
        <v>208</v>
      </c>
      <c r="AU509" s="191" t="s">
        <v>84</v>
      </c>
      <c r="AY509" s="18" t="s">
        <v>206</v>
      </c>
      <c r="BE509" s="192">
        <f>IF(N509="základní",J509,0)</f>
        <v>0</v>
      </c>
      <c r="BF509" s="192">
        <f>IF(N509="snížená",J509,0)</f>
        <v>0</v>
      </c>
      <c r="BG509" s="192">
        <f>IF(N509="zákl. přenesená",J509,0)</f>
        <v>0</v>
      </c>
      <c r="BH509" s="192">
        <f>IF(N509="sníž. přenesená",J509,0)</f>
        <v>0</v>
      </c>
      <c r="BI509" s="192">
        <f>IF(N509="nulová",J509,0)</f>
        <v>0</v>
      </c>
      <c r="BJ509" s="18" t="s">
        <v>8</v>
      </c>
      <c r="BK509" s="192">
        <f>ROUND(I509*H509,0)</f>
        <v>0</v>
      </c>
      <c r="BL509" s="18" t="s">
        <v>317</v>
      </c>
      <c r="BM509" s="191" t="s">
        <v>755</v>
      </c>
    </row>
    <row r="510" s="13" customFormat="1">
      <c r="A510" s="13"/>
      <c r="B510" s="193"/>
      <c r="C510" s="13"/>
      <c r="D510" s="194" t="s">
        <v>214</v>
      </c>
      <c r="E510" s="195" t="s">
        <v>1</v>
      </c>
      <c r="F510" s="196" t="s">
        <v>756</v>
      </c>
      <c r="G510" s="13"/>
      <c r="H510" s="197">
        <v>182.19999999999999</v>
      </c>
      <c r="I510" s="198"/>
      <c r="J510" s="13"/>
      <c r="K510" s="13"/>
      <c r="L510" s="193"/>
      <c r="M510" s="199"/>
      <c r="N510" s="200"/>
      <c r="O510" s="200"/>
      <c r="P510" s="200"/>
      <c r="Q510" s="200"/>
      <c r="R510" s="200"/>
      <c r="S510" s="200"/>
      <c r="T510" s="20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5" t="s">
        <v>214</v>
      </c>
      <c r="AU510" s="195" t="s">
        <v>84</v>
      </c>
      <c r="AV510" s="13" t="s">
        <v>84</v>
      </c>
      <c r="AW510" s="13" t="s">
        <v>33</v>
      </c>
      <c r="AX510" s="13" t="s">
        <v>8</v>
      </c>
      <c r="AY510" s="195" t="s">
        <v>206</v>
      </c>
    </row>
    <row r="511" s="2" customFormat="1" ht="24.15" customHeight="1">
      <c r="A511" s="37"/>
      <c r="B511" s="179"/>
      <c r="C511" s="218" t="s">
        <v>757</v>
      </c>
      <c r="D511" s="218" t="s">
        <v>374</v>
      </c>
      <c r="E511" s="219" t="s">
        <v>758</v>
      </c>
      <c r="F511" s="220" t="s">
        <v>759</v>
      </c>
      <c r="G511" s="221" t="s">
        <v>294</v>
      </c>
      <c r="H511" s="222">
        <v>185.84399999999999</v>
      </c>
      <c r="I511" s="223"/>
      <c r="J511" s="224">
        <f>ROUND(I511*H511,0)</f>
        <v>0</v>
      </c>
      <c r="K511" s="220" t="s">
        <v>212</v>
      </c>
      <c r="L511" s="225"/>
      <c r="M511" s="226" t="s">
        <v>1</v>
      </c>
      <c r="N511" s="227" t="s">
        <v>42</v>
      </c>
      <c r="O511" s="76"/>
      <c r="P511" s="189">
        <f>O511*H511</f>
        <v>0</v>
      </c>
      <c r="Q511" s="189">
        <v>0.0035000000000000001</v>
      </c>
      <c r="R511" s="189">
        <f>Q511*H511</f>
        <v>0.65045399999999998</v>
      </c>
      <c r="S511" s="189">
        <v>0</v>
      </c>
      <c r="T511" s="190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1" t="s">
        <v>416</v>
      </c>
      <c r="AT511" s="191" t="s">
        <v>374</v>
      </c>
      <c r="AU511" s="191" t="s">
        <v>84</v>
      </c>
      <c r="AY511" s="18" t="s">
        <v>206</v>
      </c>
      <c r="BE511" s="192">
        <f>IF(N511="základní",J511,0)</f>
        <v>0</v>
      </c>
      <c r="BF511" s="192">
        <f>IF(N511="snížená",J511,0)</f>
        <v>0</v>
      </c>
      <c r="BG511" s="192">
        <f>IF(N511="zákl. přenesená",J511,0)</f>
        <v>0</v>
      </c>
      <c r="BH511" s="192">
        <f>IF(N511="sníž. přenesená",J511,0)</f>
        <v>0</v>
      </c>
      <c r="BI511" s="192">
        <f>IF(N511="nulová",J511,0)</f>
        <v>0</v>
      </c>
      <c r="BJ511" s="18" t="s">
        <v>8</v>
      </c>
      <c r="BK511" s="192">
        <f>ROUND(I511*H511,0)</f>
        <v>0</v>
      </c>
      <c r="BL511" s="18" t="s">
        <v>317</v>
      </c>
      <c r="BM511" s="191" t="s">
        <v>760</v>
      </c>
    </row>
    <row r="512" s="13" customFormat="1">
      <c r="A512" s="13"/>
      <c r="B512" s="193"/>
      <c r="C512" s="13"/>
      <c r="D512" s="194" t="s">
        <v>214</v>
      </c>
      <c r="E512" s="195" t="s">
        <v>1</v>
      </c>
      <c r="F512" s="196" t="s">
        <v>761</v>
      </c>
      <c r="G512" s="13"/>
      <c r="H512" s="197">
        <v>185.84399999999999</v>
      </c>
      <c r="I512" s="198"/>
      <c r="J512" s="13"/>
      <c r="K512" s="13"/>
      <c r="L512" s="193"/>
      <c r="M512" s="199"/>
      <c r="N512" s="200"/>
      <c r="O512" s="200"/>
      <c r="P512" s="200"/>
      <c r="Q512" s="200"/>
      <c r="R512" s="200"/>
      <c r="S512" s="200"/>
      <c r="T512" s="20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5" t="s">
        <v>214</v>
      </c>
      <c r="AU512" s="195" t="s">
        <v>84</v>
      </c>
      <c r="AV512" s="13" t="s">
        <v>84</v>
      </c>
      <c r="AW512" s="13" t="s">
        <v>33</v>
      </c>
      <c r="AX512" s="13" t="s">
        <v>8</v>
      </c>
      <c r="AY512" s="195" t="s">
        <v>206</v>
      </c>
    </row>
    <row r="513" s="2" customFormat="1" ht="33" customHeight="1">
      <c r="A513" s="37"/>
      <c r="B513" s="179"/>
      <c r="C513" s="180" t="s">
        <v>762</v>
      </c>
      <c r="D513" s="180" t="s">
        <v>208</v>
      </c>
      <c r="E513" s="181" t="s">
        <v>763</v>
      </c>
      <c r="F513" s="182" t="s">
        <v>764</v>
      </c>
      <c r="G513" s="183" t="s">
        <v>390</v>
      </c>
      <c r="H513" s="184">
        <v>14</v>
      </c>
      <c r="I513" s="185"/>
      <c r="J513" s="186">
        <f>ROUND(I513*H513,0)</f>
        <v>0</v>
      </c>
      <c r="K513" s="182" t="s">
        <v>212</v>
      </c>
      <c r="L513" s="38"/>
      <c r="M513" s="187" t="s">
        <v>1</v>
      </c>
      <c r="N513" s="188" t="s">
        <v>42</v>
      </c>
      <c r="O513" s="76"/>
      <c r="P513" s="189">
        <f>O513*H513</f>
        <v>0</v>
      </c>
      <c r="Q513" s="189">
        <v>3.1999999999999999E-05</v>
      </c>
      <c r="R513" s="189">
        <f>Q513*H513</f>
        <v>0.00044799999999999999</v>
      </c>
      <c r="S513" s="189">
        <v>0</v>
      </c>
      <c r="T513" s="190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1" t="s">
        <v>317</v>
      </c>
      <c r="AT513" s="191" t="s">
        <v>208</v>
      </c>
      <c r="AU513" s="191" t="s">
        <v>84</v>
      </c>
      <c r="AY513" s="18" t="s">
        <v>206</v>
      </c>
      <c r="BE513" s="192">
        <f>IF(N513="základní",J513,0)</f>
        <v>0</v>
      </c>
      <c r="BF513" s="192">
        <f>IF(N513="snížená",J513,0)</f>
        <v>0</v>
      </c>
      <c r="BG513" s="192">
        <f>IF(N513="zákl. přenesená",J513,0)</f>
        <v>0</v>
      </c>
      <c r="BH513" s="192">
        <f>IF(N513="sníž. přenesená",J513,0)</f>
        <v>0</v>
      </c>
      <c r="BI513" s="192">
        <f>IF(N513="nulová",J513,0)</f>
        <v>0</v>
      </c>
      <c r="BJ513" s="18" t="s">
        <v>8</v>
      </c>
      <c r="BK513" s="192">
        <f>ROUND(I513*H513,0)</f>
        <v>0</v>
      </c>
      <c r="BL513" s="18" t="s">
        <v>317</v>
      </c>
      <c r="BM513" s="191" t="s">
        <v>765</v>
      </c>
    </row>
    <row r="514" s="13" customFormat="1">
      <c r="A514" s="13"/>
      <c r="B514" s="193"/>
      <c r="C514" s="13"/>
      <c r="D514" s="194" t="s">
        <v>214</v>
      </c>
      <c r="E514" s="195" t="s">
        <v>1</v>
      </c>
      <c r="F514" s="196" t="s">
        <v>766</v>
      </c>
      <c r="G514" s="13"/>
      <c r="H514" s="197">
        <v>14</v>
      </c>
      <c r="I514" s="198"/>
      <c r="J514" s="13"/>
      <c r="K514" s="13"/>
      <c r="L514" s="193"/>
      <c r="M514" s="199"/>
      <c r="N514" s="200"/>
      <c r="O514" s="200"/>
      <c r="P514" s="200"/>
      <c r="Q514" s="200"/>
      <c r="R514" s="200"/>
      <c r="S514" s="200"/>
      <c r="T514" s="20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5" t="s">
        <v>214</v>
      </c>
      <c r="AU514" s="195" t="s">
        <v>84</v>
      </c>
      <c r="AV514" s="13" t="s">
        <v>84</v>
      </c>
      <c r="AW514" s="13" t="s">
        <v>33</v>
      </c>
      <c r="AX514" s="13" t="s">
        <v>8</v>
      </c>
      <c r="AY514" s="195" t="s">
        <v>206</v>
      </c>
    </row>
    <row r="515" s="2" customFormat="1" ht="24.15" customHeight="1">
      <c r="A515" s="37"/>
      <c r="B515" s="179"/>
      <c r="C515" s="218" t="s">
        <v>767</v>
      </c>
      <c r="D515" s="218" t="s">
        <v>374</v>
      </c>
      <c r="E515" s="219" t="s">
        <v>768</v>
      </c>
      <c r="F515" s="220" t="s">
        <v>769</v>
      </c>
      <c r="G515" s="221" t="s">
        <v>390</v>
      </c>
      <c r="H515" s="222">
        <v>14</v>
      </c>
      <c r="I515" s="223"/>
      <c r="J515" s="224">
        <f>ROUND(I515*H515,0)</f>
        <v>0</v>
      </c>
      <c r="K515" s="220" t="s">
        <v>212</v>
      </c>
      <c r="L515" s="225"/>
      <c r="M515" s="226" t="s">
        <v>1</v>
      </c>
      <c r="N515" s="227" t="s">
        <v>42</v>
      </c>
      <c r="O515" s="76"/>
      <c r="P515" s="189">
        <f>O515*H515</f>
        <v>0</v>
      </c>
      <c r="Q515" s="189">
        <v>0.0022000000000000001</v>
      </c>
      <c r="R515" s="189">
        <f>Q515*H515</f>
        <v>0.030800000000000001</v>
      </c>
      <c r="S515" s="189">
        <v>0</v>
      </c>
      <c r="T515" s="190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1" t="s">
        <v>416</v>
      </c>
      <c r="AT515" s="191" t="s">
        <v>374</v>
      </c>
      <c r="AU515" s="191" t="s">
        <v>84</v>
      </c>
      <c r="AY515" s="18" t="s">
        <v>206</v>
      </c>
      <c r="BE515" s="192">
        <f>IF(N515="základní",J515,0)</f>
        <v>0</v>
      </c>
      <c r="BF515" s="192">
        <f>IF(N515="snížená",J515,0)</f>
        <v>0</v>
      </c>
      <c r="BG515" s="192">
        <f>IF(N515="zákl. přenesená",J515,0)</f>
        <v>0</v>
      </c>
      <c r="BH515" s="192">
        <f>IF(N515="sníž. přenesená",J515,0)</f>
        <v>0</v>
      </c>
      <c r="BI515" s="192">
        <f>IF(N515="nulová",J515,0)</f>
        <v>0</v>
      </c>
      <c r="BJ515" s="18" t="s">
        <v>8</v>
      </c>
      <c r="BK515" s="192">
        <f>ROUND(I515*H515,0)</f>
        <v>0</v>
      </c>
      <c r="BL515" s="18" t="s">
        <v>317</v>
      </c>
      <c r="BM515" s="191" t="s">
        <v>770</v>
      </c>
    </row>
    <row r="516" s="2" customFormat="1" ht="33" customHeight="1">
      <c r="A516" s="37"/>
      <c r="B516" s="179"/>
      <c r="C516" s="180" t="s">
        <v>771</v>
      </c>
      <c r="D516" s="180" t="s">
        <v>208</v>
      </c>
      <c r="E516" s="181" t="s">
        <v>772</v>
      </c>
      <c r="F516" s="182" t="s">
        <v>773</v>
      </c>
      <c r="G516" s="183" t="s">
        <v>390</v>
      </c>
      <c r="H516" s="184">
        <v>1</v>
      </c>
      <c r="I516" s="185"/>
      <c r="J516" s="186">
        <f>ROUND(I516*H516,0)</f>
        <v>0</v>
      </c>
      <c r="K516" s="182" t="s">
        <v>212</v>
      </c>
      <c r="L516" s="38"/>
      <c r="M516" s="187" t="s">
        <v>1</v>
      </c>
      <c r="N516" s="188" t="s">
        <v>42</v>
      </c>
      <c r="O516" s="76"/>
      <c r="P516" s="189">
        <f>O516*H516</f>
        <v>0</v>
      </c>
      <c r="Q516" s="189">
        <v>0.00088000000000000003</v>
      </c>
      <c r="R516" s="189">
        <f>Q516*H516</f>
        <v>0.00088000000000000003</v>
      </c>
      <c r="S516" s="189">
        <v>0</v>
      </c>
      <c r="T516" s="190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91" t="s">
        <v>317</v>
      </c>
      <c r="AT516" s="191" t="s">
        <v>208</v>
      </c>
      <c r="AU516" s="191" t="s">
        <v>84</v>
      </c>
      <c r="AY516" s="18" t="s">
        <v>206</v>
      </c>
      <c r="BE516" s="192">
        <f>IF(N516="základní",J516,0)</f>
        <v>0</v>
      </c>
      <c r="BF516" s="192">
        <f>IF(N516="snížená",J516,0)</f>
        <v>0</v>
      </c>
      <c r="BG516" s="192">
        <f>IF(N516="zákl. přenesená",J516,0)</f>
        <v>0</v>
      </c>
      <c r="BH516" s="192">
        <f>IF(N516="sníž. přenesená",J516,0)</f>
        <v>0</v>
      </c>
      <c r="BI516" s="192">
        <f>IF(N516="nulová",J516,0)</f>
        <v>0</v>
      </c>
      <c r="BJ516" s="18" t="s">
        <v>8</v>
      </c>
      <c r="BK516" s="192">
        <f>ROUND(I516*H516,0)</f>
        <v>0</v>
      </c>
      <c r="BL516" s="18" t="s">
        <v>317</v>
      </c>
      <c r="BM516" s="191" t="s">
        <v>774</v>
      </c>
    </row>
    <row r="517" s="13" customFormat="1">
      <c r="A517" s="13"/>
      <c r="B517" s="193"/>
      <c r="C517" s="13"/>
      <c r="D517" s="194" t="s">
        <v>214</v>
      </c>
      <c r="E517" s="195" t="s">
        <v>1</v>
      </c>
      <c r="F517" s="196" t="s">
        <v>775</v>
      </c>
      <c r="G517" s="13"/>
      <c r="H517" s="197">
        <v>1</v>
      </c>
      <c r="I517" s="198"/>
      <c r="J517" s="13"/>
      <c r="K517" s="13"/>
      <c r="L517" s="193"/>
      <c r="M517" s="199"/>
      <c r="N517" s="200"/>
      <c r="O517" s="200"/>
      <c r="P517" s="200"/>
      <c r="Q517" s="200"/>
      <c r="R517" s="200"/>
      <c r="S517" s="200"/>
      <c r="T517" s="20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5" t="s">
        <v>214</v>
      </c>
      <c r="AU517" s="195" t="s">
        <v>84</v>
      </c>
      <c r="AV517" s="13" t="s">
        <v>84</v>
      </c>
      <c r="AW517" s="13" t="s">
        <v>33</v>
      </c>
      <c r="AX517" s="13" t="s">
        <v>8</v>
      </c>
      <c r="AY517" s="195" t="s">
        <v>206</v>
      </c>
    </row>
    <row r="518" s="2" customFormat="1" ht="24.15" customHeight="1">
      <c r="A518" s="37"/>
      <c r="B518" s="179"/>
      <c r="C518" s="218" t="s">
        <v>776</v>
      </c>
      <c r="D518" s="218" t="s">
        <v>374</v>
      </c>
      <c r="E518" s="219" t="s">
        <v>777</v>
      </c>
      <c r="F518" s="220" t="s">
        <v>778</v>
      </c>
      <c r="G518" s="221" t="s">
        <v>390</v>
      </c>
      <c r="H518" s="222">
        <v>1</v>
      </c>
      <c r="I518" s="223"/>
      <c r="J518" s="224">
        <f>ROUND(I518*H518,0)</f>
        <v>0</v>
      </c>
      <c r="K518" s="220" t="s">
        <v>212</v>
      </c>
      <c r="L518" s="225"/>
      <c r="M518" s="226" t="s">
        <v>1</v>
      </c>
      <c r="N518" s="227" t="s">
        <v>42</v>
      </c>
      <c r="O518" s="76"/>
      <c r="P518" s="189">
        <f>O518*H518</f>
        <v>0</v>
      </c>
      <c r="Q518" s="189">
        <v>0.0118</v>
      </c>
      <c r="R518" s="189">
        <f>Q518*H518</f>
        <v>0.0118</v>
      </c>
      <c r="S518" s="189">
        <v>0</v>
      </c>
      <c r="T518" s="190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91" t="s">
        <v>416</v>
      </c>
      <c r="AT518" s="191" t="s">
        <v>374</v>
      </c>
      <c r="AU518" s="191" t="s">
        <v>84</v>
      </c>
      <c r="AY518" s="18" t="s">
        <v>206</v>
      </c>
      <c r="BE518" s="192">
        <f>IF(N518="základní",J518,0)</f>
        <v>0</v>
      </c>
      <c r="BF518" s="192">
        <f>IF(N518="snížená",J518,0)</f>
        <v>0</v>
      </c>
      <c r="BG518" s="192">
        <f>IF(N518="zákl. přenesená",J518,0)</f>
        <v>0</v>
      </c>
      <c r="BH518" s="192">
        <f>IF(N518="sníž. přenesená",J518,0)</f>
        <v>0</v>
      </c>
      <c r="BI518" s="192">
        <f>IF(N518="nulová",J518,0)</f>
        <v>0</v>
      </c>
      <c r="BJ518" s="18" t="s">
        <v>8</v>
      </c>
      <c r="BK518" s="192">
        <f>ROUND(I518*H518,0)</f>
        <v>0</v>
      </c>
      <c r="BL518" s="18" t="s">
        <v>317</v>
      </c>
      <c r="BM518" s="191" t="s">
        <v>779</v>
      </c>
    </row>
    <row r="519" s="2" customFormat="1" ht="16.5" customHeight="1">
      <c r="A519" s="37"/>
      <c r="B519" s="179"/>
      <c r="C519" s="180" t="s">
        <v>780</v>
      </c>
      <c r="D519" s="180" t="s">
        <v>208</v>
      </c>
      <c r="E519" s="181" t="s">
        <v>781</v>
      </c>
      <c r="F519" s="182" t="s">
        <v>782</v>
      </c>
      <c r="G519" s="183" t="s">
        <v>390</v>
      </c>
      <c r="H519" s="184">
        <v>1</v>
      </c>
      <c r="I519" s="185"/>
      <c r="J519" s="186">
        <f>ROUND(I519*H519,0)</f>
        <v>0</v>
      </c>
      <c r="K519" s="182" t="s">
        <v>212</v>
      </c>
      <c r="L519" s="38"/>
      <c r="M519" s="187" t="s">
        <v>1</v>
      </c>
      <c r="N519" s="188" t="s">
        <v>42</v>
      </c>
      <c r="O519" s="76"/>
      <c r="P519" s="189">
        <f>O519*H519</f>
        <v>0</v>
      </c>
      <c r="Q519" s="189">
        <v>7.9999999999999996E-06</v>
      </c>
      <c r="R519" s="189">
        <f>Q519*H519</f>
        <v>7.9999999999999996E-06</v>
      </c>
      <c r="S519" s="189">
        <v>0</v>
      </c>
      <c r="T519" s="190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1" t="s">
        <v>317</v>
      </c>
      <c r="AT519" s="191" t="s">
        <v>208</v>
      </c>
      <c r="AU519" s="191" t="s">
        <v>84</v>
      </c>
      <c r="AY519" s="18" t="s">
        <v>206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8" t="s">
        <v>8</v>
      </c>
      <c r="BK519" s="192">
        <f>ROUND(I519*H519,0)</f>
        <v>0</v>
      </c>
      <c r="BL519" s="18" t="s">
        <v>317</v>
      </c>
      <c r="BM519" s="191" t="s">
        <v>783</v>
      </c>
    </row>
    <row r="520" s="13" customFormat="1">
      <c r="A520" s="13"/>
      <c r="B520" s="193"/>
      <c r="C520" s="13"/>
      <c r="D520" s="194" t="s">
        <v>214</v>
      </c>
      <c r="E520" s="195" t="s">
        <v>1</v>
      </c>
      <c r="F520" s="196" t="s">
        <v>784</v>
      </c>
      <c r="G520" s="13"/>
      <c r="H520" s="197">
        <v>1</v>
      </c>
      <c r="I520" s="198"/>
      <c r="J520" s="13"/>
      <c r="K520" s="13"/>
      <c r="L520" s="193"/>
      <c r="M520" s="199"/>
      <c r="N520" s="200"/>
      <c r="O520" s="200"/>
      <c r="P520" s="200"/>
      <c r="Q520" s="200"/>
      <c r="R520" s="200"/>
      <c r="S520" s="200"/>
      <c r="T520" s="20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95" t="s">
        <v>214</v>
      </c>
      <c r="AU520" s="195" t="s">
        <v>84</v>
      </c>
      <c r="AV520" s="13" t="s">
        <v>84</v>
      </c>
      <c r="AW520" s="13" t="s">
        <v>33</v>
      </c>
      <c r="AX520" s="13" t="s">
        <v>8</v>
      </c>
      <c r="AY520" s="195" t="s">
        <v>206</v>
      </c>
    </row>
    <row r="521" s="2" customFormat="1" ht="24.15" customHeight="1">
      <c r="A521" s="37"/>
      <c r="B521" s="179"/>
      <c r="C521" s="218" t="s">
        <v>785</v>
      </c>
      <c r="D521" s="218" t="s">
        <v>374</v>
      </c>
      <c r="E521" s="219" t="s">
        <v>786</v>
      </c>
      <c r="F521" s="220" t="s">
        <v>787</v>
      </c>
      <c r="G521" s="221" t="s">
        <v>390</v>
      </c>
      <c r="H521" s="222">
        <v>1</v>
      </c>
      <c r="I521" s="223"/>
      <c r="J521" s="224">
        <f>ROUND(I521*H521,0)</f>
        <v>0</v>
      </c>
      <c r="K521" s="220" t="s">
        <v>212</v>
      </c>
      <c r="L521" s="225"/>
      <c r="M521" s="226" t="s">
        <v>1</v>
      </c>
      <c r="N521" s="227" t="s">
        <v>42</v>
      </c>
      <c r="O521" s="76"/>
      <c r="P521" s="189">
        <f>O521*H521</f>
        <v>0</v>
      </c>
      <c r="Q521" s="189">
        <v>0.0067000000000000002</v>
      </c>
      <c r="R521" s="189">
        <f>Q521*H521</f>
        <v>0.0067000000000000002</v>
      </c>
      <c r="S521" s="189">
        <v>0</v>
      </c>
      <c r="T521" s="190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1" t="s">
        <v>416</v>
      </c>
      <c r="AT521" s="191" t="s">
        <v>374</v>
      </c>
      <c r="AU521" s="191" t="s">
        <v>84</v>
      </c>
      <c r="AY521" s="18" t="s">
        <v>206</v>
      </c>
      <c r="BE521" s="192">
        <f>IF(N521="základní",J521,0)</f>
        <v>0</v>
      </c>
      <c r="BF521" s="192">
        <f>IF(N521="snížená",J521,0)</f>
        <v>0</v>
      </c>
      <c r="BG521" s="192">
        <f>IF(N521="zákl. přenesená",J521,0)</f>
        <v>0</v>
      </c>
      <c r="BH521" s="192">
        <f>IF(N521="sníž. přenesená",J521,0)</f>
        <v>0</v>
      </c>
      <c r="BI521" s="192">
        <f>IF(N521="nulová",J521,0)</f>
        <v>0</v>
      </c>
      <c r="BJ521" s="18" t="s">
        <v>8</v>
      </c>
      <c r="BK521" s="192">
        <f>ROUND(I521*H521,0)</f>
        <v>0</v>
      </c>
      <c r="BL521" s="18" t="s">
        <v>317</v>
      </c>
      <c r="BM521" s="191" t="s">
        <v>788</v>
      </c>
    </row>
    <row r="522" s="2" customFormat="1" ht="33" customHeight="1">
      <c r="A522" s="37"/>
      <c r="B522" s="179"/>
      <c r="C522" s="180" t="s">
        <v>789</v>
      </c>
      <c r="D522" s="180" t="s">
        <v>208</v>
      </c>
      <c r="E522" s="181" t="s">
        <v>790</v>
      </c>
      <c r="F522" s="182" t="s">
        <v>791</v>
      </c>
      <c r="G522" s="183" t="s">
        <v>294</v>
      </c>
      <c r="H522" s="184">
        <v>169.90000000000001</v>
      </c>
      <c r="I522" s="185"/>
      <c r="J522" s="186">
        <f>ROUND(I522*H522,0)</f>
        <v>0</v>
      </c>
      <c r="K522" s="182" t="s">
        <v>212</v>
      </c>
      <c r="L522" s="38"/>
      <c r="M522" s="187" t="s">
        <v>1</v>
      </c>
      <c r="N522" s="188" t="s">
        <v>42</v>
      </c>
      <c r="O522" s="76"/>
      <c r="P522" s="189">
        <f>O522*H522</f>
        <v>0</v>
      </c>
      <c r="Q522" s="189">
        <v>0.00117</v>
      </c>
      <c r="R522" s="189">
        <f>Q522*H522</f>
        <v>0.19878300000000002</v>
      </c>
      <c r="S522" s="189">
        <v>0</v>
      </c>
      <c r="T522" s="190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91" t="s">
        <v>317</v>
      </c>
      <c r="AT522" s="191" t="s">
        <v>208</v>
      </c>
      <c r="AU522" s="191" t="s">
        <v>84</v>
      </c>
      <c r="AY522" s="18" t="s">
        <v>206</v>
      </c>
      <c r="BE522" s="192">
        <f>IF(N522="základní",J522,0)</f>
        <v>0</v>
      </c>
      <c r="BF522" s="192">
        <f>IF(N522="snížená",J522,0)</f>
        <v>0</v>
      </c>
      <c r="BG522" s="192">
        <f>IF(N522="zákl. přenesená",J522,0)</f>
        <v>0</v>
      </c>
      <c r="BH522" s="192">
        <f>IF(N522="sníž. přenesená",J522,0)</f>
        <v>0</v>
      </c>
      <c r="BI522" s="192">
        <f>IF(N522="nulová",J522,0)</f>
        <v>0</v>
      </c>
      <c r="BJ522" s="18" t="s">
        <v>8</v>
      </c>
      <c r="BK522" s="192">
        <f>ROUND(I522*H522,0)</f>
        <v>0</v>
      </c>
      <c r="BL522" s="18" t="s">
        <v>317</v>
      </c>
      <c r="BM522" s="191" t="s">
        <v>792</v>
      </c>
    </row>
    <row r="523" s="13" customFormat="1">
      <c r="A523" s="13"/>
      <c r="B523" s="193"/>
      <c r="C523" s="13"/>
      <c r="D523" s="194" t="s">
        <v>214</v>
      </c>
      <c r="E523" s="195" t="s">
        <v>1</v>
      </c>
      <c r="F523" s="196" t="s">
        <v>793</v>
      </c>
      <c r="G523" s="13"/>
      <c r="H523" s="197">
        <v>31.300000000000001</v>
      </c>
      <c r="I523" s="198"/>
      <c r="J523" s="13"/>
      <c r="K523" s="13"/>
      <c r="L523" s="193"/>
      <c r="M523" s="199"/>
      <c r="N523" s="200"/>
      <c r="O523" s="200"/>
      <c r="P523" s="200"/>
      <c r="Q523" s="200"/>
      <c r="R523" s="200"/>
      <c r="S523" s="200"/>
      <c r="T523" s="20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5" t="s">
        <v>214</v>
      </c>
      <c r="AU523" s="195" t="s">
        <v>84</v>
      </c>
      <c r="AV523" s="13" t="s">
        <v>84</v>
      </c>
      <c r="AW523" s="13" t="s">
        <v>33</v>
      </c>
      <c r="AX523" s="13" t="s">
        <v>77</v>
      </c>
      <c r="AY523" s="195" t="s">
        <v>206</v>
      </c>
    </row>
    <row r="524" s="13" customFormat="1">
      <c r="A524" s="13"/>
      <c r="B524" s="193"/>
      <c r="C524" s="13"/>
      <c r="D524" s="194" t="s">
        <v>214</v>
      </c>
      <c r="E524" s="195" t="s">
        <v>1</v>
      </c>
      <c r="F524" s="196" t="s">
        <v>794</v>
      </c>
      <c r="G524" s="13"/>
      <c r="H524" s="197">
        <v>47.5</v>
      </c>
      <c r="I524" s="198"/>
      <c r="J524" s="13"/>
      <c r="K524" s="13"/>
      <c r="L524" s="193"/>
      <c r="M524" s="199"/>
      <c r="N524" s="200"/>
      <c r="O524" s="200"/>
      <c r="P524" s="200"/>
      <c r="Q524" s="200"/>
      <c r="R524" s="200"/>
      <c r="S524" s="200"/>
      <c r="T524" s="20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5" t="s">
        <v>214</v>
      </c>
      <c r="AU524" s="195" t="s">
        <v>84</v>
      </c>
      <c r="AV524" s="13" t="s">
        <v>84</v>
      </c>
      <c r="AW524" s="13" t="s">
        <v>33</v>
      </c>
      <c r="AX524" s="13" t="s">
        <v>77</v>
      </c>
      <c r="AY524" s="195" t="s">
        <v>206</v>
      </c>
    </row>
    <row r="525" s="14" customFormat="1">
      <c r="A525" s="14"/>
      <c r="B525" s="202"/>
      <c r="C525" s="14"/>
      <c r="D525" s="194" t="s">
        <v>214</v>
      </c>
      <c r="E525" s="203" t="s">
        <v>1</v>
      </c>
      <c r="F525" s="204" t="s">
        <v>469</v>
      </c>
      <c r="G525" s="14"/>
      <c r="H525" s="205">
        <v>78.799999999999997</v>
      </c>
      <c r="I525" s="206"/>
      <c r="J525" s="14"/>
      <c r="K525" s="14"/>
      <c r="L525" s="202"/>
      <c r="M525" s="207"/>
      <c r="N525" s="208"/>
      <c r="O525" s="208"/>
      <c r="P525" s="208"/>
      <c r="Q525" s="208"/>
      <c r="R525" s="208"/>
      <c r="S525" s="208"/>
      <c r="T525" s="20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3" t="s">
        <v>214</v>
      </c>
      <c r="AU525" s="203" t="s">
        <v>84</v>
      </c>
      <c r="AV525" s="14" t="s">
        <v>217</v>
      </c>
      <c r="AW525" s="14" t="s">
        <v>33</v>
      </c>
      <c r="AX525" s="14" t="s">
        <v>77</v>
      </c>
      <c r="AY525" s="203" t="s">
        <v>206</v>
      </c>
    </row>
    <row r="526" s="15" customFormat="1">
      <c r="A526" s="15"/>
      <c r="B526" s="210"/>
      <c r="C526" s="15"/>
      <c r="D526" s="194" t="s">
        <v>214</v>
      </c>
      <c r="E526" s="211" t="s">
        <v>139</v>
      </c>
      <c r="F526" s="212" t="s">
        <v>795</v>
      </c>
      <c r="G526" s="15"/>
      <c r="H526" s="213">
        <v>78.799999999999997</v>
      </c>
      <c r="I526" s="214"/>
      <c r="J526" s="15"/>
      <c r="K526" s="15"/>
      <c r="L526" s="210"/>
      <c r="M526" s="215"/>
      <c r="N526" s="216"/>
      <c r="O526" s="216"/>
      <c r="P526" s="216"/>
      <c r="Q526" s="216"/>
      <c r="R526" s="216"/>
      <c r="S526" s="216"/>
      <c r="T526" s="217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11" t="s">
        <v>214</v>
      </c>
      <c r="AU526" s="211" t="s">
        <v>84</v>
      </c>
      <c r="AV526" s="15" t="s">
        <v>102</v>
      </c>
      <c r="AW526" s="15" t="s">
        <v>33</v>
      </c>
      <c r="AX526" s="15" t="s">
        <v>77</v>
      </c>
      <c r="AY526" s="211" t="s">
        <v>206</v>
      </c>
    </row>
    <row r="527" s="13" customFormat="1">
      <c r="A527" s="13"/>
      <c r="B527" s="193"/>
      <c r="C527" s="13"/>
      <c r="D527" s="194" t="s">
        <v>214</v>
      </c>
      <c r="E527" s="195" t="s">
        <v>1</v>
      </c>
      <c r="F527" s="196" t="s">
        <v>381</v>
      </c>
      <c r="G527" s="13"/>
      <c r="H527" s="197">
        <v>40.5</v>
      </c>
      <c r="I527" s="198"/>
      <c r="J527" s="13"/>
      <c r="K527" s="13"/>
      <c r="L527" s="193"/>
      <c r="M527" s="199"/>
      <c r="N527" s="200"/>
      <c r="O527" s="200"/>
      <c r="P527" s="200"/>
      <c r="Q527" s="200"/>
      <c r="R527" s="200"/>
      <c r="S527" s="200"/>
      <c r="T527" s="20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5" t="s">
        <v>214</v>
      </c>
      <c r="AU527" s="195" t="s">
        <v>84</v>
      </c>
      <c r="AV527" s="13" t="s">
        <v>84</v>
      </c>
      <c r="AW527" s="13" t="s">
        <v>33</v>
      </c>
      <c r="AX527" s="13" t="s">
        <v>77</v>
      </c>
      <c r="AY527" s="195" t="s">
        <v>206</v>
      </c>
    </row>
    <row r="528" s="13" customFormat="1">
      <c r="A528" s="13"/>
      <c r="B528" s="193"/>
      <c r="C528" s="13"/>
      <c r="D528" s="194" t="s">
        <v>214</v>
      </c>
      <c r="E528" s="195" t="s">
        <v>1</v>
      </c>
      <c r="F528" s="196" t="s">
        <v>796</v>
      </c>
      <c r="G528" s="13"/>
      <c r="H528" s="197">
        <v>50.600000000000001</v>
      </c>
      <c r="I528" s="198"/>
      <c r="J528" s="13"/>
      <c r="K528" s="13"/>
      <c r="L528" s="193"/>
      <c r="M528" s="199"/>
      <c r="N528" s="200"/>
      <c r="O528" s="200"/>
      <c r="P528" s="200"/>
      <c r="Q528" s="200"/>
      <c r="R528" s="200"/>
      <c r="S528" s="200"/>
      <c r="T528" s="20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5" t="s">
        <v>214</v>
      </c>
      <c r="AU528" s="195" t="s">
        <v>84</v>
      </c>
      <c r="AV528" s="13" t="s">
        <v>84</v>
      </c>
      <c r="AW528" s="13" t="s">
        <v>33</v>
      </c>
      <c r="AX528" s="13" t="s">
        <v>77</v>
      </c>
      <c r="AY528" s="195" t="s">
        <v>206</v>
      </c>
    </row>
    <row r="529" s="14" customFormat="1">
      <c r="A529" s="14"/>
      <c r="B529" s="202"/>
      <c r="C529" s="14"/>
      <c r="D529" s="194" t="s">
        <v>214</v>
      </c>
      <c r="E529" s="203" t="s">
        <v>1</v>
      </c>
      <c r="F529" s="204" t="s">
        <v>797</v>
      </c>
      <c r="G529" s="14"/>
      <c r="H529" s="205">
        <v>91.099999999999994</v>
      </c>
      <c r="I529" s="206"/>
      <c r="J529" s="14"/>
      <c r="K529" s="14"/>
      <c r="L529" s="202"/>
      <c r="M529" s="207"/>
      <c r="N529" s="208"/>
      <c r="O529" s="208"/>
      <c r="P529" s="208"/>
      <c r="Q529" s="208"/>
      <c r="R529" s="208"/>
      <c r="S529" s="208"/>
      <c r="T529" s="20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03" t="s">
        <v>214</v>
      </c>
      <c r="AU529" s="203" t="s">
        <v>84</v>
      </c>
      <c r="AV529" s="14" t="s">
        <v>217</v>
      </c>
      <c r="AW529" s="14" t="s">
        <v>33</v>
      </c>
      <c r="AX529" s="14" t="s">
        <v>77</v>
      </c>
      <c r="AY529" s="203" t="s">
        <v>206</v>
      </c>
    </row>
    <row r="530" s="15" customFormat="1">
      <c r="A530" s="15"/>
      <c r="B530" s="210"/>
      <c r="C530" s="15"/>
      <c r="D530" s="194" t="s">
        <v>214</v>
      </c>
      <c r="E530" s="211" t="s">
        <v>142</v>
      </c>
      <c r="F530" s="212" t="s">
        <v>798</v>
      </c>
      <c r="G530" s="15"/>
      <c r="H530" s="213">
        <v>91.099999999999994</v>
      </c>
      <c r="I530" s="214"/>
      <c r="J530" s="15"/>
      <c r="K530" s="15"/>
      <c r="L530" s="210"/>
      <c r="M530" s="215"/>
      <c r="N530" s="216"/>
      <c r="O530" s="216"/>
      <c r="P530" s="216"/>
      <c r="Q530" s="216"/>
      <c r="R530" s="216"/>
      <c r="S530" s="216"/>
      <c r="T530" s="217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11" t="s">
        <v>214</v>
      </c>
      <c r="AU530" s="211" t="s">
        <v>84</v>
      </c>
      <c r="AV530" s="15" t="s">
        <v>102</v>
      </c>
      <c r="AW530" s="15" t="s">
        <v>33</v>
      </c>
      <c r="AX530" s="15" t="s">
        <v>77</v>
      </c>
      <c r="AY530" s="211" t="s">
        <v>206</v>
      </c>
    </row>
    <row r="531" s="13" customFormat="1">
      <c r="A531" s="13"/>
      <c r="B531" s="193"/>
      <c r="C531" s="13"/>
      <c r="D531" s="194" t="s">
        <v>214</v>
      </c>
      <c r="E531" s="195" t="s">
        <v>1</v>
      </c>
      <c r="F531" s="196" t="s">
        <v>139</v>
      </c>
      <c r="G531" s="13"/>
      <c r="H531" s="197">
        <v>78.799999999999997</v>
      </c>
      <c r="I531" s="198"/>
      <c r="J531" s="13"/>
      <c r="K531" s="13"/>
      <c r="L531" s="193"/>
      <c r="M531" s="199"/>
      <c r="N531" s="200"/>
      <c r="O531" s="200"/>
      <c r="P531" s="200"/>
      <c r="Q531" s="200"/>
      <c r="R531" s="200"/>
      <c r="S531" s="200"/>
      <c r="T531" s="20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5" t="s">
        <v>214</v>
      </c>
      <c r="AU531" s="195" t="s">
        <v>84</v>
      </c>
      <c r="AV531" s="13" t="s">
        <v>84</v>
      </c>
      <c r="AW531" s="13" t="s">
        <v>33</v>
      </c>
      <c r="AX531" s="13" t="s">
        <v>77</v>
      </c>
      <c r="AY531" s="195" t="s">
        <v>206</v>
      </c>
    </row>
    <row r="532" s="13" customFormat="1">
      <c r="A532" s="13"/>
      <c r="B532" s="193"/>
      <c r="C532" s="13"/>
      <c r="D532" s="194" t="s">
        <v>214</v>
      </c>
      <c r="E532" s="195" t="s">
        <v>1</v>
      </c>
      <c r="F532" s="196" t="s">
        <v>142</v>
      </c>
      <c r="G532" s="13"/>
      <c r="H532" s="197">
        <v>91.099999999999994</v>
      </c>
      <c r="I532" s="198"/>
      <c r="J532" s="13"/>
      <c r="K532" s="13"/>
      <c r="L532" s="193"/>
      <c r="M532" s="199"/>
      <c r="N532" s="200"/>
      <c r="O532" s="200"/>
      <c r="P532" s="200"/>
      <c r="Q532" s="200"/>
      <c r="R532" s="200"/>
      <c r="S532" s="200"/>
      <c r="T532" s="20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5" t="s">
        <v>214</v>
      </c>
      <c r="AU532" s="195" t="s">
        <v>84</v>
      </c>
      <c r="AV532" s="13" t="s">
        <v>84</v>
      </c>
      <c r="AW532" s="13" t="s">
        <v>33</v>
      </c>
      <c r="AX532" s="13" t="s">
        <v>77</v>
      </c>
      <c r="AY532" s="195" t="s">
        <v>206</v>
      </c>
    </row>
    <row r="533" s="14" customFormat="1">
      <c r="A533" s="14"/>
      <c r="B533" s="202"/>
      <c r="C533" s="14"/>
      <c r="D533" s="194" t="s">
        <v>214</v>
      </c>
      <c r="E533" s="203" t="s">
        <v>1</v>
      </c>
      <c r="F533" s="204" t="s">
        <v>216</v>
      </c>
      <c r="G533" s="14"/>
      <c r="H533" s="205">
        <v>169.90000000000001</v>
      </c>
      <c r="I533" s="206"/>
      <c r="J533" s="14"/>
      <c r="K533" s="14"/>
      <c r="L533" s="202"/>
      <c r="M533" s="207"/>
      <c r="N533" s="208"/>
      <c r="O533" s="208"/>
      <c r="P533" s="208"/>
      <c r="Q533" s="208"/>
      <c r="R533" s="208"/>
      <c r="S533" s="208"/>
      <c r="T533" s="20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03" t="s">
        <v>214</v>
      </c>
      <c r="AU533" s="203" t="s">
        <v>84</v>
      </c>
      <c r="AV533" s="14" t="s">
        <v>217</v>
      </c>
      <c r="AW533" s="14" t="s">
        <v>33</v>
      </c>
      <c r="AX533" s="14" t="s">
        <v>8</v>
      </c>
      <c r="AY533" s="203" t="s">
        <v>206</v>
      </c>
    </row>
    <row r="534" s="2" customFormat="1" ht="24.15" customHeight="1">
      <c r="A534" s="37"/>
      <c r="B534" s="179"/>
      <c r="C534" s="218" t="s">
        <v>799</v>
      </c>
      <c r="D534" s="218" t="s">
        <v>374</v>
      </c>
      <c r="E534" s="219" t="s">
        <v>800</v>
      </c>
      <c r="F534" s="220" t="s">
        <v>801</v>
      </c>
      <c r="G534" s="221" t="s">
        <v>294</v>
      </c>
      <c r="H534" s="222">
        <v>178.39500000000001</v>
      </c>
      <c r="I534" s="223"/>
      <c r="J534" s="224">
        <f>ROUND(I534*H534,0)</f>
        <v>0</v>
      </c>
      <c r="K534" s="220" t="s">
        <v>212</v>
      </c>
      <c r="L534" s="225"/>
      <c r="M534" s="226" t="s">
        <v>1</v>
      </c>
      <c r="N534" s="227" t="s">
        <v>42</v>
      </c>
      <c r="O534" s="76"/>
      <c r="P534" s="189">
        <f>O534*H534</f>
        <v>0</v>
      </c>
      <c r="Q534" s="189">
        <v>0.0040000000000000001</v>
      </c>
      <c r="R534" s="189">
        <f>Q534*H534</f>
        <v>0.7135800000000001</v>
      </c>
      <c r="S534" s="189">
        <v>0</v>
      </c>
      <c r="T534" s="190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91" t="s">
        <v>416</v>
      </c>
      <c r="AT534" s="191" t="s">
        <v>374</v>
      </c>
      <c r="AU534" s="191" t="s">
        <v>84</v>
      </c>
      <c r="AY534" s="18" t="s">
        <v>206</v>
      </c>
      <c r="BE534" s="192">
        <f>IF(N534="základní",J534,0)</f>
        <v>0</v>
      </c>
      <c r="BF534" s="192">
        <f>IF(N534="snížená",J534,0)</f>
        <v>0</v>
      </c>
      <c r="BG534" s="192">
        <f>IF(N534="zákl. přenesená",J534,0)</f>
        <v>0</v>
      </c>
      <c r="BH534" s="192">
        <f>IF(N534="sníž. přenesená",J534,0)</f>
        <v>0</v>
      </c>
      <c r="BI534" s="192">
        <f>IF(N534="nulová",J534,0)</f>
        <v>0</v>
      </c>
      <c r="BJ534" s="18" t="s">
        <v>8</v>
      </c>
      <c r="BK534" s="192">
        <f>ROUND(I534*H534,0)</f>
        <v>0</v>
      </c>
      <c r="BL534" s="18" t="s">
        <v>317</v>
      </c>
      <c r="BM534" s="191" t="s">
        <v>802</v>
      </c>
    </row>
    <row r="535" s="13" customFormat="1">
      <c r="A535" s="13"/>
      <c r="B535" s="193"/>
      <c r="C535" s="13"/>
      <c r="D535" s="194" t="s">
        <v>214</v>
      </c>
      <c r="E535" s="195" t="s">
        <v>1</v>
      </c>
      <c r="F535" s="196" t="s">
        <v>803</v>
      </c>
      <c r="G535" s="13"/>
      <c r="H535" s="197">
        <v>82.739999999999995</v>
      </c>
      <c r="I535" s="198"/>
      <c r="J535" s="13"/>
      <c r="K535" s="13"/>
      <c r="L535" s="193"/>
      <c r="M535" s="199"/>
      <c r="N535" s="200"/>
      <c r="O535" s="200"/>
      <c r="P535" s="200"/>
      <c r="Q535" s="200"/>
      <c r="R535" s="200"/>
      <c r="S535" s="200"/>
      <c r="T535" s="20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5" t="s">
        <v>214</v>
      </c>
      <c r="AU535" s="195" t="s">
        <v>84</v>
      </c>
      <c r="AV535" s="13" t="s">
        <v>84</v>
      </c>
      <c r="AW535" s="13" t="s">
        <v>33</v>
      </c>
      <c r="AX535" s="13" t="s">
        <v>77</v>
      </c>
      <c r="AY535" s="195" t="s">
        <v>206</v>
      </c>
    </row>
    <row r="536" s="13" customFormat="1">
      <c r="A536" s="13"/>
      <c r="B536" s="193"/>
      <c r="C536" s="13"/>
      <c r="D536" s="194" t="s">
        <v>214</v>
      </c>
      <c r="E536" s="195" t="s">
        <v>1</v>
      </c>
      <c r="F536" s="196" t="s">
        <v>804</v>
      </c>
      <c r="G536" s="13"/>
      <c r="H536" s="197">
        <v>95.655000000000001</v>
      </c>
      <c r="I536" s="198"/>
      <c r="J536" s="13"/>
      <c r="K536" s="13"/>
      <c r="L536" s="193"/>
      <c r="M536" s="199"/>
      <c r="N536" s="200"/>
      <c r="O536" s="200"/>
      <c r="P536" s="200"/>
      <c r="Q536" s="200"/>
      <c r="R536" s="200"/>
      <c r="S536" s="200"/>
      <c r="T536" s="20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5" t="s">
        <v>214</v>
      </c>
      <c r="AU536" s="195" t="s">
        <v>84</v>
      </c>
      <c r="AV536" s="13" t="s">
        <v>84</v>
      </c>
      <c r="AW536" s="13" t="s">
        <v>33</v>
      </c>
      <c r="AX536" s="13" t="s">
        <v>77</v>
      </c>
      <c r="AY536" s="195" t="s">
        <v>206</v>
      </c>
    </row>
    <row r="537" s="14" customFormat="1">
      <c r="A537" s="14"/>
      <c r="B537" s="202"/>
      <c r="C537" s="14"/>
      <c r="D537" s="194" t="s">
        <v>214</v>
      </c>
      <c r="E537" s="203" t="s">
        <v>1</v>
      </c>
      <c r="F537" s="204" t="s">
        <v>216</v>
      </c>
      <c r="G537" s="14"/>
      <c r="H537" s="205">
        <v>178.39500000000001</v>
      </c>
      <c r="I537" s="206"/>
      <c r="J537" s="14"/>
      <c r="K537" s="14"/>
      <c r="L537" s="202"/>
      <c r="M537" s="207"/>
      <c r="N537" s="208"/>
      <c r="O537" s="208"/>
      <c r="P537" s="208"/>
      <c r="Q537" s="208"/>
      <c r="R537" s="208"/>
      <c r="S537" s="208"/>
      <c r="T537" s="20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03" t="s">
        <v>214</v>
      </c>
      <c r="AU537" s="203" t="s">
        <v>84</v>
      </c>
      <c r="AV537" s="14" t="s">
        <v>217</v>
      </c>
      <c r="AW537" s="14" t="s">
        <v>33</v>
      </c>
      <c r="AX537" s="14" t="s">
        <v>8</v>
      </c>
      <c r="AY537" s="203" t="s">
        <v>206</v>
      </c>
    </row>
    <row r="538" s="2" customFormat="1" ht="24.15" customHeight="1">
      <c r="A538" s="37"/>
      <c r="B538" s="179"/>
      <c r="C538" s="180" t="s">
        <v>805</v>
      </c>
      <c r="D538" s="180" t="s">
        <v>208</v>
      </c>
      <c r="E538" s="181" t="s">
        <v>806</v>
      </c>
      <c r="F538" s="182" t="s">
        <v>807</v>
      </c>
      <c r="G538" s="183" t="s">
        <v>223</v>
      </c>
      <c r="H538" s="184">
        <v>8.173</v>
      </c>
      <c r="I538" s="185"/>
      <c r="J538" s="186">
        <f>ROUND(I538*H538,0)</f>
        <v>0</v>
      </c>
      <c r="K538" s="182" t="s">
        <v>212</v>
      </c>
      <c r="L538" s="38"/>
      <c r="M538" s="187" t="s">
        <v>1</v>
      </c>
      <c r="N538" s="188" t="s">
        <v>42</v>
      </c>
      <c r="O538" s="76"/>
      <c r="P538" s="189">
        <f>O538*H538</f>
        <v>0</v>
      </c>
      <c r="Q538" s="189">
        <v>0</v>
      </c>
      <c r="R538" s="189">
        <f>Q538*H538</f>
        <v>0</v>
      </c>
      <c r="S538" s="189">
        <v>0</v>
      </c>
      <c r="T538" s="190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1" t="s">
        <v>317</v>
      </c>
      <c r="AT538" s="191" t="s">
        <v>208</v>
      </c>
      <c r="AU538" s="191" t="s">
        <v>84</v>
      </c>
      <c r="AY538" s="18" t="s">
        <v>206</v>
      </c>
      <c r="BE538" s="192">
        <f>IF(N538="základní",J538,0)</f>
        <v>0</v>
      </c>
      <c r="BF538" s="192">
        <f>IF(N538="snížená",J538,0)</f>
        <v>0</v>
      </c>
      <c r="BG538" s="192">
        <f>IF(N538="zákl. přenesená",J538,0)</f>
        <v>0</v>
      </c>
      <c r="BH538" s="192">
        <f>IF(N538="sníž. přenesená",J538,0)</f>
        <v>0</v>
      </c>
      <c r="BI538" s="192">
        <f>IF(N538="nulová",J538,0)</f>
        <v>0</v>
      </c>
      <c r="BJ538" s="18" t="s">
        <v>8</v>
      </c>
      <c r="BK538" s="192">
        <f>ROUND(I538*H538,0)</f>
        <v>0</v>
      </c>
      <c r="BL538" s="18" t="s">
        <v>317</v>
      </c>
      <c r="BM538" s="191" t="s">
        <v>808</v>
      </c>
    </row>
    <row r="539" s="12" customFormat="1" ht="22.8" customHeight="1">
      <c r="A539" s="12"/>
      <c r="B539" s="166"/>
      <c r="C539" s="12"/>
      <c r="D539" s="167" t="s">
        <v>76</v>
      </c>
      <c r="E539" s="177" t="s">
        <v>809</v>
      </c>
      <c r="F539" s="177" t="s">
        <v>810</v>
      </c>
      <c r="G539" s="12"/>
      <c r="H539" s="12"/>
      <c r="I539" s="169"/>
      <c r="J539" s="178">
        <f>BK539</f>
        <v>0</v>
      </c>
      <c r="K539" s="12"/>
      <c r="L539" s="166"/>
      <c r="M539" s="171"/>
      <c r="N539" s="172"/>
      <c r="O539" s="172"/>
      <c r="P539" s="173">
        <f>SUM(P540:P625)</f>
        <v>0</v>
      </c>
      <c r="Q539" s="172"/>
      <c r="R539" s="173">
        <f>SUM(R540:R625)</f>
        <v>2.1132949937499999</v>
      </c>
      <c r="S539" s="172"/>
      <c r="T539" s="174">
        <f>SUM(T540:T625)</f>
        <v>0.057679859999999993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167" t="s">
        <v>84</v>
      </c>
      <c r="AT539" s="175" t="s">
        <v>76</v>
      </c>
      <c r="AU539" s="175" t="s">
        <v>8</v>
      </c>
      <c r="AY539" s="167" t="s">
        <v>206</v>
      </c>
      <c r="BK539" s="176">
        <f>SUM(BK540:BK625)</f>
        <v>0</v>
      </c>
    </row>
    <row r="540" s="2" customFormat="1" ht="24.15" customHeight="1">
      <c r="A540" s="37"/>
      <c r="B540" s="179"/>
      <c r="C540" s="180" t="s">
        <v>811</v>
      </c>
      <c r="D540" s="180" t="s">
        <v>208</v>
      </c>
      <c r="E540" s="181" t="s">
        <v>812</v>
      </c>
      <c r="F540" s="182" t="s">
        <v>813</v>
      </c>
      <c r="G540" s="183" t="s">
        <v>294</v>
      </c>
      <c r="H540" s="184">
        <v>7.4909999999999997</v>
      </c>
      <c r="I540" s="185"/>
      <c r="J540" s="186">
        <f>ROUND(I540*H540,0)</f>
        <v>0</v>
      </c>
      <c r="K540" s="182" t="s">
        <v>212</v>
      </c>
      <c r="L540" s="38"/>
      <c r="M540" s="187" t="s">
        <v>1</v>
      </c>
      <c r="N540" s="188" t="s">
        <v>42</v>
      </c>
      <c r="O540" s="76"/>
      <c r="P540" s="189">
        <f>O540*H540</f>
        <v>0</v>
      </c>
      <c r="Q540" s="189">
        <v>0.00027</v>
      </c>
      <c r="R540" s="189">
        <f>Q540*H540</f>
        <v>0.00202257</v>
      </c>
      <c r="S540" s="189">
        <v>0</v>
      </c>
      <c r="T540" s="190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1" t="s">
        <v>317</v>
      </c>
      <c r="AT540" s="191" t="s">
        <v>208</v>
      </c>
      <c r="AU540" s="191" t="s">
        <v>84</v>
      </c>
      <c r="AY540" s="18" t="s">
        <v>206</v>
      </c>
      <c r="BE540" s="192">
        <f>IF(N540="základní",J540,0)</f>
        <v>0</v>
      </c>
      <c r="BF540" s="192">
        <f>IF(N540="snížená",J540,0)</f>
        <v>0</v>
      </c>
      <c r="BG540" s="192">
        <f>IF(N540="zákl. přenesená",J540,0)</f>
        <v>0</v>
      </c>
      <c r="BH540" s="192">
        <f>IF(N540="sníž. přenesená",J540,0)</f>
        <v>0</v>
      </c>
      <c r="BI540" s="192">
        <f>IF(N540="nulová",J540,0)</f>
        <v>0</v>
      </c>
      <c r="BJ540" s="18" t="s">
        <v>8</v>
      </c>
      <c r="BK540" s="192">
        <f>ROUND(I540*H540,0)</f>
        <v>0</v>
      </c>
      <c r="BL540" s="18" t="s">
        <v>317</v>
      </c>
      <c r="BM540" s="191" t="s">
        <v>814</v>
      </c>
    </row>
    <row r="541" s="13" customFormat="1">
      <c r="A541" s="13"/>
      <c r="B541" s="193"/>
      <c r="C541" s="13"/>
      <c r="D541" s="194" t="s">
        <v>214</v>
      </c>
      <c r="E541" s="195" t="s">
        <v>1</v>
      </c>
      <c r="F541" s="196" t="s">
        <v>815</v>
      </c>
      <c r="G541" s="13"/>
      <c r="H541" s="197">
        <v>7.4909999999999997</v>
      </c>
      <c r="I541" s="198"/>
      <c r="J541" s="13"/>
      <c r="K541" s="13"/>
      <c r="L541" s="193"/>
      <c r="M541" s="199"/>
      <c r="N541" s="200"/>
      <c r="O541" s="200"/>
      <c r="P541" s="200"/>
      <c r="Q541" s="200"/>
      <c r="R541" s="200"/>
      <c r="S541" s="200"/>
      <c r="T541" s="20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5" t="s">
        <v>214</v>
      </c>
      <c r="AU541" s="195" t="s">
        <v>84</v>
      </c>
      <c r="AV541" s="13" t="s">
        <v>84</v>
      </c>
      <c r="AW541" s="13" t="s">
        <v>33</v>
      </c>
      <c r="AX541" s="13" t="s">
        <v>8</v>
      </c>
      <c r="AY541" s="195" t="s">
        <v>206</v>
      </c>
    </row>
    <row r="542" s="2" customFormat="1" ht="16.5" customHeight="1">
      <c r="A542" s="37"/>
      <c r="B542" s="179"/>
      <c r="C542" s="218" t="s">
        <v>816</v>
      </c>
      <c r="D542" s="218" t="s">
        <v>374</v>
      </c>
      <c r="E542" s="219" t="s">
        <v>817</v>
      </c>
      <c r="F542" s="220" t="s">
        <v>818</v>
      </c>
      <c r="G542" s="221" t="s">
        <v>294</v>
      </c>
      <c r="H542" s="222">
        <v>7.4909999999999997</v>
      </c>
      <c r="I542" s="223"/>
      <c r="J542" s="224">
        <f>ROUND(I542*H542,0)</f>
        <v>0</v>
      </c>
      <c r="K542" s="220" t="s">
        <v>1</v>
      </c>
      <c r="L542" s="225"/>
      <c r="M542" s="226" t="s">
        <v>1</v>
      </c>
      <c r="N542" s="227" t="s">
        <v>42</v>
      </c>
      <c r="O542" s="76"/>
      <c r="P542" s="189">
        <f>O542*H542</f>
        <v>0</v>
      </c>
      <c r="Q542" s="189">
        <v>0.037650000000000003</v>
      </c>
      <c r="R542" s="189">
        <f>Q542*H542</f>
        <v>0.28203614999999999</v>
      </c>
      <c r="S542" s="189">
        <v>0</v>
      </c>
      <c r="T542" s="190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91" t="s">
        <v>416</v>
      </c>
      <c r="AT542" s="191" t="s">
        <v>374</v>
      </c>
      <c r="AU542" s="191" t="s">
        <v>84</v>
      </c>
      <c r="AY542" s="18" t="s">
        <v>206</v>
      </c>
      <c r="BE542" s="192">
        <f>IF(N542="základní",J542,0)</f>
        <v>0</v>
      </c>
      <c r="BF542" s="192">
        <f>IF(N542="snížená",J542,0)</f>
        <v>0</v>
      </c>
      <c r="BG542" s="192">
        <f>IF(N542="zákl. přenesená",J542,0)</f>
        <v>0</v>
      </c>
      <c r="BH542" s="192">
        <f>IF(N542="sníž. přenesená",J542,0)</f>
        <v>0</v>
      </c>
      <c r="BI542" s="192">
        <f>IF(N542="nulová",J542,0)</f>
        <v>0</v>
      </c>
      <c r="BJ542" s="18" t="s">
        <v>8</v>
      </c>
      <c r="BK542" s="192">
        <f>ROUND(I542*H542,0)</f>
        <v>0</v>
      </c>
      <c r="BL542" s="18" t="s">
        <v>317</v>
      </c>
      <c r="BM542" s="191" t="s">
        <v>819</v>
      </c>
    </row>
    <row r="543" s="13" customFormat="1">
      <c r="A543" s="13"/>
      <c r="B543" s="193"/>
      <c r="C543" s="13"/>
      <c r="D543" s="194" t="s">
        <v>214</v>
      </c>
      <c r="E543" s="195" t="s">
        <v>1</v>
      </c>
      <c r="F543" s="196" t="s">
        <v>815</v>
      </c>
      <c r="G543" s="13"/>
      <c r="H543" s="197">
        <v>7.4909999999999997</v>
      </c>
      <c r="I543" s="198"/>
      <c r="J543" s="13"/>
      <c r="K543" s="13"/>
      <c r="L543" s="193"/>
      <c r="M543" s="199"/>
      <c r="N543" s="200"/>
      <c r="O543" s="200"/>
      <c r="P543" s="200"/>
      <c r="Q543" s="200"/>
      <c r="R543" s="200"/>
      <c r="S543" s="200"/>
      <c r="T543" s="20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5" t="s">
        <v>214</v>
      </c>
      <c r="AU543" s="195" t="s">
        <v>84</v>
      </c>
      <c r="AV543" s="13" t="s">
        <v>84</v>
      </c>
      <c r="AW543" s="13" t="s">
        <v>33</v>
      </c>
      <c r="AX543" s="13" t="s">
        <v>8</v>
      </c>
      <c r="AY543" s="195" t="s">
        <v>206</v>
      </c>
    </row>
    <row r="544" s="2" customFormat="1" ht="24.15" customHeight="1">
      <c r="A544" s="37"/>
      <c r="B544" s="179"/>
      <c r="C544" s="180" t="s">
        <v>820</v>
      </c>
      <c r="D544" s="180" t="s">
        <v>208</v>
      </c>
      <c r="E544" s="181" t="s">
        <v>821</v>
      </c>
      <c r="F544" s="182" t="s">
        <v>822</v>
      </c>
      <c r="G544" s="183" t="s">
        <v>294</v>
      </c>
      <c r="H544" s="184">
        <v>9.4499999999999993</v>
      </c>
      <c r="I544" s="185"/>
      <c r="J544" s="186">
        <f>ROUND(I544*H544,0)</f>
        <v>0</v>
      </c>
      <c r="K544" s="182" t="s">
        <v>212</v>
      </c>
      <c r="L544" s="38"/>
      <c r="M544" s="187" t="s">
        <v>1</v>
      </c>
      <c r="N544" s="188" t="s">
        <v>42</v>
      </c>
      <c r="O544" s="76"/>
      <c r="P544" s="189">
        <f>O544*H544</f>
        <v>0</v>
      </c>
      <c r="Q544" s="189">
        <v>0.00026797499999999999</v>
      </c>
      <c r="R544" s="189">
        <f>Q544*H544</f>
        <v>0.0025323637499999998</v>
      </c>
      <c r="S544" s="189">
        <v>0</v>
      </c>
      <c r="T544" s="190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91" t="s">
        <v>317</v>
      </c>
      <c r="AT544" s="191" t="s">
        <v>208</v>
      </c>
      <c r="AU544" s="191" t="s">
        <v>84</v>
      </c>
      <c r="AY544" s="18" t="s">
        <v>206</v>
      </c>
      <c r="BE544" s="192">
        <f>IF(N544="základní",J544,0)</f>
        <v>0</v>
      </c>
      <c r="BF544" s="192">
        <f>IF(N544="snížená",J544,0)</f>
        <v>0</v>
      </c>
      <c r="BG544" s="192">
        <f>IF(N544="zákl. přenesená",J544,0)</f>
        <v>0</v>
      </c>
      <c r="BH544" s="192">
        <f>IF(N544="sníž. přenesená",J544,0)</f>
        <v>0</v>
      </c>
      <c r="BI544" s="192">
        <f>IF(N544="nulová",J544,0)</f>
        <v>0</v>
      </c>
      <c r="BJ544" s="18" t="s">
        <v>8</v>
      </c>
      <c r="BK544" s="192">
        <f>ROUND(I544*H544,0)</f>
        <v>0</v>
      </c>
      <c r="BL544" s="18" t="s">
        <v>317</v>
      </c>
      <c r="BM544" s="191" t="s">
        <v>823</v>
      </c>
    </row>
    <row r="545" s="13" customFormat="1">
      <c r="A545" s="13"/>
      <c r="B545" s="193"/>
      <c r="C545" s="13"/>
      <c r="D545" s="194" t="s">
        <v>214</v>
      </c>
      <c r="E545" s="195" t="s">
        <v>1</v>
      </c>
      <c r="F545" s="196" t="s">
        <v>824</v>
      </c>
      <c r="G545" s="13"/>
      <c r="H545" s="197">
        <v>9.4499999999999993</v>
      </c>
      <c r="I545" s="198"/>
      <c r="J545" s="13"/>
      <c r="K545" s="13"/>
      <c r="L545" s="193"/>
      <c r="M545" s="199"/>
      <c r="N545" s="200"/>
      <c r="O545" s="200"/>
      <c r="P545" s="200"/>
      <c r="Q545" s="200"/>
      <c r="R545" s="200"/>
      <c r="S545" s="200"/>
      <c r="T545" s="20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5" t="s">
        <v>214</v>
      </c>
      <c r="AU545" s="195" t="s">
        <v>84</v>
      </c>
      <c r="AV545" s="13" t="s">
        <v>84</v>
      </c>
      <c r="AW545" s="13" t="s">
        <v>33</v>
      </c>
      <c r="AX545" s="13" t="s">
        <v>8</v>
      </c>
      <c r="AY545" s="195" t="s">
        <v>206</v>
      </c>
    </row>
    <row r="546" s="2" customFormat="1" ht="24.15" customHeight="1">
      <c r="A546" s="37"/>
      <c r="B546" s="179"/>
      <c r="C546" s="218" t="s">
        <v>825</v>
      </c>
      <c r="D546" s="218" t="s">
        <v>374</v>
      </c>
      <c r="E546" s="219" t="s">
        <v>826</v>
      </c>
      <c r="F546" s="220" t="s">
        <v>827</v>
      </c>
      <c r="G546" s="221" t="s">
        <v>294</v>
      </c>
      <c r="H546" s="222">
        <v>9.4499999999999993</v>
      </c>
      <c r="I546" s="223"/>
      <c r="J546" s="224">
        <f>ROUND(I546*H546,0)</f>
        <v>0</v>
      </c>
      <c r="K546" s="220" t="s">
        <v>212</v>
      </c>
      <c r="L546" s="225"/>
      <c r="M546" s="226" t="s">
        <v>1</v>
      </c>
      <c r="N546" s="227" t="s">
        <v>42</v>
      </c>
      <c r="O546" s="76"/>
      <c r="P546" s="189">
        <f>O546*H546</f>
        <v>0</v>
      </c>
      <c r="Q546" s="189">
        <v>0.033329999999999999</v>
      </c>
      <c r="R546" s="189">
        <f>Q546*H546</f>
        <v>0.31496849999999998</v>
      </c>
      <c r="S546" s="189">
        <v>0</v>
      </c>
      <c r="T546" s="190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1" t="s">
        <v>416</v>
      </c>
      <c r="AT546" s="191" t="s">
        <v>374</v>
      </c>
      <c r="AU546" s="191" t="s">
        <v>84</v>
      </c>
      <c r="AY546" s="18" t="s">
        <v>206</v>
      </c>
      <c r="BE546" s="192">
        <f>IF(N546="základní",J546,0)</f>
        <v>0</v>
      </c>
      <c r="BF546" s="192">
        <f>IF(N546="snížená",J546,0)</f>
        <v>0</v>
      </c>
      <c r="BG546" s="192">
        <f>IF(N546="zákl. přenesená",J546,0)</f>
        <v>0</v>
      </c>
      <c r="BH546" s="192">
        <f>IF(N546="sníž. přenesená",J546,0)</f>
        <v>0</v>
      </c>
      <c r="BI546" s="192">
        <f>IF(N546="nulová",J546,0)</f>
        <v>0</v>
      </c>
      <c r="BJ546" s="18" t="s">
        <v>8</v>
      </c>
      <c r="BK546" s="192">
        <f>ROUND(I546*H546,0)</f>
        <v>0</v>
      </c>
      <c r="BL546" s="18" t="s">
        <v>317</v>
      </c>
      <c r="BM546" s="191" t="s">
        <v>828</v>
      </c>
    </row>
    <row r="547" s="13" customFormat="1">
      <c r="A547" s="13"/>
      <c r="B547" s="193"/>
      <c r="C547" s="13"/>
      <c r="D547" s="194" t="s">
        <v>214</v>
      </c>
      <c r="E547" s="195" t="s">
        <v>1</v>
      </c>
      <c r="F547" s="196" t="s">
        <v>824</v>
      </c>
      <c r="G547" s="13"/>
      <c r="H547" s="197">
        <v>9.4499999999999993</v>
      </c>
      <c r="I547" s="198"/>
      <c r="J547" s="13"/>
      <c r="K547" s="13"/>
      <c r="L547" s="193"/>
      <c r="M547" s="199"/>
      <c r="N547" s="200"/>
      <c r="O547" s="200"/>
      <c r="P547" s="200"/>
      <c r="Q547" s="200"/>
      <c r="R547" s="200"/>
      <c r="S547" s="200"/>
      <c r="T547" s="20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5" t="s">
        <v>214</v>
      </c>
      <c r="AU547" s="195" t="s">
        <v>84</v>
      </c>
      <c r="AV547" s="13" t="s">
        <v>84</v>
      </c>
      <c r="AW547" s="13" t="s">
        <v>33</v>
      </c>
      <c r="AX547" s="13" t="s">
        <v>8</v>
      </c>
      <c r="AY547" s="195" t="s">
        <v>206</v>
      </c>
    </row>
    <row r="548" s="2" customFormat="1" ht="24.15" customHeight="1">
      <c r="A548" s="37"/>
      <c r="B548" s="179"/>
      <c r="C548" s="180" t="s">
        <v>829</v>
      </c>
      <c r="D548" s="180" t="s">
        <v>208</v>
      </c>
      <c r="E548" s="181" t="s">
        <v>830</v>
      </c>
      <c r="F548" s="182" t="s">
        <v>831</v>
      </c>
      <c r="G548" s="183" t="s">
        <v>390</v>
      </c>
      <c r="H548" s="184">
        <v>23</v>
      </c>
      <c r="I548" s="185"/>
      <c r="J548" s="186">
        <f>ROUND(I548*H548,0)</f>
        <v>0</v>
      </c>
      <c r="K548" s="182" t="s">
        <v>212</v>
      </c>
      <c r="L548" s="38"/>
      <c r="M548" s="187" t="s">
        <v>1</v>
      </c>
      <c r="N548" s="188" t="s">
        <v>42</v>
      </c>
      <c r="O548" s="76"/>
      <c r="P548" s="189">
        <f>O548*H548</f>
        <v>0</v>
      </c>
      <c r="Q548" s="189">
        <v>0</v>
      </c>
      <c r="R548" s="189">
        <f>Q548*H548</f>
        <v>0</v>
      </c>
      <c r="S548" s="189">
        <v>0</v>
      </c>
      <c r="T548" s="190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1" t="s">
        <v>317</v>
      </c>
      <c r="AT548" s="191" t="s">
        <v>208</v>
      </c>
      <c r="AU548" s="191" t="s">
        <v>84</v>
      </c>
      <c r="AY548" s="18" t="s">
        <v>206</v>
      </c>
      <c r="BE548" s="192">
        <f>IF(N548="základní",J548,0)</f>
        <v>0</v>
      </c>
      <c r="BF548" s="192">
        <f>IF(N548="snížená",J548,0)</f>
        <v>0</v>
      </c>
      <c r="BG548" s="192">
        <f>IF(N548="zákl. přenesená",J548,0)</f>
        <v>0</v>
      </c>
      <c r="BH548" s="192">
        <f>IF(N548="sníž. přenesená",J548,0)</f>
        <v>0</v>
      </c>
      <c r="BI548" s="192">
        <f>IF(N548="nulová",J548,0)</f>
        <v>0</v>
      </c>
      <c r="BJ548" s="18" t="s">
        <v>8</v>
      </c>
      <c r="BK548" s="192">
        <f>ROUND(I548*H548,0)</f>
        <v>0</v>
      </c>
      <c r="BL548" s="18" t="s">
        <v>317</v>
      </c>
      <c r="BM548" s="191" t="s">
        <v>832</v>
      </c>
    </row>
    <row r="549" s="13" customFormat="1">
      <c r="A549" s="13"/>
      <c r="B549" s="193"/>
      <c r="C549" s="13"/>
      <c r="D549" s="194" t="s">
        <v>214</v>
      </c>
      <c r="E549" s="195" t="s">
        <v>1</v>
      </c>
      <c r="F549" s="196" t="s">
        <v>392</v>
      </c>
      <c r="G549" s="13"/>
      <c r="H549" s="197">
        <v>10</v>
      </c>
      <c r="I549" s="198"/>
      <c r="J549" s="13"/>
      <c r="K549" s="13"/>
      <c r="L549" s="193"/>
      <c r="M549" s="199"/>
      <c r="N549" s="200"/>
      <c r="O549" s="200"/>
      <c r="P549" s="200"/>
      <c r="Q549" s="200"/>
      <c r="R549" s="200"/>
      <c r="S549" s="200"/>
      <c r="T549" s="20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5" t="s">
        <v>214</v>
      </c>
      <c r="AU549" s="195" t="s">
        <v>84</v>
      </c>
      <c r="AV549" s="13" t="s">
        <v>84</v>
      </c>
      <c r="AW549" s="13" t="s">
        <v>33</v>
      </c>
      <c r="AX549" s="13" t="s">
        <v>77</v>
      </c>
      <c r="AY549" s="195" t="s">
        <v>206</v>
      </c>
    </row>
    <row r="550" s="13" customFormat="1">
      <c r="A550" s="13"/>
      <c r="B550" s="193"/>
      <c r="C550" s="13"/>
      <c r="D550" s="194" t="s">
        <v>214</v>
      </c>
      <c r="E550" s="195" t="s">
        <v>1</v>
      </c>
      <c r="F550" s="196" t="s">
        <v>393</v>
      </c>
      <c r="G550" s="13"/>
      <c r="H550" s="197">
        <v>11</v>
      </c>
      <c r="I550" s="198"/>
      <c r="J550" s="13"/>
      <c r="K550" s="13"/>
      <c r="L550" s="193"/>
      <c r="M550" s="199"/>
      <c r="N550" s="200"/>
      <c r="O550" s="200"/>
      <c r="P550" s="200"/>
      <c r="Q550" s="200"/>
      <c r="R550" s="200"/>
      <c r="S550" s="200"/>
      <c r="T550" s="20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5" t="s">
        <v>214</v>
      </c>
      <c r="AU550" s="195" t="s">
        <v>84</v>
      </c>
      <c r="AV550" s="13" t="s">
        <v>84</v>
      </c>
      <c r="AW550" s="13" t="s">
        <v>33</v>
      </c>
      <c r="AX550" s="13" t="s">
        <v>77</v>
      </c>
      <c r="AY550" s="195" t="s">
        <v>206</v>
      </c>
    </row>
    <row r="551" s="13" customFormat="1">
      <c r="A551" s="13"/>
      <c r="B551" s="193"/>
      <c r="C551" s="13"/>
      <c r="D551" s="194" t="s">
        <v>214</v>
      </c>
      <c r="E551" s="195" t="s">
        <v>1</v>
      </c>
      <c r="F551" s="196" t="s">
        <v>394</v>
      </c>
      <c r="G551" s="13"/>
      <c r="H551" s="197">
        <v>2</v>
      </c>
      <c r="I551" s="198"/>
      <c r="J551" s="13"/>
      <c r="K551" s="13"/>
      <c r="L551" s="193"/>
      <c r="M551" s="199"/>
      <c r="N551" s="200"/>
      <c r="O551" s="200"/>
      <c r="P551" s="200"/>
      <c r="Q551" s="200"/>
      <c r="R551" s="200"/>
      <c r="S551" s="200"/>
      <c r="T551" s="20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95" t="s">
        <v>214</v>
      </c>
      <c r="AU551" s="195" t="s">
        <v>84</v>
      </c>
      <c r="AV551" s="13" t="s">
        <v>84</v>
      </c>
      <c r="AW551" s="13" t="s">
        <v>33</v>
      </c>
      <c r="AX551" s="13" t="s">
        <v>77</v>
      </c>
      <c r="AY551" s="195" t="s">
        <v>206</v>
      </c>
    </row>
    <row r="552" s="14" customFormat="1">
      <c r="A552" s="14"/>
      <c r="B552" s="202"/>
      <c r="C552" s="14"/>
      <c r="D552" s="194" t="s">
        <v>214</v>
      </c>
      <c r="E552" s="203" t="s">
        <v>1</v>
      </c>
      <c r="F552" s="204" t="s">
        <v>216</v>
      </c>
      <c r="G552" s="14"/>
      <c r="H552" s="205">
        <v>23</v>
      </c>
      <c r="I552" s="206"/>
      <c r="J552" s="14"/>
      <c r="K552" s="14"/>
      <c r="L552" s="202"/>
      <c r="M552" s="207"/>
      <c r="N552" s="208"/>
      <c r="O552" s="208"/>
      <c r="P552" s="208"/>
      <c r="Q552" s="208"/>
      <c r="R552" s="208"/>
      <c r="S552" s="208"/>
      <c r="T552" s="20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03" t="s">
        <v>214</v>
      </c>
      <c r="AU552" s="203" t="s">
        <v>84</v>
      </c>
      <c r="AV552" s="14" t="s">
        <v>217</v>
      </c>
      <c r="AW552" s="14" t="s">
        <v>33</v>
      </c>
      <c r="AX552" s="14" t="s">
        <v>8</v>
      </c>
      <c r="AY552" s="203" t="s">
        <v>206</v>
      </c>
    </row>
    <row r="553" s="2" customFormat="1" ht="24.15" customHeight="1">
      <c r="A553" s="37"/>
      <c r="B553" s="179"/>
      <c r="C553" s="218" t="s">
        <v>833</v>
      </c>
      <c r="D553" s="218" t="s">
        <v>374</v>
      </c>
      <c r="E553" s="219" t="s">
        <v>834</v>
      </c>
      <c r="F553" s="220" t="s">
        <v>835</v>
      </c>
      <c r="G553" s="221" t="s">
        <v>390</v>
      </c>
      <c r="H553" s="222">
        <v>10</v>
      </c>
      <c r="I553" s="223"/>
      <c r="J553" s="224">
        <f>ROUND(I553*H553,0)</f>
        <v>0</v>
      </c>
      <c r="K553" s="220" t="s">
        <v>212</v>
      </c>
      <c r="L553" s="225"/>
      <c r="M553" s="226" t="s">
        <v>1</v>
      </c>
      <c r="N553" s="227" t="s">
        <v>42</v>
      </c>
      <c r="O553" s="76"/>
      <c r="P553" s="189">
        <f>O553*H553</f>
        <v>0</v>
      </c>
      <c r="Q553" s="189">
        <v>0.016</v>
      </c>
      <c r="R553" s="189">
        <f>Q553*H553</f>
        <v>0.16</v>
      </c>
      <c r="S553" s="189">
        <v>0</v>
      </c>
      <c r="T553" s="190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1" t="s">
        <v>416</v>
      </c>
      <c r="AT553" s="191" t="s">
        <v>374</v>
      </c>
      <c r="AU553" s="191" t="s">
        <v>84</v>
      </c>
      <c r="AY553" s="18" t="s">
        <v>206</v>
      </c>
      <c r="BE553" s="192">
        <f>IF(N553="základní",J553,0)</f>
        <v>0</v>
      </c>
      <c r="BF553" s="192">
        <f>IF(N553="snížená",J553,0)</f>
        <v>0</v>
      </c>
      <c r="BG553" s="192">
        <f>IF(N553="zákl. přenesená",J553,0)</f>
        <v>0</v>
      </c>
      <c r="BH553" s="192">
        <f>IF(N553="sníž. přenesená",J553,0)</f>
        <v>0</v>
      </c>
      <c r="BI553" s="192">
        <f>IF(N553="nulová",J553,0)</f>
        <v>0</v>
      </c>
      <c r="BJ553" s="18" t="s">
        <v>8</v>
      </c>
      <c r="BK553" s="192">
        <f>ROUND(I553*H553,0)</f>
        <v>0</v>
      </c>
      <c r="BL553" s="18" t="s">
        <v>317</v>
      </c>
      <c r="BM553" s="191" t="s">
        <v>836</v>
      </c>
    </row>
    <row r="554" s="13" customFormat="1">
      <c r="A554" s="13"/>
      <c r="B554" s="193"/>
      <c r="C554" s="13"/>
      <c r="D554" s="194" t="s">
        <v>214</v>
      </c>
      <c r="E554" s="195" t="s">
        <v>1</v>
      </c>
      <c r="F554" s="196" t="s">
        <v>392</v>
      </c>
      <c r="G554" s="13"/>
      <c r="H554" s="197">
        <v>10</v>
      </c>
      <c r="I554" s="198"/>
      <c r="J554" s="13"/>
      <c r="K554" s="13"/>
      <c r="L554" s="193"/>
      <c r="M554" s="199"/>
      <c r="N554" s="200"/>
      <c r="O554" s="200"/>
      <c r="P554" s="200"/>
      <c r="Q554" s="200"/>
      <c r="R554" s="200"/>
      <c r="S554" s="200"/>
      <c r="T554" s="20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5" t="s">
        <v>214</v>
      </c>
      <c r="AU554" s="195" t="s">
        <v>84</v>
      </c>
      <c r="AV554" s="13" t="s">
        <v>84</v>
      </c>
      <c r="AW554" s="13" t="s">
        <v>33</v>
      </c>
      <c r="AX554" s="13" t="s">
        <v>8</v>
      </c>
      <c r="AY554" s="195" t="s">
        <v>206</v>
      </c>
    </row>
    <row r="555" s="2" customFormat="1" ht="24.15" customHeight="1">
      <c r="A555" s="37"/>
      <c r="B555" s="179"/>
      <c r="C555" s="218" t="s">
        <v>837</v>
      </c>
      <c r="D555" s="218" t="s">
        <v>374</v>
      </c>
      <c r="E555" s="219" t="s">
        <v>838</v>
      </c>
      <c r="F555" s="220" t="s">
        <v>839</v>
      </c>
      <c r="G555" s="221" t="s">
        <v>390</v>
      </c>
      <c r="H555" s="222">
        <v>11</v>
      </c>
      <c r="I555" s="223"/>
      <c r="J555" s="224">
        <f>ROUND(I555*H555,0)</f>
        <v>0</v>
      </c>
      <c r="K555" s="220" t="s">
        <v>212</v>
      </c>
      <c r="L555" s="225"/>
      <c r="M555" s="226" t="s">
        <v>1</v>
      </c>
      <c r="N555" s="227" t="s">
        <v>42</v>
      </c>
      <c r="O555" s="76"/>
      <c r="P555" s="189">
        <f>O555*H555</f>
        <v>0</v>
      </c>
      <c r="Q555" s="189">
        <v>0.017500000000000002</v>
      </c>
      <c r="R555" s="189">
        <f>Q555*H555</f>
        <v>0.1925</v>
      </c>
      <c r="S555" s="189">
        <v>0</v>
      </c>
      <c r="T555" s="190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191" t="s">
        <v>416</v>
      </c>
      <c r="AT555" s="191" t="s">
        <v>374</v>
      </c>
      <c r="AU555" s="191" t="s">
        <v>84</v>
      </c>
      <c r="AY555" s="18" t="s">
        <v>206</v>
      </c>
      <c r="BE555" s="192">
        <f>IF(N555="základní",J555,0)</f>
        <v>0</v>
      </c>
      <c r="BF555" s="192">
        <f>IF(N555="snížená",J555,0)</f>
        <v>0</v>
      </c>
      <c r="BG555" s="192">
        <f>IF(N555="zákl. přenesená",J555,0)</f>
        <v>0</v>
      </c>
      <c r="BH555" s="192">
        <f>IF(N555="sníž. přenesená",J555,0)</f>
        <v>0</v>
      </c>
      <c r="BI555" s="192">
        <f>IF(N555="nulová",J555,0)</f>
        <v>0</v>
      </c>
      <c r="BJ555" s="18" t="s">
        <v>8</v>
      </c>
      <c r="BK555" s="192">
        <f>ROUND(I555*H555,0)</f>
        <v>0</v>
      </c>
      <c r="BL555" s="18" t="s">
        <v>317</v>
      </c>
      <c r="BM555" s="191" t="s">
        <v>840</v>
      </c>
    </row>
    <row r="556" s="13" customFormat="1">
      <c r="A556" s="13"/>
      <c r="B556" s="193"/>
      <c r="C556" s="13"/>
      <c r="D556" s="194" t="s">
        <v>214</v>
      </c>
      <c r="E556" s="195" t="s">
        <v>1</v>
      </c>
      <c r="F556" s="196" t="s">
        <v>393</v>
      </c>
      <c r="G556" s="13"/>
      <c r="H556" s="197">
        <v>11</v>
      </c>
      <c r="I556" s="198"/>
      <c r="J556" s="13"/>
      <c r="K556" s="13"/>
      <c r="L556" s="193"/>
      <c r="M556" s="199"/>
      <c r="N556" s="200"/>
      <c r="O556" s="200"/>
      <c r="P556" s="200"/>
      <c r="Q556" s="200"/>
      <c r="R556" s="200"/>
      <c r="S556" s="200"/>
      <c r="T556" s="20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5" t="s">
        <v>214</v>
      </c>
      <c r="AU556" s="195" t="s">
        <v>84</v>
      </c>
      <c r="AV556" s="13" t="s">
        <v>84</v>
      </c>
      <c r="AW556" s="13" t="s">
        <v>33</v>
      </c>
      <c r="AX556" s="13" t="s">
        <v>8</v>
      </c>
      <c r="AY556" s="195" t="s">
        <v>206</v>
      </c>
    </row>
    <row r="557" s="2" customFormat="1" ht="24.15" customHeight="1">
      <c r="A557" s="37"/>
      <c r="B557" s="179"/>
      <c r="C557" s="218" t="s">
        <v>841</v>
      </c>
      <c r="D557" s="218" t="s">
        <v>374</v>
      </c>
      <c r="E557" s="219" t="s">
        <v>842</v>
      </c>
      <c r="F557" s="220" t="s">
        <v>843</v>
      </c>
      <c r="G557" s="221" t="s">
        <v>390</v>
      </c>
      <c r="H557" s="222">
        <v>2</v>
      </c>
      <c r="I557" s="223"/>
      <c r="J557" s="224">
        <f>ROUND(I557*H557,0)</f>
        <v>0</v>
      </c>
      <c r="K557" s="220" t="s">
        <v>212</v>
      </c>
      <c r="L557" s="225"/>
      <c r="M557" s="226" t="s">
        <v>1</v>
      </c>
      <c r="N557" s="227" t="s">
        <v>42</v>
      </c>
      <c r="O557" s="76"/>
      <c r="P557" s="189">
        <f>O557*H557</f>
        <v>0</v>
      </c>
      <c r="Q557" s="189">
        <v>0.0195</v>
      </c>
      <c r="R557" s="189">
        <f>Q557*H557</f>
        <v>0.039</v>
      </c>
      <c r="S557" s="189">
        <v>0</v>
      </c>
      <c r="T557" s="190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191" t="s">
        <v>416</v>
      </c>
      <c r="AT557" s="191" t="s">
        <v>374</v>
      </c>
      <c r="AU557" s="191" t="s">
        <v>84</v>
      </c>
      <c r="AY557" s="18" t="s">
        <v>206</v>
      </c>
      <c r="BE557" s="192">
        <f>IF(N557="základní",J557,0)</f>
        <v>0</v>
      </c>
      <c r="BF557" s="192">
        <f>IF(N557="snížená",J557,0)</f>
        <v>0</v>
      </c>
      <c r="BG557" s="192">
        <f>IF(N557="zákl. přenesená",J557,0)</f>
        <v>0</v>
      </c>
      <c r="BH557" s="192">
        <f>IF(N557="sníž. přenesená",J557,0)</f>
        <v>0</v>
      </c>
      <c r="BI557" s="192">
        <f>IF(N557="nulová",J557,0)</f>
        <v>0</v>
      </c>
      <c r="BJ557" s="18" t="s">
        <v>8</v>
      </c>
      <c r="BK557" s="192">
        <f>ROUND(I557*H557,0)</f>
        <v>0</v>
      </c>
      <c r="BL557" s="18" t="s">
        <v>317</v>
      </c>
      <c r="BM557" s="191" t="s">
        <v>844</v>
      </c>
    </row>
    <row r="558" s="13" customFormat="1">
      <c r="A558" s="13"/>
      <c r="B558" s="193"/>
      <c r="C558" s="13"/>
      <c r="D558" s="194" t="s">
        <v>214</v>
      </c>
      <c r="E558" s="195" t="s">
        <v>1</v>
      </c>
      <c r="F558" s="196" t="s">
        <v>394</v>
      </c>
      <c r="G558" s="13"/>
      <c r="H558" s="197">
        <v>2</v>
      </c>
      <c r="I558" s="198"/>
      <c r="J558" s="13"/>
      <c r="K558" s="13"/>
      <c r="L558" s="193"/>
      <c r="M558" s="199"/>
      <c r="N558" s="200"/>
      <c r="O558" s="200"/>
      <c r="P558" s="200"/>
      <c r="Q558" s="200"/>
      <c r="R558" s="200"/>
      <c r="S558" s="200"/>
      <c r="T558" s="20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95" t="s">
        <v>214</v>
      </c>
      <c r="AU558" s="195" t="s">
        <v>84</v>
      </c>
      <c r="AV558" s="13" t="s">
        <v>84</v>
      </c>
      <c r="AW558" s="13" t="s">
        <v>33</v>
      </c>
      <c r="AX558" s="13" t="s">
        <v>8</v>
      </c>
      <c r="AY558" s="195" t="s">
        <v>206</v>
      </c>
    </row>
    <row r="559" s="2" customFormat="1" ht="24.15" customHeight="1">
      <c r="A559" s="37"/>
      <c r="B559" s="179"/>
      <c r="C559" s="180" t="s">
        <v>845</v>
      </c>
      <c r="D559" s="180" t="s">
        <v>208</v>
      </c>
      <c r="E559" s="181" t="s">
        <v>846</v>
      </c>
      <c r="F559" s="182" t="s">
        <v>847</v>
      </c>
      <c r="G559" s="183" t="s">
        <v>390</v>
      </c>
      <c r="H559" s="184">
        <v>10</v>
      </c>
      <c r="I559" s="185"/>
      <c r="J559" s="186">
        <f>ROUND(I559*H559,0)</f>
        <v>0</v>
      </c>
      <c r="K559" s="182" t="s">
        <v>212</v>
      </c>
      <c r="L559" s="38"/>
      <c r="M559" s="187" t="s">
        <v>1</v>
      </c>
      <c r="N559" s="188" t="s">
        <v>42</v>
      </c>
      <c r="O559" s="76"/>
      <c r="P559" s="189">
        <f>O559*H559</f>
        <v>0</v>
      </c>
      <c r="Q559" s="189">
        <v>0</v>
      </c>
      <c r="R559" s="189">
        <f>Q559*H559</f>
        <v>0</v>
      </c>
      <c r="S559" s="189">
        <v>0</v>
      </c>
      <c r="T559" s="190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1" t="s">
        <v>317</v>
      </c>
      <c r="AT559" s="191" t="s">
        <v>208</v>
      </c>
      <c r="AU559" s="191" t="s">
        <v>84</v>
      </c>
      <c r="AY559" s="18" t="s">
        <v>206</v>
      </c>
      <c r="BE559" s="192">
        <f>IF(N559="základní",J559,0)</f>
        <v>0</v>
      </c>
      <c r="BF559" s="192">
        <f>IF(N559="snížená",J559,0)</f>
        <v>0</v>
      </c>
      <c r="BG559" s="192">
        <f>IF(N559="zákl. přenesená",J559,0)</f>
        <v>0</v>
      </c>
      <c r="BH559" s="192">
        <f>IF(N559="sníž. přenesená",J559,0)</f>
        <v>0</v>
      </c>
      <c r="BI559" s="192">
        <f>IF(N559="nulová",J559,0)</f>
        <v>0</v>
      </c>
      <c r="BJ559" s="18" t="s">
        <v>8</v>
      </c>
      <c r="BK559" s="192">
        <f>ROUND(I559*H559,0)</f>
        <v>0</v>
      </c>
      <c r="BL559" s="18" t="s">
        <v>317</v>
      </c>
      <c r="BM559" s="191" t="s">
        <v>848</v>
      </c>
    </row>
    <row r="560" s="13" customFormat="1">
      <c r="A560" s="13"/>
      <c r="B560" s="193"/>
      <c r="C560" s="13"/>
      <c r="D560" s="194" t="s">
        <v>214</v>
      </c>
      <c r="E560" s="195" t="s">
        <v>1</v>
      </c>
      <c r="F560" s="196" t="s">
        <v>849</v>
      </c>
      <c r="G560" s="13"/>
      <c r="H560" s="197">
        <v>6</v>
      </c>
      <c r="I560" s="198"/>
      <c r="J560" s="13"/>
      <c r="K560" s="13"/>
      <c r="L560" s="193"/>
      <c r="M560" s="199"/>
      <c r="N560" s="200"/>
      <c r="O560" s="200"/>
      <c r="P560" s="200"/>
      <c r="Q560" s="200"/>
      <c r="R560" s="200"/>
      <c r="S560" s="200"/>
      <c r="T560" s="20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5" t="s">
        <v>214</v>
      </c>
      <c r="AU560" s="195" t="s">
        <v>84</v>
      </c>
      <c r="AV560" s="13" t="s">
        <v>84</v>
      </c>
      <c r="AW560" s="13" t="s">
        <v>33</v>
      </c>
      <c r="AX560" s="13" t="s">
        <v>77</v>
      </c>
      <c r="AY560" s="195" t="s">
        <v>206</v>
      </c>
    </row>
    <row r="561" s="13" customFormat="1">
      <c r="A561" s="13"/>
      <c r="B561" s="193"/>
      <c r="C561" s="13"/>
      <c r="D561" s="194" t="s">
        <v>214</v>
      </c>
      <c r="E561" s="195" t="s">
        <v>1</v>
      </c>
      <c r="F561" s="196" t="s">
        <v>850</v>
      </c>
      <c r="G561" s="13"/>
      <c r="H561" s="197">
        <v>3</v>
      </c>
      <c r="I561" s="198"/>
      <c r="J561" s="13"/>
      <c r="K561" s="13"/>
      <c r="L561" s="193"/>
      <c r="M561" s="199"/>
      <c r="N561" s="200"/>
      <c r="O561" s="200"/>
      <c r="P561" s="200"/>
      <c r="Q561" s="200"/>
      <c r="R561" s="200"/>
      <c r="S561" s="200"/>
      <c r="T561" s="20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5" t="s">
        <v>214</v>
      </c>
      <c r="AU561" s="195" t="s">
        <v>84</v>
      </c>
      <c r="AV561" s="13" t="s">
        <v>84</v>
      </c>
      <c r="AW561" s="13" t="s">
        <v>33</v>
      </c>
      <c r="AX561" s="13" t="s">
        <v>77</v>
      </c>
      <c r="AY561" s="195" t="s">
        <v>206</v>
      </c>
    </row>
    <row r="562" s="13" customFormat="1">
      <c r="A562" s="13"/>
      <c r="B562" s="193"/>
      <c r="C562" s="13"/>
      <c r="D562" s="194" t="s">
        <v>214</v>
      </c>
      <c r="E562" s="195" t="s">
        <v>1</v>
      </c>
      <c r="F562" s="196" t="s">
        <v>851</v>
      </c>
      <c r="G562" s="13"/>
      <c r="H562" s="197">
        <v>1</v>
      </c>
      <c r="I562" s="198"/>
      <c r="J562" s="13"/>
      <c r="K562" s="13"/>
      <c r="L562" s="193"/>
      <c r="M562" s="199"/>
      <c r="N562" s="200"/>
      <c r="O562" s="200"/>
      <c r="P562" s="200"/>
      <c r="Q562" s="200"/>
      <c r="R562" s="200"/>
      <c r="S562" s="200"/>
      <c r="T562" s="20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95" t="s">
        <v>214</v>
      </c>
      <c r="AU562" s="195" t="s">
        <v>84</v>
      </c>
      <c r="AV562" s="13" t="s">
        <v>84</v>
      </c>
      <c r="AW562" s="13" t="s">
        <v>33</v>
      </c>
      <c r="AX562" s="13" t="s">
        <v>77</v>
      </c>
      <c r="AY562" s="195" t="s">
        <v>206</v>
      </c>
    </row>
    <row r="563" s="14" customFormat="1">
      <c r="A563" s="14"/>
      <c r="B563" s="202"/>
      <c r="C563" s="14"/>
      <c r="D563" s="194" t="s">
        <v>214</v>
      </c>
      <c r="E563" s="203" t="s">
        <v>1</v>
      </c>
      <c r="F563" s="204" t="s">
        <v>216</v>
      </c>
      <c r="G563" s="14"/>
      <c r="H563" s="205">
        <v>10</v>
      </c>
      <c r="I563" s="206"/>
      <c r="J563" s="14"/>
      <c r="K563" s="14"/>
      <c r="L563" s="202"/>
      <c r="M563" s="207"/>
      <c r="N563" s="208"/>
      <c r="O563" s="208"/>
      <c r="P563" s="208"/>
      <c r="Q563" s="208"/>
      <c r="R563" s="208"/>
      <c r="S563" s="208"/>
      <c r="T563" s="20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03" t="s">
        <v>214</v>
      </c>
      <c r="AU563" s="203" t="s">
        <v>84</v>
      </c>
      <c r="AV563" s="14" t="s">
        <v>217</v>
      </c>
      <c r="AW563" s="14" t="s">
        <v>33</v>
      </c>
      <c r="AX563" s="14" t="s">
        <v>8</v>
      </c>
      <c r="AY563" s="203" t="s">
        <v>206</v>
      </c>
    </row>
    <row r="564" s="2" customFormat="1" ht="33" customHeight="1">
      <c r="A564" s="37"/>
      <c r="B564" s="179"/>
      <c r="C564" s="218" t="s">
        <v>852</v>
      </c>
      <c r="D564" s="218" t="s">
        <v>374</v>
      </c>
      <c r="E564" s="219" t="s">
        <v>853</v>
      </c>
      <c r="F564" s="220" t="s">
        <v>854</v>
      </c>
      <c r="G564" s="221" t="s">
        <v>390</v>
      </c>
      <c r="H564" s="222">
        <v>6</v>
      </c>
      <c r="I564" s="223"/>
      <c r="J564" s="224">
        <f>ROUND(I564*H564,0)</f>
        <v>0</v>
      </c>
      <c r="K564" s="220" t="s">
        <v>1</v>
      </c>
      <c r="L564" s="225"/>
      <c r="M564" s="226" t="s">
        <v>1</v>
      </c>
      <c r="N564" s="227" t="s">
        <v>42</v>
      </c>
      <c r="O564" s="76"/>
      <c r="P564" s="189">
        <f>O564*H564</f>
        <v>0</v>
      </c>
      <c r="Q564" s="189">
        <v>0.042999999999999997</v>
      </c>
      <c r="R564" s="189">
        <f>Q564*H564</f>
        <v>0.25800000000000001</v>
      </c>
      <c r="S564" s="189">
        <v>0</v>
      </c>
      <c r="T564" s="190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191" t="s">
        <v>416</v>
      </c>
      <c r="AT564" s="191" t="s">
        <v>374</v>
      </c>
      <c r="AU564" s="191" t="s">
        <v>84</v>
      </c>
      <c r="AY564" s="18" t="s">
        <v>206</v>
      </c>
      <c r="BE564" s="192">
        <f>IF(N564="základní",J564,0)</f>
        <v>0</v>
      </c>
      <c r="BF564" s="192">
        <f>IF(N564="snížená",J564,0)</f>
        <v>0</v>
      </c>
      <c r="BG564" s="192">
        <f>IF(N564="zákl. přenesená",J564,0)</f>
        <v>0</v>
      </c>
      <c r="BH564" s="192">
        <f>IF(N564="sníž. přenesená",J564,0)</f>
        <v>0</v>
      </c>
      <c r="BI564" s="192">
        <f>IF(N564="nulová",J564,0)</f>
        <v>0</v>
      </c>
      <c r="BJ564" s="18" t="s">
        <v>8</v>
      </c>
      <c r="BK564" s="192">
        <f>ROUND(I564*H564,0)</f>
        <v>0</v>
      </c>
      <c r="BL564" s="18" t="s">
        <v>317</v>
      </c>
      <c r="BM564" s="191" t="s">
        <v>855</v>
      </c>
    </row>
    <row r="565" s="13" customFormat="1">
      <c r="A565" s="13"/>
      <c r="B565" s="193"/>
      <c r="C565" s="13"/>
      <c r="D565" s="194" t="s">
        <v>214</v>
      </c>
      <c r="E565" s="195" t="s">
        <v>1</v>
      </c>
      <c r="F565" s="196" t="s">
        <v>849</v>
      </c>
      <c r="G565" s="13"/>
      <c r="H565" s="197">
        <v>6</v>
      </c>
      <c r="I565" s="198"/>
      <c r="J565" s="13"/>
      <c r="K565" s="13"/>
      <c r="L565" s="193"/>
      <c r="M565" s="199"/>
      <c r="N565" s="200"/>
      <c r="O565" s="200"/>
      <c r="P565" s="200"/>
      <c r="Q565" s="200"/>
      <c r="R565" s="200"/>
      <c r="S565" s="200"/>
      <c r="T565" s="20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95" t="s">
        <v>214</v>
      </c>
      <c r="AU565" s="195" t="s">
        <v>84</v>
      </c>
      <c r="AV565" s="13" t="s">
        <v>84</v>
      </c>
      <c r="AW565" s="13" t="s">
        <v>33</v>
      </c>
      <c r="AX565" s="13" t="s">
        <v>8</v>
      </c>
      <c r="AY565" s="195" t="s">
        <v>206</v>
      </c>
    </row>
    <row r="566" s="2" customFormat="1" ht="33" customHeight="1">
      <c r="A566" s="37"/>
      <c r="B566" s="179"/>
      <c r="C566" s="218" t="s">
        <v>856</v>
      </c>
      <c r="D566" s="218" t="s">
        <v>374</v>
      </c>
      <c r="E566" s="219" t="s">
        <v>857</v>
      </c>
      <c r="F566" s="220" t="s">
        <v>858</v>
      </c>
      <c r="G566" s="221" t="s">
        <v>390</v>
      </c>
      <c r="H566" s="222">
        <v>1</v>
      </c>
      <c r="I566" s="223"/>
      <c r="J566" s="224">
        <f>ROUND(I566*H566,0)</f>
        <v>0</v>
      </c>
      <c r="K566" s="220" t="s">
        <v>212</v>
      </c>
      <c r="L566" s="225"/>
      <c r="M566" s="226" t="s">
        <v>1</v>
      </c>
      <c r="N566" s="227" t="s">
        <v>42</v>
      </c>
      <c r="O566" s="76"/>
      <c r="P566" s="189">
        <f>O566*H566</f>
        <v>0</v>
      </c>
      <c r="Q566" s="189">
        <v>0.042999999999999997</v>
      </c>
      <c r="R566" s="189">
        <f>Q566*H566</f>
        <v>0.042999999999999997</v>
      </c>
      <c r="S566" s="189">
        <v>0</v>
      </c>
      <c r="T566" s="190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91" t="s">
        <v>416</v>
      </c>
      <c r="AT566" s="191" t="s">
        <v>374</v>
      </c>
      <c r="AU566" s="191" t="s">
        <v>84</v>
      </c>
      <c r="AY566" s="18" t="s">
        <v>206</v>
      </c>
      <c r="BE566" s="192">
        <f>IF(N566="základní",J566,0)</f>
        <v>0</v>
      </c>
      <c r="BF566" s="192">
        <f>IF(N566="snížená",J566,0)</f>
        <v>0</v>
      </c>
      <c r="BG566" s="192">
        <f>IF(N566="zákl. přenesená",J566,0)</f>
        <v>0</v>
      </c>
      <c r="BH566" s="192">
        <f>IF(N566="sníž. přenesená",J566,0)</f>
        <v>0</v>
      </c>
      <c r="BI566" s="192">
        <f>IF(N566="nulová",J566,0)</f>
        <v>0</v>
      </c>
      <c r="BJ566" s="18" t="s">
        <v>8</v>
      </c>
      <c r="BK566" s="192">
        <f>ROUND(I566*H566,0)</f>
        <v>0</v>
      </c>
      <c r="BL566" s="18" t="s">
        <v>317</v>
      </c>
      <c r="BM566" s="191" t="s">
        <v>859</v>
      </c>
    </row>
    <row r="567" s="13" customFormat="1">
      <c r="A567" s="13"/>
      <c r="B567" s="193"/>
      <c r="C567" s="13"/>
      <c r="D567" s="194" t="s">
        <v>214</v>
      </c>
      <c r="E567" s="195" t="s">
        <v>1</v>
      </c>
      <c r="F567" s="196" t="s">
        <v>851</v>
      </c>
      <c r="G567" s="13"/>
      <c r="H567" s="197">
        <v>1</v>
      </c>
      <c r="I567" s="198"/>
      <c r="J567" s="13"/>
      <c r="K567" s="13"/>
      <c r="L567" s="193"/>
      <c r="M567" s="199"/>
      <c r="N567" s="200"/>
      <c r="O567" s="200"/>
      <c r="P567" s="200"/>
      <c r="Q567" s="200"/>
      <c r="R567" s="200"/>
      <c r="S567" s="200"/>
      <c r="T567" s="20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5" t="s">
        <v>214</v>
      </c>
      <c r="AU567" s="195" t="s">
        <v>84</v>
      </c>
      <c r="AV567" s="13" t="s">
        <v>84</v>
      </c>
      <c r="AW567" s="13" t="s">
        <v>33</v>
      </c>
      <c r="AX567" s="13" t="s">
        <v>8</v>
      </c>
      <c r="AY567" s="195" t="s">
        <v>206</v>
      </c>
    </row>
    <row r="568" s="2" customFormat="1" ht="33" customHeight="1">
      <c r="A568" s="37"/>
      <c r="B568" s="179"/>
      <c r="C568" s="218" t="s">
        <v>860</v>
      </c>
      <c r="D568" s="218" t="s">
        <v>374</v>
      </c>
      <c r="E568" s="219" t="s">
        <v>861</v>
      </c>
      <c r="F568" s="220" t="s">
        <v>862</v>
      </c>
      <c r="G568" s="221" t="s">
        <v>390</v>
      </c>
      <c r="H568" s="222">
        <v>3</v>
      </c>
      <c r="I568" s="223"/>
      <c r="J568" s="224">
        <f>ROUND(I568*H568,0)</f>
        <v>0</v>
      </c>
      <c r="K568" s="220" t="s">
        <v>1</v>
      </c>
      <c r="L568" s="225"/>
      <c r="M568" s="226" t="s">
        <v>1</v>
      </c>
      <c r="N568" s="227" t="s">
        <v>42</v>
      </c>
      <c r="O568" s="76"/>
      <c r="P568" s="189">
        <f>O568*H568</f>
        <v>0</v>
      </c>
      <c r="Q568" s="189">
        <v>0.022499999999999999</v>
      </c>
      <c r="R568" s="189">
        <f>Q568*H568</f>
        <v>0.067500000000000004</v>
      </c>
      <c r="S568" s="189">
        <v>0</v>
      </c>
      <c r="T568" s="190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191" t="s">
        <v>416</v>
      </c>
      <c r="AT568" s="191" t="s">
        <v>374</v>
      </c>
      <c r="AU568" s="191" t="s">
        <v>84</v>
      </c>
      <c r="AY568" s="18" t="s">
        <v>206</v>
      </c>
      <c r="BE568" s="192">
        <f>IF(N568="základní",J568,0)</f>
        <v>0</v>
      </c>
      <c r="BF568" s="192">
        <f>IF(N568="snížená",J568,0)</f>
        <v>0</v>
      </c>
      <c r="BG568" s="192">
        <f>IF(N568="zákl. přenesená",J568,0)</f>
        <v>0</v>
      </c>
      <c r="BH568" s="192">
        <f>IF(N568="sníž. přenesená",J568,0)</f>
        <v>0</v>
      </c>
      <c r="BI568" s="192">
        <f>IF(N568="nulová",J568,0)</f>
        <v>0</v>
      </c>
      <c r="BJ568" s="18" t="s">
        <v>8</v>
      </c>
      <c r="BK568" s="192">
        <f>ROUND(I568*H568,0)</f>
        <v>0</v>
      </c>
      <c r="BL568" s="18" t="s">
        <v>317</v>
      </c>
      <c r="BM568" s="191" t="s">
        <v>863</v>
      </c>
    </row>
    <row r="569" s="13" customFormat="1">
      <c r="A569" s="13"/>
      <c r="B569" s="193"/>
      <c r="C569" s="13"/>
      <c r="D569" s="194" t="s">
        <v>214</v>
      </c>
      <c r="E569" s="195" t="s">
        <v>1</v>
      </c>
      <c r="F569" s="196" t="s">
        <v>850</v>
      </c>
      <c r="G569" s="13"/>
      <c r="H569" s="197">
        <v>3</v>
      </c>
      <c r="I569" s="198"/>
      <c r="J569" s="13"/>
      <c r="K569" s="13"/>
      <c r="L569" s="193"/>
      <c r="M569" s="199"/>
      <c r="N569" s="200"/>
      <c r="O569" s="200"/>
      <c r="P569" s="200"/>
      <c r="Q569" s="200"/>
      <c r="R569" s="200"/>
      <c r="S569" s="200"/>
      <c r="T569" s="20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5" t="s">
        <v>214</v>
      </c>
      <c r="AU569" s="195" t="s">
        <v>84</v>
      </c>
      <c r="AV569" s="13" t="s">
        <v>84</v>
      </c>
      <c r="AW569" s="13" t="s">
        <v>33</v>
      </c>
      <c r="AX569" s="13" t="s">
        <v>8</v>
      </c>
      <c r="AY569" s="195" t="s">
        <v>206</v>
      </c>
    </row>
    <row r="570" s="2" customFormat="1" ht="24.15" customHeight="1">
      <c r="A570" s="37"/>
      <c r="B570" s="179"/>
      <c r="C570" s="180" t="s">
        <v>864</v>
      </c>
      <c r="D570" s="180" t="s">
        <v>208</v>
      </c>
      <c r="E570" s="181" t="s">
        <v>865</v>
      </c>
      <c r="F570" s="182" t="s">
        <v>866</v>
      </c>
      <c r="G570" s="183" t="s">
        <v>390</v>
      </c>
      <c r="H570" s="184">
        <v>1</v>
      </c>
      <c r="I570" s="185"/>
      <c r="J570" s="186">
        <f>ROUND(I570*H570,0)</f>
        <v>0</v>
      </c>
      <c r="K570" s="182" t="s">
        <v>212</v>
      </c>
      <c r="L570" s="38"/>
      <c r="M570" s="187" t="s">
        <v>1</v>
      </c>
      <c r="N570" s="188" t="s">
        <v>42</v>
      </c>
      <c r="O570" s="76"/>
      <c r="P570" s="189">
        <f>O570*H570</f>
        <v>0</v>
      </c>
      <c r="Q570" s="189">
        <v>0.00088000000000000003</v>
      </c>
      <c r="R570" s="189">
        <f>Q570*H570</f>
        <v>0.00088000000000000003</v>
      </c>
      <c r="S570" s="189">
        <v>0</v>
      </c>
      <c r="T570" s="190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91" t="s">
        <v>317</v>
      </c>
      <c r="AT570" s="191" t="s">
        <v>208</v>
      </c>
      <c r="AU570" s="191" t="s">
        <v>84</v>
      </c>
      <c r="AY570" s="18" t="s">
        <v>206</v>
      </c>
      <c r="BE570" s="192">
        <f>IF(N570="základní",J570,0)</f>
        <v>0</v>
      </c>
      <c r="BF570" s="192">
        <f>IF(N570="snížená",J570,0)</f>
        <v>0</v>
      </c>
      <c r="BG570" s="192">
        <f>IF(N570="zákl. přenesená",J570,0)</f>
        <v>0</v>
      </c>
      <c r="BH570" s="192">
        <f>IF(N570="sníž. přenesená",J570,0)</f>
        <v>0</v>
      </c>
      <c r="BI570" s="192">
        <f>IF(N570="nulová",J570,0)</f>
        <v>0</v>
      </c>
      <c r="BJ570" s="18" t="s">
        <v>8</v>
      </c>
      <c r="BK570" s="192">
        <f>ROUND(I570*H570,0)</f>
        <v>0</v>
      </c>
      <c r="BL570" s="18" t="s">
        <v>317</v>
      </c>
      <c r="BM570" s="191" t="s">
        <v>867</v>
      </c>
    </row>
    <row r="571" s="13" customFormat="1">
      <c r="A571" s="13"/>
      <c r="B571" s="193"/>
      <c r="C571" s="13"/>
      <c r="D571" s="194" t="s">
        <v>214</v>
      </c>
      <c r="E571" s="195" t="s">
        <v>1</v>
      </c>
      <c r="F571" s="196" t="s">
        <v>868</v>
      </c>
      <c r="G571" s="13"/>
      <c r="H571" s="197">
        <v>1</v>
      </c>
      <c r="I571" s="198"/>
      <c r="J571" s="13"/>
      <c r="K571" s="13"/>
      <c r="L571" s="193"/>
      <c r="M571" s="199"/>
      <c r="N571" s="200"/>
      <c r="O571" s="200"/>
      <c r="P571" s="200"/>
      <c r="Q571" s="200"/>
      <c r="R571" s="200"/>
      <c r="S571" s="200"/>
      <c r="T571" s="20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5" t="s">
        <v>214</v>
      </c>
      <c r="AU571" s="195" t="s">
        <v>84</v>
      </c>
      <c r="AV571" s="13" t="s">
        <v>84</v>
      </c>
      <c r="AW571" s="13" t="s">
        <v>33</v>
      </c>
      <c r="AX571" s="13" t="s">
        <v>8</v>
      </c>
      <c r="AY571" s="195" t="s">
        <v>206</v>
      </c>
    </row>
    <row r="572" s="2" customFormat="1" ht="16.5" customHeight="1">
      <c r="A572" s="37"/>
      <c r="B572" s="179"/>
      <c r="C572" s="218" t="s">
        <v>869</v>
      </c>
      <c r="D572" s="218" t="s">
        <v>374</v>
      </c>
      <c r="E572" s="219" t="s">
        <v>870</v>
      </c>
      <c r="F572" s="220" t="s">
        <v>871</v>
      </c>
      <c r="G572" s="221" t="s">
        <v>294</v>
      </c>
      <c r="H572" s="222">
        <v>3.8149999999999999</v>
      </c>
      <c r="I572" s="223"/>
      <c r="J572" s="224">
        <f>ROUND(I572*H572,0)</f>
        <v>0</v>
      </c>
      <c r="K572" s="220" t="s">
        <v>1</v>
      </c>
      <c r="L572" s="225"/>
      <c r="M572" s="226" t="s">
        <v>1</v>
      </c>
      <c r="N572" s="227" t="s">
        <v>42</v>
      </c>
      <c r="O572" s="76"/>
      <c r="P572" s="189">
        <f>O572*H572</f>
        <v>0</v>
      </c>
      <c r="Q572" s="189">
        <v>0.024230000000000002</v>
      </c>
      <c r="R572" s="189">
        <f>Q572*H572</f>
        <v>0.092437450000000004</v>
      </c>
      <c r="S572" s="189">
        <v>0</v>
      </c>
      <c r="T572" s="190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91" t="s">
        <v>416</v>
      </c>
      <c r="AT572" s="191" t="s">
        <v>374</v>
      </c>
      <c r="AU572" s="191" t="s">
        <v>84</v>
      </c>
      <c r="AY572" s="18" t="s">
        <v>206</v>
      </c>
      <c r="BE572" s="192">
        <f>IF(N572="základní",J572,0)</f>
        <v>0</v>
      </c>
      <c r="BF572" s="192">
        <f>IF(N572="snížená",J572,0)</f>
        <v>0</v>
      </c>
      <c r="BG572" s="192">
        <f>IF(N572="zákl. přenesená",J572,0)</f>
        <v>0</v>
      </c>
      <c r="BH572" s="192">
        <f>IF(N572="sníž. přenesená",J572,0)</f>
        <v>0</v>
      </c>
      <c r="BI572" s="192">
        <f>IF(N572="nulová",J572,0)</f>
        <v>0</v>
      </c>
      <c r="BJ572" s="18" t="s">
        <v>8</v>
      </c>
      <c r="BK572" s="192">
        <f>ROUND(I572*H572,0)</f>
        <v>0</v>
      </c>
      <c r="BL572" s="18" t="s">
        <v>317</v>
      </c>
      <c r="BM572" s="191" t="s">
        <v>872</v>
      </c>
    </row>
    <row r="573" s="13" customFormat="1">
      <c r="A573" s="13"/>
      <c r="B573" s="193"/>
      <c r="C573" s="13"/>
      <c r="D573" s="194" t="s">
        <v>214</v>
      </c>
      <c r="E573" s="195" t="s">
        <v>1</v>
      </c>
      <c r="F573" s="196" t="s">
        <v>873</v>
      </c>
      <c r="G573" s="13"/>
      <c r="H573" s="197">
        <v>3.8149999999999999</v>
      </c>
      <c r="I573" s="198"/>
      <c r="J573" s="13"/>
      <c r="K573" s="13"/>
      <c r="L573" s="193"/>
      <c r="M573" s="199"/>
      <c r="N573" s="200"/>
      <c r="O573" s="200"/>
      <c r="P573" s="200"/>
      <c r="Q573" s="200"/>
      <c r="R573" s="200"/>
      <c r="S573" s="200"/>
      <c r="T573" s="20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5" t="s">
        <v>214</v>
      </c>
      <c r="AU573" s="195" t="s">
        <v>84</v>
      </c>
      <c r="AV573" s="13" t="s">
        <v>84</v>
      </c>
      <c r="AW573" s="13" t="s">
        <v>33</v>
      </c>
      <c r="AX573" s="13" t="s">
        <v>8</v>
      </c>
      <c r="AY573" s="195" t="s">
        <v>206</v>
      </c>
    </row>
    <row r="574" s="2" customFormat="1" ht="24.15" customHeight="1">
      <c r="A574" s="37"/>
      <c r="B574" s="179"/>
      <c r="C574" s="180" t="s">
        <v>874</v>
      </c>
      <c r="D574" s="180" t="s">
        <v>208</v>
      </c>
      <c r="E574" s="181" t="s">
        <v>875</v>
      </c>
      <c r="F574" s="182" t="s">
        <v>876</v>
      </c>
      <c r="G574" s="183" t="s">
        <v>390</v>
      </c>
      <c r="H574" s="184">
        <v>2</v>
      </c>
      <c r="I574" s="185"/>
      <c r="J574" s="186">
        <f>ROUND(I574*H574,0)</f>
        <v>0</v>
      </c>
      <c r="K574" s="182" t="s">
        <v>212</v>
      </c>
      <c r="L574" s="38"/>
      <c r="M574" s="187" t="s">
        <v>1</v>
      </c>
      <c r="N574" s="188" t="s">
        <v>42</v>
      </c>
      <c r="O574" s="76"/>
      <c r="P574" s="189">
        <f>O574*H574</f>
        <v>0</v>
      </c>
      <c r="Q574" s="189">
        <v>0.00085999999999999998</v>
      </c>
      <c r="R574" s="189">
        <f>Q574*H574</f>
        <v>0.00172</v>
      </c>
      <c r="S574" s="189">
        <v>0</v>
      </c>
      <c r="T574" s="190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91" t="s">
        <v>317</v>
      </c>
      <c r="AT574" s="191" t="s">
        <v>208</v>
      </c>
      <c r="AU574" s="191" t="s">
        <v>84</v>
      </c>
      <c r="AY574" s="18" t="s">
        <v>206</v>
      </c>
      <c r="BE574" s="192">
        <f>IF(N574="základní",J574,0)</f>
        <v>0</v>
      </c>
      <c r="BF574" s="192">
        <f>IF(N574="snížená",J574,0)</f>
        <v>0</v>
      </c>
      <c r="BG574" s="192">
        <f>IF(N574="zákl. přenesená",J574,0)</f>
        <v>0</v>
      </c>
      <c r="BH574" s="192">
        <f>IF(N574="sníž. přenesená",J574,0)</f>
        <v>0</v>
      </c>
      <c r="BI574" s="192">
        <f>IF(N574="nulová",J574,0)</f>
        <v>0</v>
      </c>
      <c r="BJ574" s="18" t="s">
        <v>8</v>
      </c>
      <c r="BK574" s="192">
        <f>ROUND(I574*H574,0)</f>
        <v>0</v>
      </c>
      <c r="BL574" s="18" t="s">
        <v>317</v>
      </c>
      <c r="BM574" s="191" t="s">
        <v>877</v>
      </c>
    </row>
    <row r="575" s="13" customFormat="1">
      <c r="A575" s="13"/>
      <c r="B575" s="193"/>
      <c r="C575" s="13"/>
      <c r="D575" s="194" t="s">
        <v>214</v>
      </c>
      <c r="E575" s="195" t="s">
        <v>1</v>
      </c>
      <c r="F575" s="196" t="s">
        <v>878</v>
      </c>
      <c r="G575" s="13"/>
      <c r="H575" s="197">
        <v>1</v>
      </c>
      <c r="I575" s="198"/>
      <c r="J575" s="13"/>
      <c r="K575" s="13"/>
      <c r="L575" s="193"/>
      <c r="M575" s="199"/>
      <c r="N575" s="200"/>
      <c r="O575" s="200"/>
      <c r="P575" s="200"/>
      <c r="Q575" s="200"/>
      <c r="R575" s="200"/>
      <c r="S575" s="200"/>
      <c r="T575" s="20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5" t="s">
        <v>214</v>
      </c>
      <c r="AU575" s="195" t="s">
        <v>84</v>
      </c>
      <c r="AV575" s="13" t="s">
        <v>84</v>
      </c>
      <c r="AW575" s="13" t="s">
        <v>33</v>
      </c>
      <c r="AX575" s="13" t="s">
        <v>77</v>
      </c>
      <c r="AY575" s="195" t="s">
        <v>206</v>
      </c>
    </row>
    <row r="576" s="13" customFormat="1">
      <c r="A576" s="13"/>
      <c r="B576" s="193"/>
      <c r="C576" s="13"/>
      <c r="D576" s="194" t="s">
        <v>214</v>
      </c>
      <c r="E576" s="195" t="s">
        <v>1</v>
      </c>
      <c r="F576" s="196" t="s">
        <v>879</v>
      </c>
      <c r="G576" s="13"/>
      <c r="H576" s="197">
        <v>1</v>
      </c>
      <c r="I576" s="198"/>
      <c r="J576" s="13"/>
      <c r="K576" s="13"/>
      <c r="L576" s="193"/>
      <c r="M576" s="199"/>
      <c r="N576" s="200"/>
      <c r="O576" s="200"/>
      <c r="P576" s="200"/>
      <c r="Q576" s="200"/>
      <c r="R576" s="200"/>
      <c r="S576" s="200"/>
      <c r="T576" s="20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95" t="s">
        <v>214</v>
      </c>
      <c r="AU576" s="195" t="s">
        <v>84</v>
      </c>
      <c r="AV576" s="13" t="s">
        <v>84</v>
      </c>
      <c r="AW576" s="13" t="s">
        <v>33</v>
      </c>
      <c r="AX576" s="13" t="s">
        <v>77</v>
      </c>
      <c r="AY576" s="195" t="s">
        <v>206</v>
      </c>
    </row>
    <row r="577" s="14" customFormat="1">
      <c r="A577" s="14"/>
      <c r="B577" s="202"/>
      <c r="C577" s="14"/>
      <c r="D577" s="194" t="s">
        <v>214</v>
      </c>
      <c r="E577" s="203" t="s">
        <v>1</v>
      </c>
      <c r="F577" s="204" t="s">
        <v>216</v>
      </c>
      <c r="G577" s="14"/>
      <c r="H577" s="205">
        <v>2</v>
      </c>
      <c r="I577" s="206"/>
      <c r="J577" s="14"/>
      <c r="K577" s="14"/>
      <c r="L577" s="202"/>
      <c r="M577" s="207"/>
      <c r="N577" s="208"/>
      <c r="O577" s="208"/>
      <c r="P577" s="208"/>
      <c r="Q577" s="208"/>
      <c r="R577" s="208"/>
      <c r="S577" s="208"/>
      <c r="T577" s="20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03" t="s">
        <v>214</v>
      </c>
      <c r="AU577" s="203" t="s">
        <v>84</v>
      </c>
      <c r="AV577" s="14" t="s">
        <v>217</v>
      </c>
      <c r="AW577" s="14" t="s">
        <v>33</v>
      </c>
      <c r="AX577" s="14" t="s">
        <v>8</v>
      </c>
      <c r="AY577" s="203" t="s">
        <v>206</v>
      </c>
    </row>
    <row r="578" s="2" customFormat="1" ht="21.75" customHeight="1">
      <c r="A578" s="37"/>
      <c r="B578" s="179"/>
      <c r="C578" s="218" t="s">
        <v>880</v>
      </c>
      <c r="D578" s="218" t="s">
        <v>374</v>
      </c>
      <c r="E578" s="219" t="s">
        <v>881</v>
      </c>
      <c r="F578" s="220" t="s">
        <v>882</v>
      </c>
      <c r="G578" s="221" t="s">
        <v>294</v>
      </c>
      <c r="H578" s="222">
        <v>13.992000000000001</v>
      </c>
      <c r="I578" s="223"/>
      <c r="J578" s="224">
        <f>ROUND(I578*H578,0)</f>
        <v>0</v>
      </c>
      <c r="K578" s="220" t="s">
        <v>1</v>
      </c>
      <c r="L578" s="225"/>
      <c r="M578" s="226" t="s">
        <v>1</v>
      </c>
      <c r="N578" s="227" t="s">
        <v>42</v>
      </c>
      <c r="O578" s="76"/>
      <c r="P578" s="189">
        <f>O578*H578</f>
        <v>0</v>
      </c>
      <c r="Q578" s="189">
        <v>0.024230000000000002</v>
      </c>
      <c r="R578" s="189">
        <f>Q578*H578</f>
        <v>0.33902616000000002</v>
      </c>
      <c r="S578" s="189">
        <v>0</v>
      </c>
      <c r="T578" s="190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91" t="s">
        <v>416</v>
      </c>
      <c r="AT578" s="191" t="s">
        <v>374</v>
      </c>
      <c r="AU578" s="191" t="s">
        <v>84</v>
      </c>
      <c r="AY578" s="18" t="s">
        <v>206</v>
      </c>
      <c r="BE578" s="192">
        <f>IF(N578="základní",J578,0)</f>
        <v>0</v>
      </c>
      <c r="BF578" s="192">
        <f>IF(N578="snížená",J578,0)</f>
        <v>0</v>
      </c>
      <c r="BG578" s="192">
        <f>IF(N578="zákl. přenesená",J578,0)</f>
        <v>0</v>
      </c>
      <c r="BH578" s="192">
        <f>IF(N578="sníž. přenesená",J578,0)</f>
        <v>0</v>
      </c>
      <c r="BI578" s="192">
        <f>IF(N578="nulová",J578,0)</f>
        <v>0</v>
      </c>
      <c r="BJ578" s="18" t="s">
        <v>8</v>
      </c>
      <c r="BK578" s="192">
        <f>ROUND(I578*H578,0)</f>
        <v>0</v>
      </c>
      <c r="BL578" s="18" t="s">
        <v>317</v>
      </c>
      <c r="BM578" s="191" t="s">
        <v>883</v>
      </c>
    </row>
    <row r="579" s="13" customFormat="1">
      <c r="A579" s="13"/>
      <c r="B579" s="193"/>
      <c r="C579" s="13"/>
      <c r="D579" s="194" t="s">
        <v>214</v>
      </c>
      <c r="E579" s="195" t="s">
        <v>1</v>
      </c>
      <c r="F579" s="196" t="s">
        <v>884</v>
      </c>
      <c r="G579" s="13"/>
      <c r="H579" s="197">
        <v>7.3040000000000003</v>
      </c>
      <c r="I579" s="198"/>
      <c r="J579" s="13"/>
      <c r="K579" s="13"/>
      <c r="L579" s="193"/>
      <c r="M579" s="199"/>
      <c r="N579" s="200"/>
      <c r="O579" s="200"/>
      <c r="P579" s="200"/>
      <c r="Q579" s="200"/>
      <c r="R579" s="200"/>
      <c r="S579" s="200"/>
      <c r="T579" s="20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95" t="s">
        <v>214</v>
      </c>
      <c r="AU579" s="195" t="s">
        <v>84</v>
      </c>
      <c r="AV579" s="13" t="s">
        <v>84</v>
      </c>
      <c r="AW579" s="13" t="s">
        <v>33</v>
      </c>
      <c r="AX579" s="13" t="s">
        <v>77</v>
      </c>
      <c r="AY579" s="195" t="s">
        <v>206</v>
      </c>
    </row>
    <row r="580" s="13" customFormat="1">
      <c r="A580" s="13"/>
      <c r="B580" s="193"/>
      <c r="C580" s="13"/>
      <c r="D580" s="194" t="s">
        <v>214</v>
      </c>
      <c r="E580" s="195" t="s">
        <v>1</v>
      </c>
      <c r="F580" s="196" t="s">
        <v>885</v>
      </c>
      <c r="G580" s="13"/>
      <c r="H580" s="197">
        <v>6.6879999999999997</v>
      </c>
      <c r="I580" s="198"/>
      <c r="J580" s="13"/>
      <c r="K580" s="13"/>
      <c r="L580" s="193"/>
      <c r="M580" s="199"/>
      <c r="N580" s="200"/>
      <c r="O580" s="200"/>
      <c r="P580" s="200"/>
      <c r="Q580" s="200"/>
      <c r="R580" s="200"/>
      <c r="S580" s="200"/>
      <c r="T580" s="20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95" t="s">
        <v>214</v>
      </c>
      <c r="AU580" s="195" t="s">
        <v>84</v>
      </c>
      <c r="AV580" s="13" t="s">
        <v>84</v>
      </c>
      <c r="AW580" s="13" t="s">
        <v>33</v>
      </c>
      <c r="AX580" s="13" t="s">
        <v>77</v>
      </c>
      <c r="AY580" s="195" t="s">
        <v>206</v>
      </c>
    </row>
    <row r="581" s="14" customFormat="1">
      <c r="A581" s="14"/>
      <c r="B581" s="202"/>
      <c r="C581" s="14"/>
      <c r="D581" s="194" t="s">
        <v>214</v>
      </c>
      <c r="E581" s="203" t="s">
        <v>1</v>
      </c>
      <c r="F581" s="204" t="s">
        <v>216</v>
      </c>
      <c r="G581" s="14"/>
      <c r="H581" s="205">
        <v>13.992000000000001</v>
      </c>
      <c r="I581" s="206"/>
      <c r="J581" s="14"/>
      <c r="K581" s="14"/>
      <c r="L581" s="202"/>
      <c r="M581" s="207"/>
      <c r="N581" s="208"/>
      <c r="O581" s="208"/>
      <c r="P581" s="208"/>
      <c r="Q581" s="208"/>
      <c r="R581" s="208"/>
      <c r="S581" s="208"/>
      <c r="T581" s="20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03" t="s">
        <v>214</v>
      </c>
      <c r="AU581" s="203" t="s">
        <v>84</v>
      </c>
      <c r="AV581" s="14" t="s">
        <v>217</v>
      </c>
      <c r="AW581" s="14" t="s">
        <v>33</v>
      </c>
      <c r="AX581" s="14" t="s">
        <v>8</v>
      </c>
      <c r="AY581" s="203" t="s">
        <v>206</v>
      </c>
    </row>
    <row r="582" s="2" customFormat="1" ht="24.15" customHeight="1">
      <c r="A582" s="37"/>
      <c r="B582" s="179"/>
      <c r="C582" s="180" t="s">
        <v>886</v>
      </c>
      <c r="D582" s="180" t="s">
        <v>208</v>
      </c>
      <c r="E582" s="181" t="s">
        <v>887</v>
      </c>
      <c r="F582" s="182" t="s">
        <v>888</v>
      </c>
      <c r="G582" s="183" t="s">
        <v>390</v>
      </c>
      <c r="H582" s="184">
        <v>1</v>
      </c>
      <c r="I582" s="185"/>
      <c r="J582" s="186">
        <f>ROUND(I582*H582,0)</f>
        <v>0</v>
      </c>
      <c r="K582" s="182" t="s">
        <v>212</v>
      </c>
      <c r="L582" s="38"/>
      <c r="M582" s="187" t="s">
        <v>1</v>
      </c>
      <c r="N582" s="188" t="s">
        <v>42</v>
      </c>
      <c r="O582" s="76"/>
      <c r="P582" s="189">
        <f>O582*H582</f>
        <v>0</v>
      </c>
      <c r="Q582" s="189">
        <v>0.00092179999999999996</v>
      </c>
      <c r="R582" s="189">
        <f>Q582*H582</f>
        <v>0.00092179999999999996</v>
      </c>
      <c r="S582" s="189">
        <v>0</v>
      </c>
      <c r="T582" s="190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1" t="s">
        <v>317</v>
      </c>
      <c r="AT582" s="191" t="s">
        <v>208</v>
      </c>
      <c r="AU582" s="191" t="s">
        <v>84</v>
      </c>
      <c r="AY582" s="18" t="s">
        <v>206</v>
      </c>
      <c r="BE582" s="192">
        <f>IF(N582="základní",J582,0)</f>
        <v>0</v>
      </c>
      <c r="BF582" s="192">
        <f>IF(N582="snížená",J582,0)</f>
        <v>0</v>
      </c>
      <c r="BG582" s="192">
        <f>IF(N582="zákl. přenesená",J582,0)</f>
        <v>0</v>
      </c>
      <c r="BH582" s="192">
        <f>IF(N582="sníž. přenesená",J582,0)</f>
        <v>0</v>
      </c>
      <c r="BI582" s="192">
        <f>IF(N582="nulová",J582,0)</f>
        <v>0</v>
      </c>
      <c r="BJ582" s="18" t="s">
        <v>8</v>
      </c>
      <c r="BK582" s="192">
        <f>ROUND(I582*H582,0)</f>
        <v>0</v>
      </c>
      <c r="BL582" s="18" t="s">
        <v>317</v>
      </c>
      <c r="BM582" s="191" t="s">
        <v>889</v>
      </c>
    </row>
    <row r="583" s="13" customFormat="1">
      <c r="A583" s="13"/>
      <c r="B583" s="193"/>
      <c r="C583" s="13"/>
      <c r="D583" s="194" t="s">
        <v>214</v>
      </c>
      <c r="E583" s="195" t="s">
        <v>1</v>
      </c>
      <c r="F583" s="196" t="s">
        <v>890</v>
      </c>
      <c r="G583" s="13"/>
      <c r="H583" s="197">
        <v>1</v>
      </c>
      <c r="I583" s="198"/>
      <c r="J583" s="13"/>
      <c r="K583" s="13"/>
      <c r="L583" s="193"/>
      <c r="M583" s="199"/>
      <c r="N583" s="200"/>
      <c r="O583" s="200"/>
      <c r="P583" s="200"/>
      <c r="Q583" s="200"/>
      <c r="R583" s="200"/>
      <c r="S583" s="200"/>
      <c r="T583" s="20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5" t="s">
        <v>214</v>
      </c>
      <c r="AU583" s="195" t="s">
        <v>84</v>
      </c>
      <c r="AV583" s="13" t="s">
        <v>84</v>
      </c>
      <c r="AW583" s="13" t="s">
        <v>33</v>
      </c>
      <c r="AX583" s="13" t="s">
        <v>8</v>
      </c>
      <c r="AY583" s="195" t="s">
        <v>206</v>
      </c>
    </row>
    <row r="584" s="2" customFormat="1" ht="24.15" customHeight="1">
      <c r="A584" s="37"/>
      <c r="B584" s="179"/>
      <c r="C584" s="180" t="s">
        <v>891</v>
      </c>
      <c r="D584" s="180" t="s">
        <v>208</v>
      </c>
      <c r="E584" s="181" t="s">
        <v>892</v>
      </c>
      <c r="F584" s="182" t="s">
        <v>893</v>
      </c>
      <c r="G584" s="183" t="s">
        <v>390</v>
      </c>
      <c r="H584" s="184">
        <v>18</v>
      </c>
      <c r="I584" s="185"/>
      <c r="J584" s="186">
        <f>ROUND(I584*H584,0)</f>
        <v>0</v>
      </c>
      <c r="K584" s="182" t="s">
        <v>212</v>
      </c>
      <c r="L584" s="38"/>
      <c r="M584" s="187" t="s">
        <v>1</v>
      </c>
      <c r="N584" s="188" t="s">
        <v>42</v>
      </c>
      <c r="O584" s="76"/>
      <c r="P584" s="189">
        <f>O584*H584</f>
        <v>0</v>
      </c>
      <c r="Q584" s="189">
        <v>0</v>
      </c>
      <c r="R584" s="189">
        <f>Q584*H584</f>
        <v>0</v>
      </c>
      <c r="S584" s="189">
        <v>0</v>
      </c>
      <c r="T584" s="190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1" t="s">
        <v>317</v>
      </c>
      <c r="AT584" s="191" t="s">
        <v>208</v>
      </c>
      <c r="AU584" s="191" t="s">
        <v>84</v>
      </c>
      <c r="AY584" s="18" t="s">
        <v>206</v>
      </c>
      <c r="BE584" s="192">
        <f>IF(N584="základní",J584,0)</f>
        <v>0</v>
      </c>
      <c r="BF584" s="192">
        <f>IF(N584="snížená",J584,0)</f>
        <v>0</v>
      </c>
      <c r="BG584" s="192">
        <f>IF(N584="zákl. přenesená",J584,0)</f>
        <v>0</v>
      </c>
      <c r="BH584" s="192">
        <f>IF(N584="sníž. přenesená",J584,0)</f>
        <v>0</v>
      </c>
      <c r="BI584" s="192">
        <f>IF(N584="nulová",J584,0)</f>
        <v>0</v>
      </c>
      <c r="BJ584" s="18" t="s">
        <v>8</v>
      </c>
      <c r="BK584" s="192">
        <f>ROUND(I584*H584,0)</f>
        <v>0</v>
      </c>
      <c r="BL584" s="18" t="s">
        <v>317</v>
      </c>
      <c r="BM584" s="191" t="s">
        <v>894</v>
      </c>
    </row>
    <row r="585" s="13" customFormat="1">
      <c r="A585" s="13"/>
      <c r="B585" s="193"/>
      <c r="C585" s="13"/>
      <c r="D585" s="194" t="s">
        <v>214</v>
      </c>
      <c r="E585" s="195" t="s">
        <v>1</v>
      </c>
      <c r="F585" s="196" t="s">
        <v>895</v>
      </c>
      <c r="G585" s="13"/>
      <c r="H585" s="197">
        <v>7</v>
      </c>
      <c r="I585" s="198"/>
      <c r="J585" s="13"/>
      <c r="K585" s="13"/>
      <c r="L585" s="193"/>
      <c r="M585" s="199"/>
      <c r="N585" s="200"/>
      <c r="O585" s="200"/>
      <c r="P585" s="200"/>
      <c r="Q585" s="200"/>
      <c r="R585" s="200"/>
      <c r="S585" s="200"/>
      <c r="T585" s="20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5" t="s">
        <v>214</v>
      </c>
      <c r="AU585" s="195" t="s">
        <v>84</v>
      </c>
      <c r="AV585" s="13" t="s">
        <v>84</v>
      </c>
      <c r="AW585" s="13" t="s">
        <v>33</v>
      </c>
      <c r="AX585" s="13" t="s">
        <v>77</v>
      </c>
      <c r="AY585" s="195" t="s">
        <v>206</v>
      </c>
    </row>
    <row r="586" s="13" customFormat="1">
      <c r="A586" s="13"/>
      <c r="B586" s="193"/>
      <c r="C586" s="13"/>
      <c r="D586" s="194" t="s">
        <v>214</v>
      </c>
      <c r="E586" s="195" t="s">
        <v>1</v>
      </c>
      <c r="F586" s="196" t="s">
        <v>896</v>
      </c>
      <c r="G586" s="13"/>
      <c r="H586" s="197">
        <v>1</v>
      </c>
      <c r="I586" s="198"/>
      <c r="J586" s="13"/>
      <c r="K586" s="13"/>
      <c r="L586" s="193"/>
      <c r="M586" s="199"/>
      <c r="N586" s="200"/>
      <c r="O586" s="200"/>
      <c r="P586" s="200"/>
      <c r="Q586" s="200"/>
      <c r="R586" s="200"/>
      <c r="S586" s="200"/>
      <c r="T586" s="20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5" t="s">
        <v>214</v>
      </c>
      <c r="AU586" s="195" t="s">
        <v>84</v>
      </c>
      <c r="AV586" s="13" t="s">
        <v>84</v>
      </c>
      <c r="AW586" s="13" t="s">
        <v>33</v>
      </c>
      <c r="AX586" s="13" t="s">
        <v>77</v>
      </c>
      <c r="AY586" s="195" t="s">
        <v>206</v>
      </c>
    </row>
    <row r="587" s="13" customFormat="1">
      <c r="A587" s="13"/>
      <c r="B587" s="193"/>
      <c r="C587" s="13"/>
      <c r="D587" s="194" t="s">
        <v>214</v>
      </c>
      <c r="E587" s="195" t="s">
        <v>1</v>
      </c>
      <c r="F587" s="196" t="s">
        <v>897</v>
      </c>
      <c r="G587" s="13"/>
      <c r="H587" s="197">
        <v>6</v>
      </c>
      <c r="I587" s="198"/>
      <c r="J587" s="13"/>
      <c r="K587" s="13"/>
      <c r="L587" s="193"/>
      <c r="M587" s="199"/>
      <c r="N587" s="200"/>
      <c r="O587" s="200"/>
      <c r="P587" s="200"/>
      <c r="Q587" s="200"/>
      <c r="R587" s="200"/>
      <c r="S587" s="200"/>
      <c r="T587" s="20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5" t="s">
        <v>214</v>
      </c>
      <c r="AU587" s="195" t="s">
        <v>84</v>
      </c>
      <c r="AV587" s="13" t="s">
        <v>84</v>
      </c>
      <c r="AW587" s="13" t="s">
        <v>33</v>
      </c>
      <c r="AX587" s="13" t="s">
        <v>77</v>
      </c>
      <c r="AY587" s="195" t="s">
        <v>206</v>
      </c>
    </row>
    <row r="588" s="13" customFormat="1">
      <c r="A588" s="13"/>
      <c r="B588" s="193"/>
      <c r="C588" s="13"/>
      <c r="D588" s="194" t="s">
        <v>214</v>
      </c>
      <c r="E588" s="195" t="s">
        <v>1</v>
      </c>
      <c r="F588" s="196" t="s">
        <v>898</v>
      </c>
      <c r="G588" s="13"/>
      <c r="H588" s="197">
        <v>3</v>
      </c>
      <c r="I588" s="198"/>
      <c r="J588" s="13"/>
      <c r="K588" s="13"/>
      <c r="L588" s="193"/>
      <c r="M588" s="199"/>
      <c r="N588" s="200"/>
      <c r="O588" s="200"/>
      <c r="P588" s="200"/>
      <c r="Q588" s="200"/>
      <c r="R588" s="200"/>
      <c r="S588" s="200"/>
      <c r="T588" s="20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95" t="s">
        <v>214</v>
      </c>
      <c r="AU588" s="195" t="s">
        <v>84</v>
      </c>
      <c r="AV588" s="13" t="s">
        <v>84</v>
      </c>
      <c r="AW588" s="13" t="s">
        <v>33</v>
      </c>
      <c r="AX588" s="13" t="s">
        <v>77</v>
      </c>
      <c r="AY588" s="195" t="s">
        <v>206</v>
      </c>
    </row>
    <row r="589" s="13" customFormat="1">
      <c r="A589" s="13"/>
      <c r="B589" s="193"/>
      <c r="C589" s="13"/>
      <c r="D589" s="194" t="s">
        <v>214</v>
      </c>
      <c r="E589" s="195" t="s">
        <v>1</v>
      </c>
      <c r="F589" s="196" t="s">
        <v>899</v>
      </c>
      <c r="G589" s="13"/>
      <c r="H589" s="197">
        <v>1</v>
      </c>
      <c r="I589" s="198"/>
      <c r="J589" s="13"/>
      <c r="K589" s="13"/>
      <c r="L589" s="193"/>
      <c r="M589" s="199"/>
      <c r="N589" s="200"/>
      <c r="O589" s="200"/>
      <c r="P589" s="200"/>
      <c r="Q589" s="200"/>
      <c r="R589" s="200"/>
      <c r="S589" s="200"/>
      <c r="T589" s="20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5" t="s">
        <v>214</v>
      </c>
      <c r="AU589" s="195" t="s">
        <v>84</v>
      </c>
      <c r="AV589" s="13" t="s">
        <v>84</v>
      </c>
      <c r="AW589" s="13" t="s">
        <v>33</v>
      </c>
      <c r="AX589" s="13" t="s">
        <v>77</v>
      </c>
      <c r="AY589" s="195" t="s">
        <v>206</v>
      </c>
    </row>
    <row r="590" s="14" customFormat="1">
      <c r="A590" s="14"/>
      <c r="B590" s="202"/>
      <c r="C590" s="14"/>
      <c r="D590" s="194" t="s">
        <v>214</v>
      </c>
      <c r="E590" s="203" t="s">
        <v>1</v>
      </c>
      <c r="F590" s="204" t="s">
        <v>216</v>
      </c>
      <c r="G590" s="14"/>
      <c r="H590" s="205">
        <v>18</v>
      </c>
      <c r="I590" s="206"/>
      <c r="J590" s="14"/>
      <c r="K590" s="14"/>
      <c r="L590" s="202"/>
      <c r="M590" s="207"/>
      <c r="N590" s="208"/>
      <c r="O590" s="208"/>
      <c r="P590" s="208"/>
      <c r="Q590" s="208"/>
      <c r="R590" s="208"/>
      <c r="S590" s="208"/>
      <c r="T590" s="20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03" t="s">
        <v>214</v>
      </c>
      <c r="AU590" s="203" t="s">
        <v>84</v>
      </c>
      <c r="AV590" s="14" t="s">
        <v>217</v>
      </c>
      <c r="AW590" s="14" t="s">
        <v>33</v>
      </c>
      <c r="AX590" s="14" t="s">
        <v>8</v>
      </c>
      <c r="AY590" s="203" t="s">
        <v>206</v>
      </c>
    </row>
    <row r="591" s="2" customFormat="1" ht="16.5" customHeight="1">
      <c r="A591" s="37"/>
      <c r="B591" s="179"/>
      <c r="C591" s="218" t="s">
        <v>900</v>
      </c>
      <c r="D591" s="218" t="s">
        <v>374</v>
      </c>
      <c r="E591" s="219" t="s">
        <v>901</v>
      </c>
      <c r="F591" s="220" t="s">
        <v>902</v>
      </c>
      <c r="G591" s="221" t="s">
        <v>390</v>
      </c>
      <c r="H591" s="222">
        <v>18</v>
      </c>
      <c r="I591" s="223"/>
      <c r="J591" s="224">
        <f>ROUND(I591*H591,0)</f>
        <v>0</v>
      </c>
      <c r="K591" s="220" t="s">
        <v>212</v>
      </c>
      <c r="L591" s="225"/>
      <c r="M591" s="226" t="s">
        <v>1</v>
      </c>
      <c r="N591" s="227" t="s">
        <v>42</v>
      </c>
      <c r="O591" s="76"/>
      <c r="P591" s="189">
        <f>O591*H591</f>
        <v>0</v>
      </c>
      <c r="Q591" s="189">
        <v>0.0023999999999999998</v>
      </c>
      <c r="R591" s="189">
        <f>Q591*H591</f>
        <v>0.043199999999999995</v>
      </c>
      <c r="S591" s="189">
        <v>0</v>
      </c>
      <c r="T591" s="190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91" t="s">
        <v>416</v>
      </c>
      <c r="AT591" s="191" t="s">
        <v>374</v>
      </c>
      <c r="AU591" s="191" t="s">
        <v>84</v>
      </c>
      <c r="AY591" s="18" t="s">
        <v>206</v>
      </c>
      <c r="BE591" s="192">
        <f>IF(N591="základní",J591,0)</f>
        <v>0</v>
      </c>
      <c r="BF591" s="192">
        <f>IF(N591="snížená",J591,0)</f>
        <v>0</v>
      </c>
      <c r="BG591" s="192">
        <f>IF(N591="zákl. přenesená",J591,0)</f>
        <v>0</v>
      </c>
      <c r="BH591" s="192">
        <f>IF(N591="sníž. přenesená",J591,0)</f>
        <v>0</v>
      </c>
      <c r="BI591" s="192">
        <f>IF(N591="nulová",J591,0)</f>
        <v>0</v>
      </c>
      <c r="BJ591" s="18" t="s">
        <v>8</v>
      </c>
      <c r="BK591" s="192">
        <f>ROUND(I591*H591,0)</f>
        <v>0</v>
      </c>
      <c r="BL591" s="18" t="s">
        <v>317</v>
      </c>
      <c r="BM591" s="191" t="s">
        <v>903</v>
      </c>
    </row>
    <row r="592" s="2" customFormat="1" ht="16.5" customHeight="1">
      <c r="A592" s="37"/>
      <c r="B592" s="179"/>
      <c r="C592" s="180" t="s">
        <v>904</v>
      </c>
      <c r="D592" s="180" t="s">
        <v>208</v>
      </c>
      <c r="E592" s="181" t="s">
        <v>905</v>
      </c>
      <c r="F592" s="182" t="s">
        <v>906</v>
      </c>
      <c r="G592" s="183" t="s">
        <v>390</v>
      </c>
      <c r="H592" s="184">
        <v>18</v>
      </c>
      <c r="I592" s="185"/>
      <c r="J592" s="186">
        <f>ROUND(I592*H592,0)</f>
        <v>0</v>
      </c>
      <c r="K592" s="182" t="s">
        <v>212</v>
      </c>
      <c r="L592" s="38"/>
      <c r="M592" s="187" t="s">
        <v>1</v>
      </c>
      <c r="N592" s="188" t="s">
        <v>42</v>
      </c>
      <c r="O592" s="76"/>
      <c r="P592" s="189">
        <f>O592*H592</f>
        <v>0</v>
      </c>
      <c r="Q592" s="189">
        <v>0</v>
      </c>
      <c r="R592" s="189">
        <f>Q592*H592</f>
        <v>0</v>
      </c>
      <c r="S592" s="189">
        <v>0</v>
      </c>
      <c r="T592" s="190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1" t="s">
        <v>317</v>
      </c>
      <c r="AT592" s="191" t="s">
        <v>208</v>
      </c>
      <c r="AU592" s="191" t="s">
        <v>84</v>
      </c>
      <c r="AY592" s="18" t="s">
        <v>206</v>
      </c>
      <c r="BE592" s="192">
        <f>IF(N592="základní",J592,0)</f>
        <v>0</v>
      </c>
      <c r="BF592" s="192">
        <f>IF(N592="snížená",J592,0)</f>
        <v>0</v>
      </c>
      <c r="BG592" s="192">
        <f>IF(N592="zákl. přenesená",J592,0)</f>
        <v>0</v>
      </c>
      <c r="BH592" s="192">
        <f>IF(N592="sníž. přenesená",J592,0)</f>
        <v>0</v>
      </c>
      <c r="BI592" s="192">
        <f>IF(N592="nulová",J592,0)</f>
        <v>0</v>
      </c>
      <c r="BJ592" s="18" t="s">
        <v>8</v>
      </c>
      <c r="BK592" s="192">
        <f>ROUND(I592*H592,0)</f>
        <v>0</v>
      </c>
      <c r="BL592" s="18" t="s">
        <v>317</v>
      </c>
      <c r="BM592" s="191" t="s">
        <v>907</v>
      </c>
    </row>
    <row r="593" s="13" customFormat="1">
      <c r="A593" s="13"/>
      <c r="B593" s="193"/>
      <c r="C593" s="13"/>
      <c r="D593" s="194" t="s">
        <v>214</v>
      </c>
      <c r="E593" s="195" t="s">
        <v>1</v>
      </c>
      <c r="F593" s="196" t="s">
        <v>908</v>
      </c>
      <c r="G593" s="13"/>
      <c r="H593" s="197">
        <v>11</v>
      </c>
      <c r="I593" s="198"/>
      <c r="J593" s="13"/>
      <c r="K593" s="13"/>
      <c r="L593" s="193"/>
      <c r="M593" s="199"/>
      <c r="N593" s="200"/>
      <c r="O593" s="200"/>
      <c r="P593" s="200"/>
      <c r="Q593" s="200"/>
      <c r="R593" s="200"/>
      <c r="S593" s="200"/>
      <c r="T593" s="20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95" t="s">
        <v>214</v>
      </c>
      <c r="AU593" s="195" t="s">
        <v>84</v>
      </c>
      <c r="AV593" s="13" t="s">
        <v>84</v>
      </c>
      <c r="AW593" s="13" t="s">
        <v>33</v>
      </c>
      <c r="AX593" s="13" t="s">
        <v>77</v>
      </c>
      <c r="AY593" s="195" t="s">
        <v>206</v>
      </c>
    </row>
    <row r="594" s="13" customFormat="1">
      <c r="A594" s="13"/>
      <c r="B594" s="193"/>
      <c r="C594" s="13"/>
      <c r="D594" s="194" t="s">
        <v>214</v>
      </c>
      <c r="E594" s="195" t="s">
        <v>1</v>
      </c>
      <c r="F594" s="196" t="s">
        <v>909</v>
      </c>
      <c r="G594" s="13"/>
      <c r="H594" s="197">
        <v>5</v>
      </c>
      <c r="I594" s="198"/>
      <c r="J594" s="13"/>
      <c r="K594" s="13"/>
      <c r="L594" s="193"/>
      <c r="M594" s="199"/>
      <c r="N594" s="200"/>
      <c r="O594" s="200"/>
      <c r="P594" s="200"/>
      <c r="Q594" s="200"/>
      <c r="R594" s="200"/>
      <c r="S594" s="200"/>
      <c r="T594" s="20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95" t="s">
        <v>214</v>
      </c>
      <c r="AU594" s="195" t="s">
        <v>84</v>
      </c>
      <c r="AV594" s="13" t="s">
        <v>84</v>
      </c>
      <c r="AW594" s="13" t="s">
        <v>33</v>
      </c>
      <c r="AX594" s="13" t="s">
        <v>77</v>
      </c>
      <c r="AY594" s="195" t="s">
        <v>206</v>
      </c>
    </row>
    <row r="595" s="13" customFormat="1">
      <c r="A595" s="13"/>
      <c r="B595" s="193"/>
      <c r="C595" s="13"/>
      <c r="D595" s="194" t="s">
        <v>214</v>
      </c>
      <c r="E595" s="195" t="s">
        <v>1</v>
      </c>
      <c r="F595" s="196" t="s">
        <v>910</v>
      </c>
      <c r="G595" s="13"/>
      <c r="H595" s="197">
        <v>2</v>
      </c>
      <c r="I595" s="198"/>
      <c r="J595" s="13"/>
      <c r="K595" s="13"/>
      <c r="L595" s="193"/>
      <c r="M595" s="199"/>
      <c r="N595" s="200"/>
      <c r="O595" s="200"/>
      <c r="P595" s="200"/>
      <c r="Q595" s="200"/>
      <c r="R595" s="200"/>
      <c r="S595" s="200"/>
      <c r="T595" s="20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95" t="s">
        <v>214</v>
      </c>
      <c r="AU595" s="195" t="s">
        <v>84</v>
      </c>
      <c r="AV595" s="13" t="s">
        <v>84</v>
      </c>
      <c r="AW595" s="13" t="s">
        <v>33</v>
      </c>
      <c r="AX595" s="13" t="s">
        <v>77</v>
      </c>
      <c r="AY595" s="195" t="s">
        <v>206</v>
      </c>
    </row>
    <row r="596" s="14" customFormat="1">
      <c r="A596" s="14"/>
      <c r="B596" s="202"/>
      <c r="C596" s="14"/>
      <c r="D596" s="194" t="s">
        <v>214</v>
      </c>
      <c r="E596" s="203" t="s">
        <v>1</v>
      </c>
      <c r="F596" s="204" t="s">
        <v>216</v>
      </c>
      <c r="G596" s="14"/>
      <c r="H596" s="205">
        <v>18</v>
      </c>
      <c r="I596" s="206"/>
      <c r="J596" s="14"/>
      <c r="K596" s="14"/>
      <c r="L596" s="202"/>
      <c r="M596" s="207"/>
      <c r="N596" s="208"/>
      <c r="O596" s="208"/>
      <c r="P596" s="208"/>
      <c r="Q596" s="208"/>
      <c r="R596" s="208"/>
      <c r="S596" s="208"/>
      <c r="T596" s="20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03" t="s">
        <v>214</v>
      </c>
      <c r="AU596" s="203" t="s">
        <v>84</v>
      </c>
      <c r="AV596" s="14" t="s">
        <v>217</v>
      </c>
      <c r="AW596" s="14" t="s">
        <v>33</v>
      </c>
      <c r="AX596" s="14" t="s">
        <v>8</v>
      </c>
      <c r="AY596" s="203" t="s">
        <v>206</v>
      </c>
    </row>
    <row r="597" s="2" customFormat="1" ht="16.5" customHeight="1">
      <c r="A597" s="37"/>
      <c r="B597" s="179"/>
      <c r="C597" s="218" t="s">
        <v>911</v>
      </c>
      <c r="D597" s="218" t="s">
        <v>374</v>
      </c>
      <c r="E597" s="219" t="s">
        <v>912</v>
      </c>
      <c r="F597" s="220" t="s">
        <v>913</v>
      </c>
      <c r="G597" s="221" t="s">
        <v>390</v>
      </c>
      <c r="H597" s="222">
        <v>18</v>
      </c>
      <c r="I597" s="223"/>
      <c r="J597" s="224">
        <f>ROUND(I597*H597,0)</f>
        <v>0</v>
      </c>
      <c r="K597" s="220" t="s">
        <v>212</v>
      </c>
      <c r="L597" s="225"/>
      <c r="M597" s="226" t="s">
        <v>1</v>
      </c>
      <c r="N597" s="227" t="s">
        <v>42</v>
      </c>
      <c r="O597" s="76"/>
      <c r="P597" s="189">
        <f>O597*H597</f>
        <v>0</v>
      </c>
      <c r="Q597" s="189">
        <v>0.00040000000000000002</v>
      </c>
      <c r="R597" s="189">
        <f>Q597*H597</f>
        <v>0.0072000000000000007</v>
      </c>
      <c r="S597" s="189">
        <v>0</v>
      </c>
      <c r="T597" s="190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191" t="s">
        <v>416</v>
      </c>
      <c r="AT597" s="191" t="s">
        <v>374</v>
      </c>
      <c r="AU597" s="191" t="s">
        <v>84</v>
      </c>
      <c r="AY597" s="18" t="s">
        <v>206</v>
      </c>
      <c r="BE597" s="192">
        <f>IF(N597="základní",J597,0)</f>
        <v>0</v>
      </c>
      <c r="BF597" s="192">
        <f>IF(N597="snížená",J597,0)</f>
        <v>0</v>
      </c>
      <c r="BG597" s="192">
        <f>IF(N597="zákl. přenesená",J597,0)</f>
        <v>0</v>
      </c>
      <c r="BH597" s="192">
        <f>IF(N597="sníž. přenesená",J597,0)</f>
        <v>0</v>
      </c>
      <c r="BI597" s="192">
        <f>IF(N597="nulová",J597,0)</f>
        <v>0</v>
      </c>
      <c r="BJ597" s="18" t="s">
        <v>8</v>
      </c>
      <c r="BK597" s="192">
        <f>ROUND(I597*H597,0)</f>
        <v>0</v>
      </c>
      <c r="BL597" s="18" t="s">
        <v>317</v>
      </c>
      <c r="BM597" s="191" t="s">
        <v>914</v>
      </c>
    </row>
    <row r="598" s="2" customFormat="1" ht="16.5" customHeight="1">
      <c r="A598" s="37"/>
      <c r="B598" s="179"/>
      <c r="C598" s="180" t="s">
        <v>915</v>
      </c>
      <c r="D598" s="180" t="s">
        <v>208</v>
      </c>
      <c r="E598" s="181" t="s">
        <v>916</v>
      </c>
      <c r="F598" s="182" t="s">
        <v>917</v>
      </c>
      <c r="G598" s="183" t="s">
        <v>390</v>
      </c>
      <c r="H598" s="184">
        <v>29</v>
      </c>
      <c r="I598" s="185"/>
      <c r="J598" s="186">
        <f>ROUND(I598*H598,0)</f>
        <v>0</v>
      </c>
      <c r="K598" s="182" t="s">
        <v>212</v>
      </c>
      <c r="L598" s="38"/>
      <c r="M598" s="187" t="s">
        <v>1</v>
      </c>
      <c r="N598" s="188" t="s">
        <v>42</v>
      </c>
      <c r="O598" s="76"/>
      <c r="P598" s="189">
        <f>O598*H598</f>
        <v>0</v>
      </c>
      <c r="Q598" s="189">
        <v>0</v>
      </c>
      <c r="R598" s="189">
        <f>Q598*H598</f>
        <v>0</v>
      </c>
      <c r="S598" s="189">
        <v>0</v>
      </c>
      <c r="T598" s="190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1" t="s">
        <v>317</v>
      </c>
      <c r="AT598" s="191" t="s">
        <v>208</v>
      </c>
      <c r="AU598" s="191" t="s">
        <v>84</v>
      </c>
      <c r="AY598" s="18" t="s">
        <v>206</v>
      </c>
      <c r="BE598" s="192">
        <f>IF(N598="základní",J598,0)</f>
        <v>0</v>
      </c>
      <c r="BF598" s="192">
        <f>IF(N598="snížená",J598,0)</f>
        <v>0</v>
      </c>
      <c r="BG598" s="192">
        <f>IF(N598="zákl. přenesená",J598,0)</f>
        <v>0</v>
      </c>
      <c r="BH598" s="192">
        <f>IF(N598="sníž. přenesená",J598,0)</f>
        <v>0</v>
      </c>
      <c r="BI598" s="192">
        <f>IF(N598="nulová",J598,0)</f>
        <v>0</v>
      </c>
      <c r="BJ598" s="18" t="s">
        <v>8</v>
      </c>
      <c r="BK598" s="192">
        <f>ROUND(I598*H598,0)</f>
        <v>0</v>
      </c>
      <c r="BL598" s="18" t="s">
        <v>317</v>
      </c>
      <c r="BM598" s="191" t="s">
        <v>918</v>
      </c>
    </row>
    <row r="599" s="13" customFormat="1">
      <c r="A599" s="13"/>
      <c r="B599" s="193"/>
      <c r="C599" s="13"/>
      <c r="D599" s="194" t="s">
        <v>214</v>
      </c>
      <c r="E599" s="195" t="s">
        <v>1</v>
      </c>
      <c r="F599" s="196" t="s">
        <v>392</v>
      </c>
      <c r="G599" s="13"/>
      <c r="H599" s="197">
        <v>10</v>
      </c>
      <c r="I599" s="198"/>
      <c r="J599" s="13"/>
      <c r="K599" s="13"/>
      <c r="L599" s="193"/>
      <c r="M599" s="199"/>
      <c r="N599" s="200"/>
      <c r="O599" s="200"/>
      <c r="P599" s="200"/>
      <c r="Q599" s="200"/>
      <c r="R599" s="200"/>
      <c r="S599" s="200"/>
      <c r="T599" s="20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5" t="s">
        <v>214</v>
      </c>
      <c r="AU599" s="195" t="s">
        <v>84</v>
      </c>
      <c r="AV599" s="13" t="s">
        <v>84</v>
      </c>
      <c r="AW599" s="13" t="s">
        <v>33</v>
      </c>
      <c r="AX599" s="13" t="s">
        <v>77</v>
      </c>
      <c r="AY599" s="195" t="s">
        <v>206</v>
      </c>
    </row>
    <row r="600" s="13" customFormat="1">
      <c r="A600" s="13"/>
      <c r="B600" s="193"/>
      <c r="C600" s="13"/>
      <c r="D600" s="194" t="s">
        <v>214</v>
      </c>
      <c r="E600" s="195" t="s">
        <v>1</v>
      </c>
      <c r="F600" s="196" t="s">
        <v>393</v>
      </c>
      <c r="G600" s="13"/>
      <c r="H600" s="197">
        <v>11</v>
      </c>
      <c r="I600" s="198"/>
      <c r="J600" s="13"/>
      <c r="K600" s="13"/>
      <c r="L600" s="193"/>
      <c r="M600" s="199"/>
      <c r="N600" s="200"/>
      <c r="O600" s="200"/>
      <c r="P600" s="200"/>
      <c r="Q600" s="200"/>
      <c r="R600" s="200"/>
      <c r="S600" s="200"/>
      <c r="T600" s="20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95" t="s">
        <v>214</v>
      </c>
      <c r="AU600" s="195" t="s">
        <v>84</v>
      </c>
      <c r="AV600" s="13" t="s">
        <v>84</v>
      </c>
      <c r="AW600" s="13" t="s">
        <v>33</v>
      </c>
      <c r="AX600" s="13" t="s">
        <v>77</v>
      </c>
      <c r="AY600" s="195" t="s">
        <v>206</v>
      </c>
    </row>
    <row r="601" s="13" customFormat="1">
      <c r="A601" s="13"/>
      <c r="B601" s="193"/>
      <c r="C601" s="13"/>
      <c r="D601" s="194" t="s">
        <v>214</v>
      </c>
      <c r="E601" s="195" t="s">
        <v>1</v>
      </c>
      <c r="F601" s="196" t="s">
        <v>394</v>
      </c>
      <c r="G601" s="13"/>
      <c r="H601" s="197">
        <v>2</v>
      </c>
      <c r="I601" s="198"/>
      <c r="J601" s="13"/>
      <c r="K601" s="13"/>
      <c r="L601" s="193"/>
      <c r="M601" s="199"/>
      <c r="N601" s="200"/>
      <c r="O601" s="200"/>
      <c r="P601" s="200"/>
      <c r="Q601" s="200"/>
      <c r="R601" s="200"/>
      <c r="S601" s="200"/>
      <c r="T601" s="20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95" t="s">
        <v>214</v>
      </c>
      <c r="AU601" s="195" t="s">
        <v>84</v>
      </c>
      <c r="AV601" s="13" t="s">
        <v>84</v>
      </c>
      <c r="AW601" s="13" t="s">
        <v>33</v>
      </c>
      <c r="AX601" s="13" t="s">
        <v>77</v>
      </c>
      <c r="AY601" s="195" t="s">
        <v>206</v>
      </c>
    </row>
    <row r="602" s="13" customFormat="1">
      <c r="A602" s="13"/>
      <c r="B602" s="193"/>
      <c r="C602" s="13"/>
      <c r="D602" s="194" t="s">
        <v>214</v>
      </c>
      <c r="E602" s="195" t="s">
        <v>1</v>
      </c>
      <c r="F602" s="196" t="s">
        <v>919</v>
      </c>
      <c r="G602" s="13"/>
      <c r="H602" s="197">
        <v>6</v>
      </c>
      <c r="I602" s="198"/>
      <c r="J602" s="13"/>
      <c r="K602" s="13"/>
      <c r="L602" s="193"/>
      <c r="M602" s="199"/>
      <c r="N602" s="200"/>
      <c r="O602" s="200"/>
      <c r="P602" s="200"/>
      <c r="Q602" s="200"/>
      <c r="R602" s="200"/>
      <c r="S602" s="200"/>
      <c r="T602" s="20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95" t="s">
        <v>214</v>
      </c>
      <c r="AU602" s="195" t="s">
        <v>84</v>
      </c>
      <c r="AV602" s="13" t="s">
        <v>84</v>
      </c>
      <c r="AW602" s="13" t="s">
        <v>33</v>
      </c>
      <c r="AX602" s="13" t="s">
        <v>77</v>
      </c>
      <c r="AY602" s="195" t="s">
        <v>206</v>
      </c>
    </row>
    <row r="603" s="14" customFormat="1">
      <c r="A603" s="14"/>
      <c r="B603" s="202"/>
      <c r="C603" s="14"/>
      <c r="D603" s="194" t="s">
        <v>214</v>
      </c>
      <c r="E603" s="203" t="s">
        <v>1</v>
      </c>
      <c r="F603" s="204" t="s">
        <v>216</v>
      </c>
      <c r="G603" s="14"/>
      <c r="H603" s="205">
        <v>29</v>
      </c>
      <c r="I603" s="206"/>
      <c r="J603" s="14"/>
      <c r="K603" s="14"/>
      <c r="L603" s="202"/>
      <c r="M603" s="207"/>
      <c r="N603" s="208"/>
      <c r="O603" s="208"/>
      <c r="P603" s="208"/>
      <c r="Q603" s="208"/>
      <c r="R603" s="208"/>
      <c r="S603" s="208"/>
      <c r="T603" s="20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03" t="s">
        <v>214</v>
      </c>
      <c r="AU603" s="203" t="s">
        <v>84</v>
      </c>
      <c r="AV603" s="14" t="s">
        <v>217</v>
      </c>
      <c r="AW603" s="14" t="s">
        <v>33</v>
      </c>
      <c r="AX603" s="14" t="s">
        <v>8</v>
      </c>
      <c r="AY603" s="203" t="s">
        <v>206</v>
      </c>
    </row>
    <row r="604" s="2" customFormat="1" ht="24.15" customHeight="1">
      <c r="A604" s="37"/>
      <c r="B604" s="179"/>
      <c r="C604" s="218" t="s">
        <v>920</v>
      </c>
      <c r="D604" s="218" t="s">
        <v>374</v>
      </c>
      <c r="E604" s="219" t="s">
        <v>921</v>
      </c>
      <c r="F604" s="220" t="s">
        <v>922</v>
      </c>
      <c r="G604" s="221" t="s">
        <v>390</v>
      </c>
      <c r="H604" s="222">
        <v>29</v>
      </c>
      <c r="I604" s="223"/>
      <c r="J604" s="224">
        <f>ROUND(I604*H604,0)</f>
        <v>0</v>
      </c>
      <c r="K604" s="220" t="s">
        <v>212</v>
      </c>
      <c r="L604" s="225"/>
      <c r="M604" s="226" t="s">
        <v>1</v>
      </c>
      <c r="N604" s="227" t="s">
        <v>42</v>
      </c>
      <c r="O604" s="76"/>
      <c r="P604" s="189">
        <f>O604*H604</f>
        <v>0</v>
      </c>
      <c r="Q604" s="189">
        <v>0.00014999999999999999</v>
      </c>
      <c r="R604" s="189">
        <f>Q604*H604</f>
        <v>0.0043499999999999997</v>
      </c>
      <c r="S604" s="189">
        <v>0</v>
      </c>
      <c r="T604" s="190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191" t="s">
        <v>416</v>
      </c>
      <c r="AT604" s="191" t="s">
        <v>374</v>
      </c>
      <c r="AU604" s="191" t="s">
        <v>84</v>
      </c>
      <c r="AY604" s="18" t="s">
        <v>206</v>
      </c>
      <c r="BE604" s="192">
        <f>IF(N604="základní",J604,0)</f>
        <v>0</v>
      </c>
      <c r="BF604" s="192">
        <f>IF(N604="snížená",J604,0)</f>
        <v>0</v>
      </c>
      <c r="BG604" s="192">
        <f>IF(N604="zákl. přenesená",J604,0)</f>
        <v>0</v>
      </c>
      <c r="BH604" s="192">
        <f>IF(N604="sníž. přenesená",J604,0)</f>
        <v>0</v>
      </c>
      <c r="BI604" s="192">
        <f>IF(N604="nulová",J604,0)</f>
        <v>0</v>
      </c>
      <c r="BJ604" s="18" t="s">
        <v>8</v>
      </c>
      <c r="BK604" s="192">
        <f>ROUND(I604*H604,0)</f>
        <v>0</v>
      </c>
      <c r="BL604" s="18" t="s">
        <v>317</v>
      </c>
      <c r="BM604" s="191" t="s">
        <v>923</v>
      </c>
    </row>
    <row r="605" s="2" customFormat="1" ht="21.75" customHeight="1">
      <c r="A605" s="37"/>
      <c r="B605" s="179"/>
      <c r="C605" s="180" t="s">
        <v>924</v>
      </c>
      <c r="D605" s="180" t="s">
        <v>208</v>
      </c>
      <c r="E605" s="181" t="s">
        <v>925</v>
      </c>
      <c r="F605" s="182" t="s">
        <v>926</v>
      </c>
      <c r="G605" s="183" t="s">
        <v>390</v>
      </c>
      <c r="H605" s="184">
        <v>29</v>
      </c>
      <c r="I605" s="185"/>
      <c r="J605" s="186">
        <f>ROUND(I605*H605,0)</f>
        <v>0</v>
      </c>
      <c r="K605" s="182" t="s">
        <v>212</v>
      </c>
      <c r="L605" s="38"/>
      <c r="M605" s="187" t="s">
        <v>1</v>
      </c>
      <c r="N605" s="188" t="s">
        <v>42</v>
      </c>
      <c r="O605" s="76"/>
      <c r="P605" s="189">
        <f>O605*H605</f>
        <v>0</v>
      </c>
      <c r="Q605" s="189">
        <v>0</v>
      </c>
      <c r="R605" s="189">
        <f>Q605*H605</f>
        <v>0</v>
      </c>
      <c r="S605" s="189">
        <v>0</v>
      </c>
      <c r="T605" s="190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1" t="s">
        <v>317</v>
      </c>
      <c r="AT605" s="191" t="s">
        <v>208</v>
      </c>
      <c r="AU605" s="191" t="s">
        <v>84</v>
      </c>
      <c r="AY605" s="18" t="s">
        <v>206</v>
      </c>
      <c r="BE605" s="192">
        <f>IF(N605="základní",J605,0)</f>
        <v>0</v>
      </c>
      <c r="BF605" s="192">
        <f>IF(N605="snížená",J605,0)</f>
        <v>0</v>
      </c>
      <c r="BG605" s="192">
        <f>IF(N605="zákl. přenesená",J605,0)</f>
        <v>0</v>
      </c>
      <c r="BH605" s="192">
        <f>IF(N605="sníž. přenesená",J605,0)</f>
        <v>0</v>
      </c>
      <c r="BI605" s="192">
        <f>IF(N605="nulová",J605,0)</f>
        <v>0</v>
      </c>
      <c r="BJ605" s="18" t="s">
        <v>8</v>
      </c>
      <c r="BK605" s="192">
        <f>ROUND(I605*H605,0)</f>
        <v>0</v>
      </c>
      <c r="BL605" s="18" t="s">
        <v>317</v>
      </c>
      <c r="BM605" s="191" t="s">
        <v>927</v>
      </c>
    </row>
    <row r="606" s="13" customFormat="1">
      <c r="A606" s="13"/>
      <c r="B606" s="193"/>
      <c r="C606" s="13"/>
      <c r="D606" s="194" t="s">
        <v>214</v>
      </c>
      <c r="E606" s="195" t="s">
        <v>1</v>
      </c>
      <c r="F606" s="196" t="s">
        <v>392</v>
      </c>
      <c r="G606" s="13"/>
      <c r="H606" s="197">
        <v>10</v>
      </c>
      <c r="I606" s="198"/>
      <c r="J606" s="13"/>
      <c r="K606" s="13"/>
      <c r="L606" s="193"/>
      <c r="M606" s="199"/>
      <c r="N606" s="200"/>
      <c r="O606" s="200"/>
      <c r="P606" s="200"/>
      <c r="Q606" s="200"/>
      <c r="R606" s="200"/>
      <c r="S606" s="200"/>
      <c r="T606" s="20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95" t="s">
        <v>214</v>
      </c>
      <c r="AU606" s="195" t="s">
        <v>84</v>
      </c>
      <c r="AV606" s="13" t="s">
        <v>84</v>
      </c>
      <c r="AW606" s="13" t="s">
        <v>33</v>
      </c>
      <c r="AX606" s="13" t="s">
        <v>77</v>
      </c>
      <c r="AY606" s="195" t="s">
        <v>206</v>
      </c>
    </row>
    <row r="607" s="13" customFormat="1">
      <c r="A607" s="13"/>
      <c r="B607" s="193"/>
      <c r="C607" s="13"/>
      <c r="D607" s="194" t="s">
        <v>214</v>
      </c>
      <c r="E607" s="195" t="s">
        <v>1</v>
      </c>
      <c r="F607" s="196" t="s">
        <v>393</v>
      </c>
      <c r="G607" s="13"/>
      <c r="H607" s="197">
        <v>11</v>
      </c>
      <c r="I607" s="198"/>
      <c r="J607" s="13"/>
      <c r="K607" s="13"/>
      <c r="L607" s="193"/>
      <c r="M607" s="199"/>
      <c r="N607" s="200"/>
      <c r="O607" s="200"/>
      <c r="P607" s="200"/>
      <c r="Q607" s="200"/>
      <c r="R607" s="200"/>
      <c r="S607" s="200"/>
      <c r="T607" s="20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95" t="s">
        <v>214</v>
      </c>
      <c r="AU607" s="195" t="s">
        <v>84</v>
      </c>
      <c r="AV607" s="13" t="s">
        <v>84</v>
      </c>
      <c r="AW607" s="13" t="s">
        <v>33</v>
      </c>
      <c r="AX607" s="13" t="s">
        <v>77</v>
      </c>
      <c r="AY607" s="195" t="s">
        <v>206</v>
      </c>
    </row>
    <row r="608" s="13" customFormat="1">
      <c r="A608" s="13"/>
      <c r="B608" s="193"/>
      <c r="C608" s="13"/>
      <c r="D608" s="194" t="s">
        <v>214</v>
      </c>
      <c r="E608" s="195" t="s">
        <v>1</v>
      </c>
      <c r="F608" s="196" t="s">
        <v>394</v>
      </c>
      <c r="G608" s="13"/>
      <c r="H608" s="197">
        <v>2</v>
      </c>
      <c r="I608" s="198"/>
      <c r="J608" s="13"/>
      <c r="K608" s="13"/>
      <c r="L608" s="193"/>
      <c r="M608" s="199"/>
      <c r="N608" s="200"/>
      <c r="O608" s="200"/>
      <c r="P608" s="200"/>
      <c r="Q608" s="200"/>
      <c r="R608" s="200"/>
      <c r="S608" s="200"/>
      <c r="T608" s="20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95" t="s">
        <v>214</v>
      </c>
      <c r="AU608" s="195" t="s">
        <v>84</v>
      </c>
      <c r="AV608" s="13" t="s">
        <v>84</v>
      </c>
      <c r="AW608" s="13" t="s">
        <v>33</v>
      </c>
      <c r="AX608" s="13" t="s">
        <v>77</v>
      </c>
      <c r="AY608" s="195" t="s">
        <v>206</v>
      </c>
    </row>
    <row r="609" s="13" customFormat="1">
      <c r="A609" s="13"/>
      <c r="B609" s="193"/>
      <c r="C609" s="13"/>
      <c r="D609" s="194" t="s">
        <v>214</v>
      </c>
      <c r="E609" s="195" t="s">
        <v>1</v>
      </c>
      <c r="F609" s="196" t="s">
        <v>928</v>
      </c>
      <c r="G609" s="13"/>
      <c r="H609" s="197">
        <v>6</v>
      </c>
      <c r="I609" s="198"/>
      <c r="J609" s="13"/>
      <c r="K609" s="13"/>
      <c r="L609" s="193"/>
      <c r="M609" s="199"/>
      <c r="N609" s="200"/>
      <c r="O609" s="200"/>
      <c r="P609" s="200"/>
      <c r="Q609" s="200"/>
      <c r="R609" s="200"/>
      <c r="S609" s="200"/>
      <c r="T609" s="20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5" t="s">
        <v>214</v>
      </c>
      <c r="AU609" s="195" t="s">
        <v>84</v>
      </c>
      <c r="AV609" s="13" t="s">
        <v>84</v>
      </c>
      <c r="AW609" s="13" t="s">
        <v>33</v>
      </c>
      <c r="AX609" s="13" t="s">
        <v>77</v>
      </c>
      <c r="AY609" s="195" t="s">
        <v>206</v>
      </c>
    </row>
    <row r="610" s="14" customFormat="1">
      <c r="A610" s="14"/>
      <c r="B610" s="202"/>
      <c r="C610" s="14"/>
      <c r="D610" s="194" t="s">
        <v>214</v>
      </c>
      <c r="E610" s="203" t="s">
        <v>1</v>
      </c>
      <c r="F610" s="204" t="s">
        <v>216</v>
      </c>
      <c r="G610" s="14"/>
      <c r="H610" s="205">
        <v>29</v>
      </c>
      <c r="I610" s="206"/>
      <c r="J610" s="14"/>
      <c r="K610" s="14"/>
      <c r="L610" s="202"/>
      <c r="M610" s="207"/>
      <c r="N610" s="208"/>
      <c r="O610" s="208"/>
      <c r="P610" s="208"/>
      <c r="Q610" s="208"/>
      <c r="R610" s="208"/>
      <c r="S610" s="208"/>
      <c r="T610" s="20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03" t="s">
        <v>214</v>
      </c>
      <c r="AU610" s="203" t="s">
        <v>84</v>
      </c>
      <c r="AV610" s="14" t="s">
        <v>217</v>
      </c>
      <c r="AW610" s="14" t="s">
        <v>33</v>
      </c>
      <c r="AX610" s="14" t="s">
        <v>8</v>
      </c>
      <c r="AY610" s="203" t="s">
        <v>206</v>
      </c>
    </row>
    <row r="611" s="2" customFormat="1" ht="16.5" customHeight="1">
      <c r="A611" s="37"/>
      <c r="B611" s="179"/>
      <c r="C611" s="218" t="s">
        <v>929</v>
      </c>
      <c r="D611" s="218" t="s">
        <v>374</v>
      </c>
      <c r="E611" s="219" t="s">
        <v>930</v>
      </c>
      <c r="F611" s="220" t="s">
        <v>931</v>
      </c>
      <c r="G611" s="221" t="s">
        <v>390</v>
      </c>
      <c r="H611" s="222">
        <v>29</v>
      </c>
      <c r="I611" s="223"/>
      <c r="J611" s="224">
        <f>ROUND(I611*H611,0)</f>
        <v>0</v>
      </c>
      <c r="K611" s="220" t="s">
        <v>212</v>
      </c>
      <c r="L611" s="225"/>
      <c r="M611" s="226" t="s">
        <v>1</v>
      </c>
      <c r="N611" s="227" t="s">
        <v>42</v>
      </c>
      <c r="O611" s="76"/>
      <c r="P611" s="189">
        <f>O611*H611</f>
        <v>0</v>
      </c>
      <c r="Q611" s="189">
        <v>0.0022000000000000001</v>
      </c>
      <c r="R611" s="189">
        <f>Q611*H611</f>
        <v>0.063800000000000009</v>
      </c>
      <c r="S611" s="189">
        <v>0</v>
      </c>
      <c r="T611" s="190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91" t="s">
        <v>416</v>
      </c>
      <c r="AT611" s="191" t="s">
        <v>374</v>
      </c>
      <c r="AU611" s="191" t="s">
        <v>84</v>
      </c>
      <c r="AY611" s="18" t="s">
        <v>206</v>
      </c>
      <c r="BE611" s="192">
        <f>IF(N611="základní",J611,0)</f>
        <v>0</v>
      </c>
      <c r="BF611" s="192">
        <f>IF(N611="snížená",J611,0)</f>
        <v>0</v>
      </c>
      <c r="BG611" s="192">
        <f>IF(N611="zákl. přenesená",J611,0)</f>
        <v>0</v>
      </c>
      <c r="BH611" s="192">
        <f>IF(N611="sníž. přenesená",J611,0)</f>
        <v>0</v>
      </c>
      <c r="BI611" s="192">
        <f>IF(N611="nulová",J611,0)</f>
        <v>0</v>
      </c>
      <c r="BJ611" s="18" t="s">
        <v>8</v>
      </c>
      <c r="BK611" s="192">
        <f>ROUND(I611*H611,0)</f>
        <v>0</v>
      </c>
      <c r="BL611" s="18" t="s">
        <v>317</v>
      </c>
      <c r="BM611" s="191" t="s">
        <v>932</v>
      </c>
    </row>
    <row r="612" s="2" customFormat="1" ht="21.75" customHeight="1">
      <c r="A612" s="37"/>
      <c r="B612" s="179"/>
      <c r="C612" s="180" t="s">
        <v>933</v>
      </c>
      <c r="D612" s="180" t="s">
        <v>208</v>
      </c>
      <c r="E612" s="181" t="s">
        <v>934</v>
      </c>
      <c r="F612" s="182" t="s">
        <v>935</v>
      </c>
      <c r="G612" s="183" t="s">
        <v>390</v>
      </c>
      <c r="H612" s="184">
        <v>1</v>
      </c>
      <c r="I612" s="185"/>
      <c r="J612" s="186">
        <f>ROUND(I612*H612,0)</f>
        <v>0</v>
      </c>
      <c r="K612" s="182" t="s">
        <v>212</v>
      </c>
      <c r="L612" s="38"/>
      <c r="M612" s="187" t="s">
        <v>1</v>
      </c>
      <c r="N612" s="188" t="s">
        <v>42</v>
      </c>
      <c r="O612" s="76"/>
      <c r="P612" s="189">
        <f>O612*H612</f>
        <v>0</v>
      </c>
      <c r="Q612" s="189">
        <v>0</v>
      </c>
      <c r="R612" s="189">
        <f>Q612*H612</f>
        <v>0</v>
      </c>
      <c r="S612" s="189">
        <v>0</v>
      </c>
      <c r="T612" s="190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91" t="s">
        <v>317</v>
      </c>
      <c r="AT612" s="191" t="s">
        <v>208</v>
      </c>
      <c r="AU612" s="191" t="s">
        <v>84</v>
      </c>
      <c r="AY612" s="18" t="s">
        <v>206</v>
      </c>
      <c r="BE612" s="192">
        <f>IF(N612="základní",J612,0)</f>
        <v>0</v>
      </c>
      <c r="BF612" s="192">
        <f>IF(N612="snížená",J612,0)</f>
        <v>0</v>
      </c>
      <c r="BG612" s="192">
        <f>IF(N612="zákl. přenesená",J612,0)</f>
        <v>0</v>
      </c>
      <c r="BH612" s="192">
        <f>IF(N612="sníž. přenesená",J612,0)</f>
        <v>0</v>
      </c>
      <c r="BI612" s="192">
        <f>IF(N612="nulová",J612,0)</f>
        <v>0</v>
      </c>
      <c r="BJ612" s="18" t="s">
        <v>8</v>
      </c>
      <c r="BK612" s="192">
        <f>ROUND(I612*H612,0)</f>
        <v>0</v>
      </c>
      <c r="BL612" s="18" t="s">
        <v>317</v>
      </c>
      <c r="BM612" s="191" t="s">
        <v>936</v>
      </c>
    </row>
    <row r="613" s="13" customFormat="1">
      <c r="A613" s="13"/>
      <c r="B613" s="193"/>
      <c r="C613" s="13"/>
      <c r="D613" s="194" t="s">
        <v>214</v>
      </c>
      <c r="E613" s="195" t="s">
        <v>1</v>
      </c>
      <c r="F613" s="196" t="s">
        <v>937</v>
      </c>
      <c r="G613" s="13"/>
      <c r="H613" s="197">
        <v>1</v>
      </c>
      <c r="I613" s="198"/>
      <c r="J613" s="13"/>
      <c r="K613" s="13"/>
      <c r="L613" s="193"/>
      <c r="M613" s="199"/>
      <c r="N613" s="200"/>
      <c r="O613" s="200"/>
      <c r="P613" s="200"/>
      <c r="Q613" s="200"/>
      <c r="R613" s="200"/>
      <c r="S613" s="200"/>
      <c r="T613" s="20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5" t="s">
        <v>214</v>
      </c>
      <c r="AU613" s="195" t="s">
        <v>84</v>
      </c>
      <c r="AV613" s="13" t="s">
        <v>84</v>
      </c>
      <c r="AW613" s="13" t="s">
        <v>33</v>
      </c>
      <c r="AX613" s="13" t="s">
        <v>8</v>
      </c>
      <c r="AY613" s="195" t="s">
        <v>206</v>
      </c>
    </row>
    <row r="614" s="2" customFormat="1" ht="16.5" customHeight="1">
      <c r="A614" s="37"/>
      <c r="B614" s="179"/>
      <c r="C614" s="218" t="s">
        <v>938</v>
      </c>
      <c r="D614" s="218" t="s">
        <v>374</v>
      </c>
      <c r="E614" s="219" t="s">
        <v>939</v>
      </c>
      <c r="F614" s="220" t="s">
        <v>940</v>
      </c>
      <c r="G614" s="221" t="s">
        <v>390</v>
      </c>
      <c r="H614" s="222">
        <v>1</v>
      </c>
      <c r="I614" s="223"/>
      <c r="J614" s="224">
        <f>ROUND(I614*H614,0)</f>
        <v>0</v>
      </c>
      <c r="K614" s="220" t="s">
        <v>212</v>
      </c>
      <c r="L614" s="225"/>
      <c r="M614" s="226" t="s">
        <v>1</v>
      </c>
      <c r="N614" s="227" t="s">
        <v>42</v>
      </c>
      <c r="O614" s="76"/>
      <c r="P614" s="189">
        <f>O614*H614</f>
        <v>0</v>
      </c>
      <c r="Q614" s="189">
        <v>0.0022000000000000001</v>
      </c>
      <c r="R614" s="189">
        <f>Q614*H614</f>
        <v>0.0022000000000000001</v>
      </c>
      <c r="S614" s="189">
        <v>0</v>
      </c>
      <c r="T614" s="190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191" t="s">
        <v>416</v>
      </c>
      <c r="AT614" s="191" t="s">
        <v>374</v>
      </c>
      <c r="AU614" s="191" t="s">
        <v>84</v>
      </c>
      <c r="AY614" s="18" t="s">
        <v>206</v>
      </c>
      <c r="BE614" s="192">
        <f>IF(N614="základní",J614,0)</f>
        <v>0</v>
      </c>
      <c r="BF614" s="192">
        <f>IF(N614="snížená",J614,0)</f>
        <v>0</v>
      </c>
      <c r="BG614" s="192">
        <f>IF(N614="zákl. přenesená",J614,0)</f>
        <v>0</v>
      </c>
      <c r="BH614" s="192">
        <f>IF(N614="sníž. přenesená",J614,0)</f>
        <v>0</v>
      </c>
      <c r="BI614" s="192">
        <f>IF(N614="nulová",J614,0)</f>
        <v>0</v>
      </c>
      <c r="BJ614" s="18" t="s">
        <v>8</v>
      </c>
      <c r="BK614" s="192">
        <f>ROUND(I614*H614,0)</f>
        <v>0</v>
      </c>
      <c r="BL614" s="18" t="s">
        <v>317</v>
      </c>
      <c r="BM614" s="191" t="s">
        <v>941</v>
      </c>
    </row>
    <row r="615" s="13" customFormat="1">
      <c r="A615" s="13"/>
      <c r="B615" s="193"/>
      <c r="C615" s="13"/>
      <c r="D615" s="194" t="s">
        <v>214</v>
      </c>
      <c r="E615" s="195" t="s">
        <v>1</v>
      </c>
      <c r="F615" s="196" t="s">
        <v>937</v>
      </c>
      <c r="G615" s="13"/>
      <c r="H615" s="197">
        <v>1</v>
      </c>
      <c r="I615" s="198"/>
      <c r="J615" s="13"/>
      <c r="K615" s="13"/>
      <c r="L615" s="193"/>
      <c r="M615" s="199"/>
      <c r="N615" s="200"/>
      <c r="O615" s="200"/>
      <c r="P615" s="200"/>
      <c r="Q615" s="200"/>
      <c r="R615" s="200"/>
      <c r="S615" s="200"/>
      <c r="T615" s="20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95" t="s">
        <v>214</v>
      </c>
      <c r="AU615" s="195" t="s">
        <v>84</v>
      </c>
      <c r="AV615" s="13" t="s">
        <v>84</v>
      </c>
      <c r="AW615" s="13" t="s">
        <v>33</v>
      </c>
      <c r="AX615" s="13" t="s">
        <v>8</v>
      </c>
      <c r="AY615" s="195" t="s">
        <v>206</v>
      </c>
    </row>
    <row r="616" s="2" customFormat="1" ht="24.15" customHeight="1">
      <c r="A616" s="37"/>
      <c r="B616" s="179"/>
      <c r="C616" s="180" t="s">
        <v>942</v>
      </c>
      <c r="D616" s="180" t="s">
        <v>208</v>
      </c>
      <c r="E616" s="181" t="s">
        <v>943</v>
      </c>
      <c r="F616" s="182" t="s">
        <v>944</v>
      </c>
      <c r="G616" s="183" t="s">
        <v>294</v>
      </c>
      <c r="H616" s="184">
        <v>6.7619999999999996</v>
      </c>
      <c r="I616" s="185"/>
      <c r="J616" s="186">
        <f>ROUND(I616*H616,0)</f>
        <v>0</v>
      </c>
      <c r="K616" s="182" t="s">
        <v>212</v>
      </c>
      <c r="L616" s="38"/>
      <c r="M616" s="187" t="s">
        <v>1</v>
      </c>
      <c r="N616" s="188" t="s">
        <v>42</v>
      </c>
      <c r="O616" s="76"/>
      <c r="P616" s="189">
        <f>O616*H616</f>
        <v>0</v>
      </c>
      <c r="Q616" s="189">
        <v>0</v>
      </c>
      <c r="R616" s="189">
        <f>Q616*H616</f>
        <v>0</v>
      </c>
      <c r="S616" s="189">
        <v>0.0085299999999999994</v>
      </c>
      <c r="T616" s="190">
        <f>S616*H616</f>
        <v>0.057679859999999993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91" t="s">
        <v>317</v>
      </c>
      <c r="AT616" s="191" t="s">
        <v>208</v>
      </c>
      <c r="AU616" s="191" t="s">
        <v>84</v>
      </c>
      <c r="AY616" s="18" t="s">
        <v>206</v>
      </c>
      <c r="BE616" s="192">
        <f>IF(N616="základní",J616,0)</f>
        <v>0</v>
      </c>
      <c r="BF616" s="192">
        <f>IF(N616="snížená",J616,0)</f>
        <v>0</v>
      </c>
      <c r="BG616" s="192">
        <f>IF(N616="zákl. přenesená",J616,0)</f>
        <v>0</v>
      </c>
      <c r="BH616" s="192">
        <f>IF(N616="sníž. přenesená",J616,0)</f>
        <v>0</v>
      </c>
      <c r="BI616" s="192">
        <f>IF(N616="nulová",J616,0)</f>
        <v>0</v>
      </c>
      <c r="BJ616" s="18" t="s">
        <v>8</v>
      </c>
      <c r="BK616" s="192">
        <f>ROUND(I616*H616,0)</f>
        <v>0</v>
      </c>
      <c r="BL616" s="18" t="s">
        <v>317</v>
      </c>
      <c r="BM616" s="191" t="s">
        <v>945</v>
      </c>
    </row>
    <row r="617" s="13" customFormat="1">
      <c r="A617" s="13"/>
      <c r="B617" s="193"/>
      <c r="C617" s="13"/>
      <c r="D617" s="194" t="s">
        <v>214</v>
      </c>
      <c r="E617" s="195" t="s">
        <v>1</v>
      </c>
      <c r="F617" s="196" t="s">
        <v>946</v>
      </c>
      <c r="G617" s="13"/>
      <c r="H617" s="197">
        <v>6.7619999999999996</v>
      </c>
      <c r="I617" s="198"/>
      <c r="J617" s="13"/>
      <c r="K617" s="13"/>
      <c r="L617" s="193"/>
      <c r="M617" s="199"/>
      <c r="N617" s="200"/>
      <c r="O617" s="200"/>
      <c r="P617" s="200"/>
      <c r="Q617" s="200"/>
      <c r="R617" s="200"/>
      <c r="S617" s="200"/>
      <c r="T617" s="20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95" t="s">
        <v>214</v>
      </c>
      <c r="AU617" s="195" t="s">
        <v>84</v>
      </c>
      <c r="AV617" s="13" t="s">
        <v>84</v>
      </c>
      <c r="AW617" s="13" t="s">
        <v>33</v>
      </c>
      <c r="AX617" s="13" t="s">
        <v>8</v>
      </c>
      <c r="AY617" s="195" t="s">
        <v>206</v>
      </c>
    </row>
    <row r="618" s="2" customFormat="1" ht="24.15" customHeight="1">
      <c r="A618" s="37"/>
      <c r="B618" s="179"/>
      <c r="C618" s="180" t="s">
        <v>947</v>
      </c>
      <c r="D618" s="180" t="s">
        <v>208</v>
      </c>
      <c r="E618" s="181" t="s">
        <v>948</v>
      </c>
      <c r="F618" s="182" t="s">
        <v>949</v>
      </c>
      <c r="G618" s="183" t="s">
        <v>390</v>
      </c>
      <c r="H618" s="184">
        <v>18</v>
      </c>
      <c r="I618" s="185"/>
      <c r="J618" s="186">
        <f>ROUND(I618*H618,0)</f>
        <v>0</v>
      </c>
      <c r="K618" s="182" t="s">
        <v>212</v>
      </c>
      <c r="L618" s="38"/>
      <c r="M618" s="187" t="s">
        <v>1</v>
      </c>
      <c r="N618" s="188" t="s">
        <v>42</v>
      </c>
      <c r="O618" s="76"/>
      <c r="P618" s="189">
        <f>O618*H618</f>
        <v>0</v>
      </c>
      <c r="Q618" s="189">
        <v>0</v>
      </c>
      <c r="R618" s="189">
        <f>Q618*H618</f>
        <v>0</v>
      </c>
      <c r="S618" s="189">
        <v>0</v>
      </c>
      <c r="T618" s="190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91" t="s">
        <v>317</v>
      </c>
      <c r="AT618" s="191" t="s">
        <v>208</v>
      </c>
      <c r="AU618" s="191" t="s">
        <v>84</v>
      </c>
      <c r="AY618" s="18" t="s">
        <v>206</v>
      </c>
      <c r="BE618" s="192">
        <f>IF(N618="základní",J618,0)</f>
        <v>0</v>
      </c>
      <c r="BF618" s="192">
        <f>IF(N618="snížená",J618,0)</f>
        <v>0</v>
      </c>
      <c r="BG618" s="192">
        <f>IF(N618="zákl. přenesená",J618,0)</f>
        <v>0</v>
      </c>
      <c r="BH618" s="192">
        <f>IF(N618="sníž. přenesená",J618,0)</f>
        <v>0</v>
      </c>
      <c r="BI618" s="192">
        <f>IF(N618="nulová",J618,0)</f>
        <v>0</v>
      </c>
      <c r="BJ618" s="18" t="s">
        <v>8</v>
      </c>
      <c r="BK618" s="192">
        <f>ROUND(I618*H618,0)</f>
        <v>0</v>
      </c>
      <c r="BL618" s="18" t="s">
        <v>317</v>
      </c>
      <c r="BM618" s="191" t="s">
        <v>950</v>
      </c>
    </row>
    <row r="619" s="13" customFormat="1">
      <c r="A619" s="13"/>
      <c r="B619" s="193"/>
      <c r="C619" s="13"/>
      <c r="D619" s="194" t="s">
        <v>214</v>
      </c>
      <c r="E619" s="195" t="s">
        <v>1</v>
      </c>
      <c r="F619" s="196" t="s">
        <v>951</v>
      </c>
      <c r="G619" s="13"/>
      <c r="H619" s="197">
        <v>18</v>
      </c>
      <c r="I619" s="198"/>
      <c r="J619" s="13"/>
      <c r="K619" s="13"/>
      <c r="L619" s="193"/>
      <c r="M619" s="199"/>
      <c r="N619" s="200"/>
      <c r="O619" s="200"/>
      <c r="P619" s="200"/>
      <c r="Q619" s="200"/>
      <c r="R619" s="200"/>
      <c r="S619" s="200"/>
      <c r="T619" s="20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95" t="s">
        <v>214</v>
      </c>
      <c r="AU619" s="195" t="s">
        <v>84</v>
      </c>
      <c r="AV619" s="13" t="s">
        <v>84</v>
      </c>
      <c r="AW619" s="13" t="s">
        <v>33</v>
      </c>
      <c r="AX619" s="13" t="s">
        <v>8</v>
      </c>
      <c r="AY619" s="195" t="s">
        <v>206</v>
      </c>
    </row>
    <row r="620" s="2" customFormat="1" ht="24.15" customHeight="1">
      <c r="A620" s="37"/>
      <c r="B620" s="179"/>
      <c r="C620" s="218" t="s">
        <v>952</v>
      </c>
      <c r="D620" s="218" t="s">
        <v>374</v>
      </c>
      <c r="E620" s="219" t="s">
        <v>953</v>
      </c>
      <c r="F620" s="220" t="s">
        <v>954</v>
      </c>
      <c r="G620" s="221" t="s">
        <v>266</v>
      </c>
      <c r="H620" s="222">
        <v>18</v>
      </c>
      <c r="I620" s="223"/>
      <c r="J620" s="224">
        <f>ROUND(I620*H620,0)</f>
        <v>0</v>
      </c>
      <c r="K620" s="220" t="s">
        <v>212</v>
      </c>
      <c r="L620" s="225"/>
      <c r="M620" s="226" t="s">
        <v>1</v>
      </c>
      <c r="N620" s="227" t="s">
        <v>42</v>
      </c>
      <c r="O620" s="76"/>
      <c r="P620" s="189">
        <f>O620*H620</f>
        <v>0</v>
      </c>
      <c r="Q620" s="189">
        <v>0.0030000000000000001</v>
      </c>
      <c r="R620" s="189">
        <f>Q620*H620</f>
        <v>0.053999999999999999</v>
      </c>
      <c r="S620" s="189">
        <v>0</v>
      </c>
      <c r="T620" s="190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91" t="s">
        <v>416</v>
      </c>
      <c r="AT620" s="191" t="s">
        <v>374</v>
      </c>
      <c r="AU620" s="191" t="s">
        <v>84</v>
      </c>
      <c r="AY620" s="18" t="s">
        <v>206</v>
      </c>
      <c r="BE620" s="192">
        <f>IF(N620="základní",J620,0)</f>
        <v>0</v>
      </c>
      <c r="BF620" s="192">
        <f>IF(N620="snížená",J620,0)</f>
        <v>0</v>
      </c>
      <c r="BG620" s="192">
        <f>IF(N620="zákl. přenesená",J620,0)</f>
        <v>0</v>
      </c>
      <c r="BH620" s="192">
        <f>IF(N620="sníž. přenesená",J620,0)</f>
        <v>0</v>
      </c>
      <c r="BI620" s="192">
        <f>IF(N620="nulová",J620,0)</f>
        <v>0</v>
      </c>
      <c r="BJ620" s="18" t="s">
        <v>8</v>
      </c>
      <c r="BK620" s="192">
        <f>ROUND(I620*H620,0)</f>
        <v>0</v>
      </c>
      <c r="BL620" s="18" t="s">
        <v>317</v>
      </c>
      <c r="BM620" s="191" t="s">
        <v>955</v>
      </c>
    </row>
    <row r="621" s="2" customFormat="1" ht="24.15" customHeight="1">
      <c r="A621" s="37"/>
      <c r="B621" s="179"/>
      <c r="C621" s="180" t="s">
        <v>956</v>
      </c>
      <c r="D621" s="180" t="s">
        <v>208</v>
      </c>
      <c r="E621" s="181" t="s">
        <v>957</v>
      </c>
      <c r="F621" s="182" t="s">
        <v>958</v>
      </c>
      <c r="G621" s="183" t="s">
        <v>390</v>
      </c>
      <c r="H621" s="184">
        <v>10</v>
      </c>
      <c r="I621" s="185"/>
      <c r="J621" s="186">
        <f>ROUND(I621*H621,0)</f>
        <v>0</v>
      </c>
      <c r="K621" s="182" t="s">
        <v>212</v>
      </c>
      <c r="L621" s="38"/>
      <c r="M621" s="187" t="s">
        <v>1</v>
      </c>
      <c r="N621" s="188" t="s">
        <v>42</v>
      </c>
      <c r="O621" s="76"/>
      <c r="P621" s="189">
        <f>O621*H621</f>
        <v>0</v>
      </c>
      <c r="Q621" s="189">
        <v>0</v>
      </c>
      <c r="R621" s="189">
        <f>Q621*H621</f>
        <v>0</v>
      </c>
      <c r="S621" s="189">
        <v>0</v>
      </c>
      <c r="T621" s="190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91" t="s">
        <v>317</v>
      </c>
      <c r="AT621" s="191" t="s">
        <v>208</v>
      </c>
      <c r="AU621" s="191" t="s">
        <v>84</v>
      </c>
      <c r="AY621" s="18" t="s">
        <v>206</v>
      </c>
      <c r="BE621" s="192">
        <f>IF(N621="základní",J621,0)</f>
        <v>0</v>
      </c>
      <c r="BF621" s="192">
        <f>IF(N621="snížená",J621,0)</f>
        <v>0</v>
      </c>
      <c r="BG621" s="192">
        <f>IF(N621="zákl. přenesená",J621,0)</f>
        <v>0</v>
      </c>
      <c r="BH621" s="192">
        <f>IF(N621="sníž. přenesená",J621,0)</f>
        <v>0</v>
      </c>
      <c r="BI621" s="192">
        <f>IF(N621="nulová",J621,0)</f>
        <v>0</v>
      </c>
      <c r="BJ621" s="18" t="s">
        <v>8</v>
      </c>
      <c r="BK621" s="192">
        <f>ROUND(I621*H621,0)</f>
        <v>0</v>
      </c>
      <c r="BL621" s="18" t="s">
        <v>317</v>
      </c>
      <c r="BM621" s="191" t="s">
        <v>959</v>
      </c>
    </row>
    <row r="622" s="13" customFormat="1">
      <c r="A622" s="13"/>
      <c r="B622" s="193"/>
      <c r="C622" s="13"/>
      <c r="D622" s="194" t="s">
        <v>214</v>
      </c>
      <c r="E622" s="195" t="s">
        <v>1</v>
      </c>
      <c r="F622" s="196" t="s">
        <v>960</v>
      </c>
      <c r="G622" s="13"/>
      <c r="H622" s="197">
        <v>10</v>
      </c>
      <c r="I622" s="198"/>
      <c r="J622" s="13"/>
      <c r="K622" s="13"/>
      <c r="L622" s="193"/>
      <c r="M622" s="199"/>
      <c r="N622" s="200"/>
      <c r="O622" s="200"/>
      <c r="P622" s="200"/>
      <c r="Q622" s="200"/>
      <c r="R622" s="200"/>
      <c r="S622" s="200"/>
      <c r="T622" s="20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95" t="s">
        <v>214</v>
      </c>
      <c r="AU622" s="195" t="s">
        <v>84</v>
      </c>
      <c r="AV622" s="13" t="s">
        <v>84</v>
      </c>
      <c r="AW622" s="13" t="s">
        <v>33</v>
      </c>
      <c r="AX622" s="13" t="s">
        <v>8</v>
      </c>
      <c r="AY622" s="195" t="s">
        <v>206</v>
      </c>
    </row>
    <row r="623" s="2" customFormat="1" ht="24.15" customHeight="1">
      <c r="A623" s="37"/>
      <c r="B623" s="179"/>
      <c r="C623" s="218" t="s">
        <v>961</v>
      </c>
      <c r="D623" s="218" t="s">
        <v>374</v>
      </c>
      <c r="E623" s="219" t="s">
        <v>962</v>
      </c>
      <c r="F623" s="220" t="s">
        <v>963</v>
      </c>
      <c r="G623" s="221" t="s">
        <v>266</v>
      </c>
      <c r="H623" s="222">
        <v>14.199999999999999</v>
      </c>
      <c r="I623" s="223"/>
      <c r="J623" s="224">
        <f>ROUND(I623*H623,0)</f>
        <v>0</v>
      </c>
      <c r="K623" s="220" t="s">
        <v>212</v>
      </c>
      <c r="L623" s="225"/>
      <c r="M623" s="226" t="s">
        <v>1</v>
      </c>
      <c r="N623" s="227" t="s">
        <v>42</v>
      </c>
      <c r="O623" s="76"/>
      <c r="P623" s="189">
        <f>O623*H623</f>
        <v>0</v>
      </c>
      <c r="Q623" s="189">
        <v>0.01</v>
      </c>
      <c r="R623" s="189">
        <f>Q623*H623</f>
        <v>0.14199999999999999</v>
      </c>
      <c r="S623" s="189">
        <v>0</v>
      </c>
      <c r="T623" s="190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91" t="s">
        <v>416</v>
      </c>
      <c r="AT623" s="191" t="s">
        <v>374</v>
      </c>
      <c r="AU623" s="191" t="s">
        <v>84</v>
      </c>
      <c r="AY623" s="18" t="s">
        <v>206</v>
      </c>
      <c r="BE623" s="192">
        <f>IF(N623="základní",J623,0)</f>
        <v>0</v>
      </c>
      <c r="BF623" s="192">
        <f>IF(N623="snížená",J623,0)</f>
        <v>0</v>
      </c>
      <c r="BG623" s="192">
        <f>IF(N623="zákl. přenesená",J623,0)</f>
        <v>0</v>
      </c>
      <c r="BH623" s="192">
        <f>IF(N623="sníž. přenesená",J623,0)</f>
        <v>0</v>
      </c>
      <c r="BI623" s="192">
        <f>IF(N623="nulová",J623,0)</f>
        <v>0</v>
      </c>
      <c r="BJ623" s="18" t="s">
        <v>8</v>
      </c>
      <c r="BK623" s="192">
        <f>ROUND(I623*H623,0)</f>
        <v>0</v>
      </c>
      <c r="BL623" s="18" t="s">
        <v>317</v>
      </c>
      <c r="BM623" s="191" t="s">
        <v>964</v>
      </c>
    </row>
    <row r="624" s="13" customFormat="1">
      <c r="A624" s="13"/>
      <c r="B624" s="193"/>
      <c r="C624" s="13"/>
      <c r="D624" s="194" t="s">
        <v>214</v>
      </c>
      <c r="E624" s="195" t="s">
        <v>1</v>
      </c>
      <c r="F624" s="196" t="s">
        <v>965</v>
      </c>
      <c r="G624" s="13"/>
      <c r="H624" s="197">
        <v>14.199999999999999</v>
      </c>
      <c r="I624" s="198"/>
      <c r="J624" s="13"/>
      <c r="K624" s="13"/>
      <c r="L624" s="193"/>
      <c r="M624" s="199"/>
      <c r="N624" s="200"/>
      <c r="O624" s="200"/>
      <c r="P624" s="200"/>
      <c r="Q624" s="200"/>
      <c r="R624" s="200"/>
      <c r="S624" s="200"/>
      <c r="T624" s="20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95" t="s">
        <v>214</v>
      </c>
      <c r="AU624" s="195" t="s">
        <v>84</v>
      </c>
      <c r="AV624" s="13" t="s">
        <v>84</v>
      </c>
      <c r="AW624" s="13" t="s">
        <v>33</v>
      </c>
      <c r="AX624" s="13" t="s">
        <v>8</v>
      </c>
      <c r="AY624" s="195" t="s">
        <v>206</v>
      </c>
    </row>
    <row r="625" s="2" customFormat="1" ht="24.15" customHeight="1">
      <c r="A625" s="37"/>
      <c r="B625" s="179"/>
      <c r="C625" s="180" t="s">
        <v>966</v>
      </c>
      <c r="D625" s="180" t="s">
        <v>208</v>
      </c>
      <c r="E625" s="181" t="s">
        <v>967</v>
      </c>
      <c r="F625" s="182" t="s">
        <v>968</v>
      </c>
      <c r="G625" s="183" t="s">
        <v>223</v>
      </c>
      <c r="H625" s="184">
        <v>2.113</v>
      </c>
      <c r="I625" s="185"/>
      <c r="J625" s="186">
        <f>ROUND(I625*H625,0)</f>
        <v>0</v>
      </c>
      <c r="K625" s="182" t="s">
        <v>212</v>
      </c>
      <c r="L625" s="38"/>
      <c r="M625" s="187" t="s">
        <v>1</v>
      </c>
      <c r="N625" s="188" t="s">
        <v>42</v>
      </c>
      <c r="O625" s="76"/>
      <c r="P625" s="189">
        <f>O625*H625</f>
        <v>0</v>
      </c>
      <c r="Q625" s="189">
        <v>0</v>
      </c>
      <c r="R625" s="189">
        <f>Q625*H625</f>
        <v>0</v>
      </c>
      <c r="S625" s="189">
        <v>0</v>
      </c>
      <c r="T625" s="190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91" t="s">
        <v>317</v>
      </c>
      <c r="AT625" s="191" t="s">
        <v>208</v>
      </c>
      <c r="AU625" s="191" t="s">
        <v>84</v>
      </c>
      <c r="AY625" s="18" t="s">
        <v>206</v>
      </c>
      <c r="BE625" s="192">
        <f>IF(N625="základní",J625,0)</f>
        <v>0</v>
      </c>
      <c r="BF625" s="192">
        <f>IF(N625="snížená",J625,0)</f>
        <v>0</v>
      </c>
      <c r="BG625" s="192">
        <f>IF(N625="zákl. přenesená",J625,0)</f>
        <v>0</v>
      </c>
      <c r="BH625" s="192">
        <f>IF(N625="sníž. přenesená",J625,0)</f>
        <v>0</v>
      </c>
      <c r="BI625" s="192">
        <f>IF(N625="nulová",J625,0)</f>
        <v>0</v>
      </c>
      <c r="BJ625" s="18" t="s">
        <v>8</v>
      </c>
      <c r="BK625" s="192">
        <f>ROUND(I625*H625,0)</f>
        <v>0</v>
      </c>
      <c r="BL625" s="18" t="s">
        <v>317</v>
      </c>
      <c r="BM625" s="191" t="s">
        <v>969</v>
      </c>
    </row>
    <row r="626" s="12" customFormat="1" ht="22.8" customHeight="1">
      <c r="A626" s="12"/>
      <c r="B626" s="166"/>
      <c r="C626" s="12"/>
      <c r="D626" s="167" t="s">
        <v>76</v>
      </c>
      <c r="E626" s="177" t="s">
        <v>970</v>
      </c>
      <c r="F626" s="177" t="s">
        <v>971</v>
      </c>
      <c r="G626" s="12"/>
      <c r="H626" s="12"/>
      <c r="I626" s="169"/>
      <c r="J626" s="178">
        <f>BK626</f>
        <v>0</v>
      </c>
      <c r="K626" s="12"/>
      <c r="L626" s="166"/>
      <c r="M626" s="171"/>
      <c r="N626" s="172"/>
      <c r="O626" s="172"/>
      <c r="P626" s="173">
        <f>SUM(P627:P634)</f>
        <v>0</v>
      </c>
      <c r="Q626" s="172"/>
      <c r="R626" s="173">
        <f>SUM(R627:R634)</f>
        <v>0.010872</v>
      </c>
      <c r="S626" s="172"/>
      <c r="T626" s="174">
        <f>SUM(T627:T634)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167" t="s">
        <v>84</v>
      </c>
      <c r="AT626" s="175" t="s">
        <v>76</v>
      </c>
      <c r="AU626" s="175" t="s">
        <v>8</v>
      </c>
      <c r="AY626" s="167" t="s">
        <v>206</v>
      </c>
      <c r="BK626" s="176">
        <f>SUM(BK627:BK634)</f>
        <v>0</v>
      </c>
    </row>
    <row r="627" s="2" customFormat="1" ht="24.15" customHeight="1">
      <c r="A627" s="37"/>
      <c r="B627" s="179"/>
      <c r="C627" s="180" t="s">
        <v>972</v>
      </c>
      <c r="D627" s="180" t="s">
        <v>208</v>
      </c>
      <c r="E627" s="181" t="s">
        <v>973</v>
      </c>
      <c r="F627" s="182" t="s">
        <v>974</v>
      </c>
      <c r="G627" s="183" t="s">
        <v>294</v>
      </c>
      <c r="H627" s="184">
        <v>2.1600000000000001</v>
      </c>
      <c r="I627" s="185"/>
      <c r="J627" s="186">
        <f>ROUND(I627*H627,0)</f>
        <v>0</v>
      </c>
      <c r="K627" s="182" t="s">
        <v>212</v>
      </c>
      <c r="L627" s="38"/>
      <c r="M627" s="187" t="s">
        <v>1</v>
      </c>
      <c r="N627" s="188" t="s">
        <v>42</v>
      </c>
      <c r="O627" s="76"/>
      <c r="P627" s="189">
        <f>O627*H627</f>
        <v>0</v>
      </c>
      <c r="Q627" s="189">
        <v>0</v>
      </c>
      <c r="R627" s="189">
        <f>Q627*H627</f>
        <v>0</v>
      </c>
      <c r="S627" s="189">
        <v>0</v>
      </c>
      <c r="T627" s="190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1" t="s">
        <v>317</v>
      </c>
      <c r="AT627" s="191" t="s">
        <v>208</v>
      </c>
      <c r="AU627" s="191" t="s">
        <v>84</v>
      </c>
      <c r="AY627" s="18" t="s">
        <v>206</v>
      </c>
      <c r="BE627" s="192">
        <f>IF(N627="základní",J627,0)</f>
        <v>0</v>
      </c>
      <c r="BF627" s="192">
        <f>IF(N627="snížená",J627,0)</f>
        <v>0</v>
      </c>
      <c r="BG627" s="192">
        <f>IF(N627="zákl. přenesená",J627,0)</f>
        <v>0</v>
      </c>
      <c r="BH627" s="192">
        <f>IF(N627="sníž. přenesená",J627,0)</f>
        <v>0</v>
      </c>
      <c r="BI627" s="192">
        <f>IF(N627="nulová",J627,0)</f>
        <v>0</v>
      </c>
      <c r="BJ627" s="18" t="s">
        <v>8</v>
      </c>
      <c r="BK627" s="192">
        <f>ROUND(I627*H627,0)</f>
        <v>0</v>
      </c>
      <c r="BL627" s="18" t="s">
        <v>317</v>
      </c>
      <c r="BM627" s="191" t="s">
        <v>975</v>
      </c>
    </row>
    <row r="628" s="13" customFormat="1">
      <c r="A628" s="13"/>
      <c r="B628" s="193"/>
      <c r="C628" s="13"/>
      <c r="D628" s="194" t="s">
        <v>214</v>
      </c>
      <c r="E628" s="195" t="s">
        <v>1</v>
      </c>
      <c r="F628" s="196" t="s">
        <v>976</v>
      </c>
      <c r="G628" s="13"/>
      <c r="H628" s="197">
        <v>2.1600000000000001</v>
      </c>
      <c r="I628" s="198"/>
      <c r="J628" s="13"/>
      <c r="K628" s="13"/>
      <c r="L628" s="193"/>
      <c r="M628" s="199"/>
      <c r="N628" s="200"/>
      <c r="O628" s="200"/>
      <c r="P628" s="200"/>
      <c r="Q628" s="200"/>
      <c r="R628" s="200"/>
      <c r="S628" s="200"/>
      <c r="T628" s="20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95" t="s">
        <v>214</v>
      </c>
      <c r="AU628" s="195" t="s">
        <v>84</v>
      </c>
      <c r="AV628" s="13" t="s">
        <v>84</v>
      </c>
      <c r="AW628" s="13" t="s">
        <v>33</v>
      </c>
      <c r="AX628" s="13" t="s">
        <v>8</v>
      </c>
      <c r="AY628" s="195" t="s">
        <v>206</v>
      </c>
    </row>
    <row r="629" s="2" customFormat="1" ht="24.15" customHeight="1">
      <c r="A629" s="37"/>
      <c r="B629" s="179"/>
      <c r="C629" s="218" t="s">
        <v>977</v>
      </c>
      <c r="D629" s="218" t="s">
        <v>374</v>
      </c>
      <c r="E629" s="219" t="s">
        <v>978</v>
      </c>
      <c r="F629" s="220" t="s">
        <v>979</v>
      </c>
      <c r="G629" s="221" t="s">
        <v>294</v>
      </c>
      <c r="H629" s="222">
        <v>2.1600000000000001</v>
      </c>
      <c r="I629" s="223"/>
      <c r="J629" s="224">
        <f>ROUND(I629*H629,0)</f>
        <v>0</v>
      </c>
      <c r="K629" s="220" t="s">
        <v>212</v>
      </c>
      <c r="L629" s="225"/>
      <c r="M629" s="226" t="s">
        <v>1</v>
      </c>
      <c r="N629" s="227" t="s">
        <v>42</v>
      </c>
      <c r="O629" s="76"/>
      <c r="P629" s="189">
        <f>O629*H629</f>
        <v>0</v>
      </c>
      <c r="Q629" s="189">
        <v>0.0041999999999999997</v>
      </c>
      <c r="R629" s="189">
        <f>Q629*H629</f>
        <v>0.0090720000000000002</v>
      </c>
      <c r="S629" s="189">
        <v>0</v>
      </c>
      <c r="T629" s="190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191" t="s">
        <v>416</v>
      </c>
      <c r="AT629" s="191" t="s">
        <v>374</v>
      </c>
      <c r="AU629" s="191" t="s">
        <v>84</v>
      </c>
      <c r="AY629" s="18" t="s">
        <v>206</v>
      </c>
      <c r="BE629" s="192">
        <f>IF(N629="základní",J629,0)</f>
        <v>0</v>
      </c>
      <c r="BF629" s="192">
        <f>IF(N629="snížená",J629,0)</f>
        <v>0</v>
      </c>
      <c r="BG629" s="192">
        <f>IF(N629="zákl. přenesená",J629,0)</f>
        <v>0</v>
      </c>
      <c r="BH629" s="192">
        <f>IF(N629="sníž. přenesená",J629,0)</f>
        <v>0</v>
      </c>
      <c r="BI629" s="192">
        <f>IF(N629="nulová",J629,0)</f>
        <v>0</v>
      </c>
      <c r="BJ629" s="18" t="s">
        <v>8</v>
      </c>
      <c r="BK629" s="192">
        <f>ROUND(I629*H629,0)</f>
        <v>0</v>
      </c>
      <c r="BL629" s="18" t="s">
        <v>317</v>
      </c>
      <c r="BM629" s="191" t="s">
        <v>980</v>
      </c>
    </row>
    <row r="630" s="13" customFormat="1">
      <c r="A630" s="13"/>
      <c r="B630" s="193"/>
      <c r="C630" s="13"/>
      <c r="D630" s="194" t="s">
        <v>214</v>
      </c>
      <c r="E630" s="195" t="s">
        <v>1</v>
      </c>
      <c r="F630" s="196" t="s">
        <v>976</v>
      </c>
      <c r="G630" s="13"/>
      <c r="H630" s="197">
        <v>2.1600000000000001</v>
      </c>
      <c r="I630" s="198"/>
      <c r="J630" s="13"/>
      <c r="K630" s="13"/>
      <c r="L630" s="193"/>
      <c r="M630" s="199"/>
      <c r="N630" s="200"/>
      <c r="O630" s="200"/>
      <c r="P630" s="200"/>
      <c r="Q630" s="200"/>
      <c r="R630" s="200"/>
      <c r="S630" s="200"/>
      <c r="T630" s="20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95" t="s">
        <v>214</v>
      </c>
      <c r="AU630" s="195" t="s">
        <v>84</v>
      </c>
      <c r="AV630" s="13" t="s">
        <v>84</v>
      </c>
      <c r="AW630" s="13" t="s">
        <v>33</v>
      </c>
      <c r="AX630" s="13" t="s">
        <v>8</v>
      </c>
      <c r="AY630" s="195" t="s">
        <v>206</v>
      </c>
    </row>
    <row r="631" s="2" customFormat="1" ht="24.15" customHeight="1">
      <c r="A631" s="37"/>
      <c r="B631" s="179"/>
      <c r="C631" s="180" t="s">
        <v>981</v>
      </c>
      <c r="D631" s="180" t="s">
        <v>208</v>
      </c>
      <c r="E631" s="181" t="s">
        <v>982</v>
      </c>
      <c r="F631" s="182" t="s">
        <v>983</v>
      </c>
      <c r="G631" s="183" t="s">
        <v>266</v>
      </c>
      <c r="H631" s="184">
        <v>6</v>
      </c>
      <c r="I631" s="185"/>
      <c r="J631" s="186">
        <f>ROUND(I631*H631,0)</f>
        <v>0</v>
      </c>
      <c r="K631" s="182" t="s">
        <v>212</v>
      </c>
      <c r="L631" s="38"/>
      <c r="M631" s="187" t="s">
        <v>1</v>
      </c>
      <c r="N631" s="188" t="s">
        <v>42</v>
      </c>
      <c r="O631" s="76"/>
      <c r="P631" s="189">
        <f>O631*H631</f>
        <v>0</v>
      </c>
      <c r="Q631" s="189">
        <v>0</v>
      </c>
      <c r="R631" s="189">
        <f>Q631*H631</f>
        <v>0</v>
      </c>
      <c r="S631" s="189">
        <v>0</v>
      </c>
      <c r="T631" s="190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1" t="s">
        <v>317</v>
      </c>
      <c r="AT631" s="191" t="s">
        <v>208</v>
      </c>
      <c r="AU631" s="191" t="s">
        <v>84</v>
      </c>
      <c r="AY631" s="18" t="s">
        <v>206</v>
      </c>
      <c r="BE631" s="192">
        <f>IF(N631="základní",J631,0)</f>
        <v>0</v>
      </c>
      <c r="BF631" s="192">
        <f>IF(N631="snížená",J631,0)</f>
        <v>0</v>
      </c>
      <c r="BG631" s="192">
        <f>IF(N631="zákl. přenesená",J631,0)</f>
        <v>0</v>
      </c>
      <c r="BH631" s="192">
        <f>IF(N631="sníž. přenesená",J631,0)</f>
        <v>0</v>
      </c>
      <c r="BI631" s="192">
        <f>IF(N631="nulová",J631,0)</f>
        <v>0</v>
      </c>
      <c r="BJ631" s="18" t="s">
        <v>8</v>
      </c>
      <c r="BK631" s="192">
        <f>ROUND(I631*H631,0)</f>
        <v>0</v>
      </c>
      <c r="BL631" s="18" t="s">
        <v>317</v>
      </c>
      <c r="BM631" s="191" t="s">
        <v>984</v>
      </c>
    </row>
    <row r="632" s="13" customFormat="1">
      <c r="A632" s="13"/>
      <c r="B632" s="193"/>
      <c r="C632" s="13"/>
      <c r="D632" s="194" t="s">
        <v>214</v>
      </c>
      <c r="E632" s="195" t="s">
        <v>1</v>
      </c>
      <c r="F632" s="196" t="s">
        <v>985</v>
      </c>
      <c r="G632" s="13"/>
      <c r="H632" s="197">
        <v>6</v>
      </c>
      <c r="I632" s="198"/>
      <c r="J632" s="13"/>
      <c r="K632" s="13"/>
      <c r="L632" s="193"/>
      <c r="M632" s="199"/>
      <c r="N632" s="200"/>
      <c r="O632" s="200"/>
      <c r="P632" s="200"/>
      <c r="Q632" s="200"/>
      <c r="R632" s="200"/>
      <c r="S632" s="200"/>
      <c r="T632" s="20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95" t="s">
        <v>214</v>
      </c>
      <c r="AU632" s="195" t="s">
        <v>84</v>
      </c>
      <c r="AV632" s="13" t="s">
        <v>84</v>
      </c>
      <c r="AW632" s="13" t="s">
        <v>33</v>
      </c>
      <c r="AX632" s="13" t="s">
        <v>8</v>
      </c>
      <c r="AY632" s="195" t="s">
        <v>206</v>
      </c>
    </row>
    <row r="633" s="2" customFormat="1" ht="16.5" customHeight="1">
      <c r="A633" s="37"/>
      <c r="B633" s="179"/>
      <c r="C633" s="218" t="s">
        <v>986</v>
      </c>
      <c r="D633" s="218" t="s">
        <v>374</v>
      </c>
      <c r="E633" s="219" t="s">
        <v>987</v>
      </c>
      <c r="F633" s="220" t="s">
        <v>988</v>
      </c>
      <c r="G633" s="221" t="s">
        <v>266</v>
      </c>
      <c r="H633" s="222">
        <v>6</v>
      </c>
      <c r="I633" s="223"/>
      <c r="J633" s="224">
        <f>ROUND(I633*H633,0)</f>
        <v>0</v>
      </c>
      <c r="K633" s="220" t="s">
        <v>212</v>
      </c>
      <c r="L633" s="225"/>
      <c r="M633" s="226" t="s">
        <v>1</v>
      </c>
      <c r="N633" s="227" t="s">
        <v>42</v>
      </c>
      <c r="O633" s="76"/>
      <c r="P633" s="189">
        <f>O633*H633</f>
        <v>0</v>
      </c>
      <c r="Q633" s="189">
        <v>0.00029999999999999997</v>
      </c>
      <c r="R633" s="189">
        <f>Q633*H633</f>
        <v>0.0018</v>
      </c>
      <c r="S633" s="189">
        <v>0</v>
      </c>
      <c r="T633" s="190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1" t="s">
        <v>416</v>
      </c>
      <c r="AT633" s="191" t="s">
        <v>374</v>
      </c>
      <c r="AU633" s="191" t="s">
        <v>84</v>
      </c>
      <c r="AY633" s="18" t="s">
        <v>206</v>
      </c>
      <c r="BE633" s="192">
        <f>IF(N633="základní",J633,0)</f>
        <v>0</v>
      </c>
      <c r="BF633" s="192">
        <f>IF(N633="snížená",J633,0)</f>
        <v>0</v>
      </c>
      <c r="BG633" s="192">
        <f>IF(N633="zákl. přenesená",J633,0)</f>
        <v>0</v>
      </c>
      <c r="BH633" s="192">
        <f>IF(N633="sníž. přenesená",J633,0)</f>
        <v>0</v>
      </c>
      <c r="BI633" s="192">
        <f>IF(N633="nulová",J633,0)</f>
        <v>0</v>
      </c>
      <c r="BJ633" s="18" t="s">
        <v>8</v>
      </c>
      <c r="BK633" s="192">
        <f>ROUND(I633*H633,0)</f>
        <v>0</v>
      </c>
      <c r="BL633" s="18" t="s">
        <v>317</v>
      </c>
      <c r="BM633" s="191" t="s">
        <v>989</v>
      </c>
    </row>
    <row r="634" s="2" customFormat="1" ht="24.15" customHeight="1">
      <c r="A634" s="37"/>
      <c r="B634" s="179"/>
      <c r="C634" s="180" t="s">
        <v>990</v>
      </c>
      <c r="D634" s="180" t="s">
        <v>208</v>
      </c>
      <c r="E634" s="181" t="s">
        <v>991</v>
      </c>
      <c r="F634" s="182" t="s">
        <v>992</v>
      </c>
      <c r="G634" s="183" t="s">
        <v>223</v>
      </c>
      <c r="H634" s="184">
        <v>0.010999999999999999</v>
      </c>
      <c r="I634" s="185"/>
      <c r="J634" s="186">
        <f>ROUND(I634*H634,0)</f>
        <v>0</v>
      </c>
      <c r="K634" s="182" t="s">
        <v>212</v>
      </c>
      <c r="L634" s="38"/>
      <c r="M634" s="187" t="s">
        <v>1</v>
      </c>
      <c r="N634" s="188" t="s">
        <v>42</v>
      </c>
      <c r="O634" s="76"/>
      <c r="P634" s="189">
        <f>O634*H634</f>
        <v>0</v>
      </c>
      <c r="Q634" s="189">
        <v>0</v>
      </c>
      <c r="R634" s="189">
        <f>Q634*H634</f>
        <v>0</v>
      </c>
      <c r="S634" s="189">
        <v>0</v>
      </c>
      <c r="T634" s="190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91" t="s">
        <v>317</v>
      </c>
      <c r="AT634" s="191" t="s">
        <v>208</v>
      </c>
      <c r="AU634" s="191" t="s">
        <v>84</v>
      </c>
      <c r="AY634" s="18" t="s">
        <v>206</v>
      </c>
      <c r="BE634" s="192">
        <f>IF(N634="základní",J634,0)</f>
        <v>0</v>
      </c>
      <c r="BF634" s="192">
        <f>IF(N634="snížená",J634,0)</f>
        <v>0</v>
      </c>
      <c r="BG634" s="192">
        <f>IF(N634="zákl. přenesená",J634,0)</f>
        <v>0</v>
      </c>
      <c r="BH634" s="192">
        <f>IF(N634="sníž. přenesená",J634,0)</f>
        <v>0</v>
      </c>
      <c r="BI634" s="192">
        <f>IF(N634="nulová",J634,0)</f>
        <v>0</v>
      </c>
      <c r="BJ634" s="18" t="s">
        <v>8</v>
      </c>
      <c r="BK634" s="192">
        <f>ROUND(I634*H634,0)</f>
        <v>0</v>
      </c>
      <c r="BL634" s="18" t="s">
        <v>317</v>
      </c>
      <c r="BM634" s="191" t="s">
        <v>993</v>
      </c>
    </row>
    <row r="635" s="12" customFormat="1" ht="22.8" customHeight="1">
      <c r="A635" s="12"/>
      <c r="B635" s="166"/>
      <c r="C635" s="12"/>
      <c r="D635" s="167" t="s">
        <v>76</v>
      </c>
      <c r="E635" s="177" t="s">
        <v>994</v>
      </c>
      <c r="F635" s="177" t="s">
        <v>995</v>
      </c>
      <c r="G635" s="12"/>
      <c r="H635" s="12"/>
      <c r="I635" s="169"/>
      <c r="J635" s="178">
        <f>BK635</f>
        <v>0</v>
      </c>
      <c r="K635" s="12"/>
      <c r="L635" s="166"/>
      <c r="M635" s="171"/>
      <c r="N635" s="172"/>
      <c r="O635" s="172"/>
      <c r="P635" s="173">
        <f>SUM(P636:P646)</f>
        <v>0</v>
      </c>
      <c r="Q635" s="172"/>
      <c r="R635" s="173">
        <f>SUM(R636:R646)</f>
        <v>3.2587305999999998</v>
      </c>
      <c r="S635" s="172"/>
      <c r="T635" s="174">
        <f>SUM(T636:T646)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167" t="s">
        <v>84</v>
      </c>
      <c r="AT635" s="175" t="s">
        <v>76</v>
      </c>
      <c r="AU635" s="175" t="s">
        <v>8</v>
      </c>
      <c r="AY635" s="167" t="s">
        <v>206</v>
      </c>
      <c r="BK635" s="176">
        <f>SUM(BK636:BK646)</f>
        <v>0</v>
      </c>
    </row>
    <row r="636" s="2" customFormat="1" ht="16.5" customHeight="1">
      <c r="A636" s="37"/>
      <c r="B636" s="179"/>
      <c r="C636" s="180" t="s">
        <v>996</v>
      </c>
      <c r="D636" s="180" t="s">
        <v>208</v>
      </c>
      <c r="E636" s="181" t="s">
        <v>997</v>
      </c>
      <c r="F636" s="182" t="s">
        <v>998</v>
      </c>
      <c r="G636" s="183" t="s">
        <v>294</v>
      </c>
      <c r="H636" s="184">
        <v>105.09999999999999</v>
      </c>
      <c r="I636" s="185"/>
      <c r="J636" s="186">
        <f>ROUND(I636*H636,0)</f>
        <v>0</v>
      </c>
      <c r="K636" s="182" t="s">
        <v>212</v>
      </c>
      <c r="L636" s="38"/>
      <c r="M636" s="187" t="s">
        <v>1</v>
      </c>
      <c r="N636" s="188" t="s">
        <v>42</v>
      </c>
      <c r="O636" s="76"/>
      <c r="P636" s="189">
        <f>O636*H636</f>
        <v>0</v>
      </c>
      <c r="Q636" s="189">
        <v>0.00029999999999999997</v>
      </c>
      <c r="R636" s="189">
        <f>Q636*H636</f>
        <v>0.031529999999999996</v>
      </c>
      <c r="S636" s="189">
        <v>0</v>
      </c>
      <c r="T636" s="190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91" t="s">
        <v>317</v>
      </c>
      <c r="AT636" s="191" t="s">
        <v>208</v>
      </c>
      <c r="AU636" s="191" t="s">
        <v>84</v>
      </c>
      <c r="AY636" s="18" t="s">
        <v>206</v>
      </c>
      <c r="BE636" s="192">
        <f>IF(N636="základní",J636,0)</f>
        <v>0</v>
      </c>
      <c r="BF636" s="192">
        <f>IF(N636="snížená",J636,0)</f>
        <v>0</v>
      </c>
      <c r="BG636" s="192">
        <f>IF(N636="zákl. přenesená",J636,0)</f>
        <v>0</v>
      </c>
      <c r="BH636" s="192">
        <f>IF(N636="sníž. přenesená",J636,0)</f>
        <v>0</v>
      </c>
      <c r="BI636" s="192">
        <f>IF(N636="nulová",J636,0)</f>
        <v>0</v>
      </c>
      <c r="BJ636" s="18" t="s">
        <v>8</v>
      </c>
      <c r="BK636" s="192">
        <f>ROUND(I636*H636,0)</f>
        <v>0</v>
      </c>
      <c r="BL636" s="18" t="s">
        <v>317</v>
      </c>
      <c r="BM636" s="191" t="s">
        <v>999</v>
      </c>
    </row>
    <row r="637" s="13" customFormat="1">
      <c r="A637" s="13"/>
      <c r="B637" s="193"/>
      <c r="C637" s="13"/>
      <c r="D637" s="194" t="s">
        <v>214</v>
      </c>
      <c r="E637" s="195" t="s">
        <v>1</v>
      </c>
      <c r="F637" s="196" t="s">
        <v>1000</v>
      </c>
      <c r="G637" s="13"/>
      <c r="H637" s="197">
        <v>105.09999999999999</v>
      </c>
      <c r="I637" s="198"/>
      <c r="J637" s="13"/>
      <c r="K637" s="13"/>
      <c r="L637" s="193"/>
      <c r="M637" s="199"/>
      <c r="N637" s="200"/>
      <c r="O637" s="200"/>
      <c r="P637" s="200"/>
      <c r="Q637" s="200"/>
      <c r="R637" s="200"/>
      <c r="S637" s="200"/>
      <c r="T637" s="20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95" t="s">
        <v>214</v>
      </c>
      <c r="AU637" s="195" t="s">
        <v>84</v>
      </c>
      <c r="AV637" s="13" t="s">
        <v>84</v>
      </c>
      <c r="AW637" s="13" t="s">
        <v>33</v>
      </c>
      <c r="AX637" s="13" t="s">
        <v>8</v>
      </c>
      <c r="AY637" s="195" t="s">
        <v>206</v>
      </c>
    </row>
    <row r="638" s="2" customFormat="1" ht="24.15" customHeight="1">
      <c r="A638" s="37"/>
      <c r="B638" s="179"/>
      <c r="C638" s="180" t="s">
        <v>1001</v>
      </c>
      <c r="D638" s="180" t="s">
        <v>208</v>
      </c>
      <c r="E638" s="181" t="s">
        <v>1002</v>
      </c>
      <c r="F638" s="182" t="s">
        <v>1003</v>
      </c>
      <c r="G638" s="183" t="s">
        <v>266</v>
      </c>
      <c r="H638" s="184">
        <v>105.09999999999999</v>
      </c>
      <c r="I638" s="185"/>
      <c r="J638" s="186">
        <f>ROUND(I638*H638,0)</f>
        <v>0</v>
      </c>
      <c r="K638" s="182" t="s">
        <v>212</v>
      </c>
      <c r="L638" s="38"/>
      <c r="M638" s="187" t="s">
        <v>1</v>
      </c>
      <c r="N638" s="188" t="s">
        <v>42</v>
      </c>
      <c r="O638" s="76"/>
      <c r="P638" s="189">
        <f>O638*H638</f>
        <v>0</v>
      </c>
      <c r="Q638" s="189">
        <v>0.00058399999999999999</v>
      </c>
      <c r="R638" s="189">
        <f>Q638*H638</f>
        <v>0.061378399999999993</v>
      </c>
      <c r="S638" s="189">
        <v>0</v>
      </c>
      <c r="T638" s="190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91" t="s">
        <v>317</v>
      </c>
      <c r="AT638" s="191" t="s">
        <v>208</v>
      </c>
      <c r="AU638" s="191" t="s">
        <v>84</v>
      </c>
      <c r="AY638" s="18" t="s">
        <v>206</v>
      </c>
      <c r="BE638" s="192">
        <f>IF(N638="základní",J638,0)</f>
        <v>0</v>
      </c>
      <c r="BF638" s="192">
        <f>IF(N638="snížená",J638,0)</f>
        <v>0</v>
      </c>
      <c r="BG638" s="192">
        <f>IF(N638="zákl. přenesená",J638,0)</f>
        <v>0</v>
      </c>
      <c r="BH638" s="192">
        <f>IF(N638="sníž. přenesená",J638,0)</f>
        <v>0</v>
      </c>
      <c r="BI638" s="192">
        <f>IF(N638="nulová",J638,0)</f>
        <v>0</v>
      </c>
      <c r="BJ638" s="18" t="s">
        <v>8</v>
      </c>
      <c r="BK638" s="192">
        <f>ROUND(I638*H638,0)</f>
        <v>0</v>
      </c>
      <c r="BL638" s="18" t="s">
        <v>317</v>
      </c>
      <c r="BM638" s="191" t="s">
        <v>1004</v>
      </c>
    </row>
    <row r="639" s="13" customFormat="1">
      <c r="A639" s="13"/>
      <c r="B639" s="193"/>
      <c r="C639" s="13"/>
      <c r="D639" s="194" t="s">
        <v>214</v>
      </c>
      <c r="E639" s="195" t="s">
        <v>1</v>
      </c>
      <c r="F639" s="196" t="s">
        <v>1000</v>
      </c>
      <c r="G639" s="13"/>
      <c r="H639" s="197">
        <v>105.09999999999999</v>
      </c>
      <c r="I639" s="198"/>
      <c r="J639" s="13"/>
      <c r="K639" s="13"/>
      <c r="L639" s="193"/>
      <c r="M639" s="199"/>
      <c r="N639" s="200"/>
      <c r="O639" s="200"/>
      <c r="P639" s="200"/>
      <c r="Q639" s="200"/>
      <c r="R639" s="200"/>
      <c r="S639" s="200"/>
      <c r="T639" s="20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95" t="s">
        <v>214</v>
      </c>
      <c r="AU639" s="195" t="s">
        <v>84</v>
      </c>
      <c r="AV639" s="13" t="s">
        <v>84</v>
      </c>
      <c r="AW639" s="13" t="s">
        <v>33</v>
      </c>
      <c r="AX639" s="13" t="s">
        <v>8</v>
      </c>
      <c r="AY639" s="195" t="s">
        <v>206</v>
      </c>
    </row>
    <row r="640" s="2" customFormat="1" ht="37.8" customHeight="1">
      <c r="A640" s="37"/>
      <c r="B640" s="179"/>
      <c r="C640" s="180" t="s">
        <v>1005</v>
      </c>
      <c r="D640" s="180" t="s">
        <v>208</v>
      </c>
      <c r="E640" s="181" t="s">
        <v>1006</v>
      </c>
      <c r="F640" s="182" t="s">
        <v>1007</v>
      </c>
      <c r="G640" s="183" t="s">
        <v>294</v>
      </c>
      <c r="H640" s="184">
        <v>105.09999999999999</v>
      </c>
      <c r="I640" s="185"/>
      <c r="J640" s="186">
        <f>ROUND(I640*H640,0)</f>
        <v>0</v>
      </c>
      <c r="K640" s="182" t="s">
        <v>212</v>
      </c>
      <c r="L640" s="38"/>
      <c r="M640" s="187" t="s">
        <v>1</v>
      </c>
      <c r="N640" s="188" t="s">
        <v>42</v>
      </c>
      <c r="O640" s="76"/>
      <c r="P640" s="189">
        <f>O640*H640</f>
        <v>0</v>
      </c>
      <c r="Q640" s="189">
        <v>0.0068900000000000003</v>
      </c>
      <c r="R640" s="189">
        <f>Q640*H640</f>
        <v>0.72413899999999998</v>
      </c>
      <c r="S640" s="189">
        <v>0</v>
      </c>
      <c r="T640" s="190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91" t="s">
        <v>317</v>
      </c>
      <c r="AT640" s="191" t="s">
        <v>208</v>
      </c>
      <c r="AU640" s="191" t="s">
        <v>84</v>
      </c>
      <c r="AY640" s="18" t="s">
        <v>206</v>
      </c>
      <c r="BE640" s="192">
        <f>IF(N640="základní",J640,0)</f>
        <v>0</v>
      </c>
      <c r="BF640" s="192">
        <f>IF(N640="snížená",J640,0)</f>
        <v>0</v>
      </c>
      <c r="BG640" s="192">
        <f>IF(N640="zákl. přenesená",J640,0)</f>
        <v>0</v>
      </c>
      <c r="BH640" s="192">
        <f>IF(N640="sníž. přenesená",J640,0)</f>
        <v>0</v>
      </c>
      <c r="BI640" s="192">
        <f>IF(N640="nulová",J640,0)</f>
        <v>0</v>
      </c>
      <c r="BJ640" s="18" t="s">
        <v>8</v>
      </c>
      <c r="BK640" s="192">
        <f>ROUND(I640*H640,0)</f>
        <v>0</v>
      </c>
      <c r="BL640" s="18" t="s">
        <v>317</v>
      </c>
      <c r="BM640" s="191" t="s">
        <v>1008</v>
      </c>
    </row>
    <row r="641" s="13" customFormat="1">
      <c r="A641" s="13"/>
      <c r="B641" s="193"/>
      <c r="C641" s="13"/>
      <c r="D641" s="194" t="s">
        <v>214</v>
      </c>
      <c r="E641" s="195" t="s">
        <v>1</v>
      </c>
      <c r="F641" s="196" t="s">
        <v>1000</v>
      </c>
      <c r="G641" s="13"/>
      <c r="H641" s="197">
        <v>105.09999999999999</v>
      </c>
      <c r="I641" s="198"/>
      <c r="J641" s="13"/>
      <c r="K641" s="13"/>
      <c r="L641" s="193"/>
      <c r="M641" s="199"/>
      <c r="N641" s="200"/>
      <c r="O641" s="200"/>
      <c r="P641" s="200"/>
      <c r="Q641" s="200"/>
      <c r="R641" s="200"/>
      <c r="S641" s="200"/>
      <c r="T641" s="20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95" t="s">
        <v>214</v>
      </c>
      <c r="AU641" s="195" t="s">
        <v>84</v>
      </c>
      <c r="AV641" s="13" t="s">
        <v>84</v>
      </c>
      <c r="AW641" s="13" t="s">
        <v>33</v>
      </c>
      <c r="AX641" s="13" t="s">
        <v>8</v>
      </c>
      <c r="AY641" s="195" t="s">
        <v>206</v>
      </c>
    </row>
    <row r="642" s="2" customFormat="1" ht="33" customHeight="1">
      <c r="A642" s="37"/>
      <c r="B642" s="179"/>
      <c r="C642" s="218" t="s">
        <v>1009</v>
      </c>
      <c r="D642" s="218" t="s">
        <v>374</v>
      </c>
      <c r="E642" s="219" t="s">
        <v>1010</v>
      </c>
      <c r="F642" s="220" t="s">
        <v>1011</v>
      </c>
      <c r="G642" s="221" t="s">
        <v>294</v>
      </c>
      <c r="H642" s="222">
        <v>127.17100000000001</v>
      </c>
      <c r="I642" s="223"/>
      <c r="J642" s="224">
        <f>ROUND(I642*H642,0)</f>
        <v>0</v>
      </c>
      <c r="K642" s="220" t="s">
        <v>212</v>
      </c>
      <c r="L642" s="225"/>
      <c r="M642" s="226" t="s">
        <v>1</v>
      </c>
      <c r="N642" s="227" t="s">
        <v>42</v>
      </c>
      <c r="O642" s="76"/>
      <c r="P642" s="189">
        <f>O642*H642</f>
        <v>0</v>
      </c>
      <c r="Q642" s="189">
        <v>0.019199999999999998</v>
      </c>
      <c r="R642" s="189">
        <f>Q642*H642</f>
        <v>2.4416831999999999</v>
      </c>
      <c r="S642" s="189">
        <v>0</v>
      </c>
      <c r="T642" s="190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91" t="s">
        <v>416</v>
      </c>
      <c r="AT642" s="191" t="s">
        <v>374</v>
      </c>
      <c r="AU642" s="191" t="s">
        <v>84</v>
      </c>
      <c r="AY642" s="18" t="s">
        <v>206</v>
      </c>
      <c r="BE642" s="192">
        <f>IF(N642="základní",J642,0)</f>
        <v>0</v>
      </c>
      <c r="BF642" s="192">
        <f>IF(N642="snížená",J642,0)</f>
        <v>0</v>
      </c>
      <c r="BG642" s="192">
        <f>IF(N642="zákl. přenesená",J642,0)</f>
        <v>0</v>
      </c>
      <c r="BH642" s="192">
        <f>IF(N642="sníž. přenesená",J642,0)</f>
        <v>0</v>
      </c>
      <c r="BI642" s="192">
        <f>IF(N642="nulová",J642,0)</f>
        <v>0</v>
      </c>
      <c r="BJ642" s="18" t="s">
        <v>8</v>
      </c>
      <c r="BK642" s="192">
        <f>ROUND(I642*H642,0)</f>
        <v>0</v>
      </c>
      <c r="BL642" s="18" t="s">
        <v>317</v>
      </c>
      <c r="BM642" s="191" t="s">
        <v>1012</v>
      </c>
    </row>
    <row r="643" s="13" customFormat="1">
      <c r="A643" s="13"/>
      <c r="B643" s="193"/>
      <c r="C643" s="13"/>
      <c r="D643" s="194" t="s">
        <v>214</v>
      </c>
      <c r="E643" s="195" t="s">
        <v>1</v>
      </c>
      <c r="F643" s="196" t="s">
        <v>1013</v>
      </c>
      <c r="G643" s="13"/>
      <c r="H643" s="197">
        <v>115.61</v>
      </c>
      <c r="I643" s="198"/>
      <c r="J643" s="13"/>
      <c r="K643" s="13"/>
      <c r="L643" s="193"/>
      <c r="M643" s="199"/>
      <c r="N643" s="200"/>
      <c r="O643" s="200"/>
      <c r="P643" s="200"/>
      <c r="Q643" s="200"/>
      <c r="R643" s="200"/>
      <c r="S643" s="200"/>
      <c r="T643" s="20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95" t="s">
        <v>214</v>
      </c>
      <c r="AU643" s="195" t="s">
        <v>84</v>
      </c>
      <c r="AV643" s="13" t="s">
        <v>84</v>
      </c>
      <c r="AW643" s="13" t="s">
        <v>33</v>
      </c>
      <c r="AX643" s="13" t="s">
        <v>77</v>
      </c>
      <c r="AY643" s="195" t="s">
        <v>206</v>
      </c>
    </row>
    <row r="644" s="13" customFormat="1">
      <c r="A644" s="13"/>
      <c r="B644" s="193"/>
      <c r="C644" s="13"/>
      <c r="D644" s="194" t="s">
        <v>214</v>
      </c>
      <c r="E644" s="195" t="s">
        <v>1</v>
      </c>
      <c r="F644" s="196" t="s">
        <v>1014</v>
      </c>
      <c r="G644" s="13"/>
      <c r="H644" s="197">
        <v>11.561</v>
      </c>
      <c r="I644" s="198"/>
      <c r="J644" s="13"/>
      <c r="K644" s="13"/>
      <c r="L644" s="193"/>
      <c r="M644" s="199"/>
      <c r="N644" s="200"/>
      <c r="O644" s="200"/>
      <c r="P644" s="200"/>
      <c r="Q644" s="200"/>
      <c r="R644" s="200"/>
      <c r="S644" s="200"/>
      <c r="T644" s="20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95" t="s">
        <v>214</v>
      </c>
      <c r="AU644" s="195" t="s">
        <v>84</v>
      </c>
      <c r="AV644" s="13" t="s">
        <v>84</v>
      </c>
      <c r="AW644" s="13" t="s">
        <v>33</v>
      </c>
      <c r="AX644" s="13" t="s">
        <v>77</v>
      </c>
      <c r="AY644" s="195" t="s">
        <v>206</v>
      </c>
    </row>
    <row r="645" s="14" customFormat="1">
      <c r="A645" s="14"/>
      <c r="B645" s="202"/>
      <c r="C645" s="14"/>
      <c r="D645" s="194" t="s">
        <v>214</v>
      </c>
      <c r="E645" s="203" t="s">
        <v>1</v>
      </c>
      <c r="F645" s="204" t="s">
        <v>216</v>
      </c>
      <c r="G645" s="14"/>
      <c r="H645" s="205">
        <v>127.17100000000001</v>
      </c>
      <c r="I645" s="206"/>
      <c r="J645" s="14"/>
      <c r="K645" s="14"/>
      <c r="L645" s="202"/>
      <c r="M645" s="207"/>
      <c r="N645" s="208"/>
      <c r="O645" s="208"/>
      <c r="P645" s="208"/>
      <c r="Q645" s="208"/>
      <c r="R645" s="208"/>
      <c r="S645" s="208"/>
      <c r="T645" s="20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03" t="s">
        <v>214</v>
      </c>
      <c r="AU645" s="203" t="s">
        <v>84</v>
      </c>
      <c r="AV645" s="14" t="s">
        <v>217</v>
      </c>
      <c r="AW645" s="14" t="s">
        <v>33</v>
      </c>
      <c r="AX645" s="14" t="s">
        <v>8</v>
      </c>
      <c r="AY645" s="203" t="s">
        <v>206</v>
      </c>
    </row>
    <row r="646" s="2" customFormat="1" ht="24.15" customHeight="1">
      <c r="A646" s="37"/>
      <c r="B646" s="179"/>
      <c r="C646" s="180" t="s">
        <v>1015</v>
      </c>
      <c r="D646" s="180" t="s">
        <v>208</v>
      </c>
      <c r="E646" s="181" t="s">
        <v>1016</v>
      </c>
      <c r="F646" s="182" t="s">
        <v>1017</v>
      </c>
      <c r="G646" s="183" t="s">
        <v>223</v>
      </c>
      <c r="H646" s="184">
        <v>3.2589999999999999</v>
      </c>
      <c r="I646" s="185"/>
      <c r="J646" s="186">
        <f>ROUND(I646*H646,0)</f>
        <v>0</v>
      </c>
      <c r="K646" s="182" t="s">
        <v>212</v>
      </c>
      <c r="L646" s="38"/>
      <c r="M646" s="187" t="s">
        <v>1</v>
      </c>
      <c r="N646" s="188" t="s">
        <v>42</v>
      </c>
      <c r="O646" s="76"/>
      <c r="P646" s="189">
        <f>O646*H646</f>
        <v>0</v>
      </c>
      <c r="Q646" s="189">
        <v>0</v>
      </c>
      <c r="R646" s="189">
        <f>Q646*H646</f>
        <v>0</v>
      </c>
      <c r="S646" s="189">
        <v>0</v>
      </c>
      <c r="T646" s="190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91" t="s">
        <v>317</v>
      </c>
      <c r="AT646" s="191" t="s">
        <v>208</v>
      </c>
      <c r="AU646" s="191" t="s">
        <v>84</v>
      </c>
      <c r="AY646" s="18" t="s">
        <v>206</v>
      </c>
      <c r="BE646" s="192">
        <f>IF(N646="základní",J646,0)</f>
        <v>0</v>
      </c>
      <c r="BF646" s="192">
        <f>IF(N646="snížená",J646,0)</f>
        <v>0</v>
      </c>
      <c r="BG646" s="192">
        <f>IF(N646="zákl. přenesená",J646,0)</f>
        <v>0</v>
      </c>
      <c r="BH646" s="192">
        <f>IF(N646="sníž. přenesená",J646,0)</f>
        <v>0</v>
      </c>
      <c r="BI646" s="192">
        <f>IF(N646="nulová",J646,0)</f>
        <v>0</v>
      </c>
      <c r="BJ646" s="18" t="s">
        <v>8</v>
      </c>
      <c r="BK646" s="192">
        <f>ROUND(I646*H646,0)</f>
        <v>0</v>
      </c>
      <c r="BL646" s="18" t="s">
        <v>317</v>
      </c>
      <c r="BM646" s="191" t="s">
        <v>1018</v>
      </c>
    </row>
    <row r="647" s="12" customFormat="1" ht="22.8" customHeight="1">
      <c r="A647" s="12"/>
      <c r="B647" s="166"/>
      <c r="C647" s="12"/>
      <c r="D647" s="167" t="s">
        <v>76</v>
      </c>
      <c r="E647" s="177" t="s">
        <v>1019</v>
      </c>
      <c r="F647" s="177" t="s">
        <v>1020</v>
      </c>
      <c r="G647" s="12"/>
      <c r="H647" s="12"/>
      <c r="I647" s="169"/>
      <c r="J647" s="178">
        <f>BK647</f>
        <v>0</v>
      </c>
      <c r="K647" s="12"/>
      <c r="L647" s="166"/>
      <c r="M647" s="171"/>
      <c r="N647" s="172"/>
      <c r="O647" s="172"/>
      <c r="P647" s="173">
        <f>SUM(P648:P669)</f>
        <v>0</v>
      </c>
      <c r="Q647" s="172"/>
      <c r="R647" s="173">
        <f>SUM(R648:R669)</f>
        <v>0.33569927909999997</v>
      </c>
      <c r="S647" s="172"/>
      <c r="T647" s="174">
        <f>SUM(T648:T669)</f>
        <v>1.2070000000000001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167" t="s">
        <v>84</v>
      </c>
      <c r="AT647" s="175" t="s">
        <v>76</v>
      </c>
      <c r="AU647" s="175" t="s">
        <v>8</v>
      </c>
      <c r="AY647" s="167" t="s">
        <v>206</v>
      </c>
      <c r="BK647" s="176">
        <f>SUM(BK648:BK669)</f>
        <v>0</v>
      </c>
    </row>
    <row r="648" s="2" customFormat="1" ht="21.75" customHeight="1">
      <c r="A648" s="37"/>
      <c r="B648" s="179"/>
      <c r="C648" s="180" t="s">
        <v>1021</v>
      </c>
      <c r="D648" s="180" t="s">
        <v>208</v>
      </c>
      <c r="E648" s="181" t="s">
        <v>1022</v>
      </c>
      <c r="F648" s="182" t="s">
        <v>1023</v>
      </c>
      <c r="G648" s="183" t="s">
        <v>294</v>
      </c>
      <c r="H648" s="184">
        <v>98.099999999999994</v>
      </c>
      <c r="I648" s="185"/>
      <c r="J648" s="186">
        <f>ROUND(I648*H648,0)</f>
        <v>0</v>
      </c>
      <c r="K648" s="182" t="s">
        <v>212</v>
      </c>
      <c r="L648" s="38"/>
      <c r="M648" s="187" t="s">
        <v>1</v>
      </c>
      <c r="N648" s="188" t="s">
        <v>42</v>
      </c>
      <c r="O648" s="76"/>
      <c r="P648" s="189">
        <f>O648*H648</f>
        <v>0</v>
      </c>
      <c r="Q648" s="189">
        <v>5.7599999999999997E-07</v>
      </c>
      <c r="R648" s="189">
        <f>Q648*H648</f>
        <v>5.6505599999999996E-05</v>
      </c>
      <c r="S648" s="189">
        <v>0</v>
      </c>
      <c r="T648" s="190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191" t="s">
        <v>317</v>
      </c>
      <c r="AT648" s="191" t="s">
        <v>208</v>
      </c>
      <c r="AU648" s="191" t="s">
        <v>84</v>
      </c>
      <c r="AY648" s="18" t="s">
        <v>206</v>
      </c>
      <c r="BE648" s="192">
        <f>IF(N648="základní",J648,0)</f>
        <v>0</v>
      </c>
      <c r="BF648" s="192">
        <f>IF(N648="snížená",J648,0)</f>
        <v>0</v>
      </c>
      <c r="BG648" s="192">
        <f>IF(N648="zákl. přenesená",J648,0)</f>
        <v>0</v>
      </c>
      <c r="BH648" s="192">
        <f>IF(N648="sníž. přenesená",J648,0)</f>
        <v>0</v>
      </c>
      <c r="BI648" s="192">
        <f>IF(N648="nulová",J648,0)</f>
        <v>0</v>
      </c>
      <c r="BJ648" s="18" t="s">
        <v>8</v>
      </c>
      <c r="BK648" s="192">
        <f>ROUND(I648*H648,0)</f>
        <v>0</v>
      </c>
      <c r="BL648" s="18" t="s">
        <v>317</v>
      </c>
      <c r="BM648" s="191" t="s">
        <v>1024</v>
      </c>
    </row>
    <row r="649" s="13" customFormat="1">
      <c r="A649" s="13"/>
      <c r="B649" s="193"/>
      <c r="C649" s="13"/>
      <c r="D649" s="194" t="s">
        <v>214</v>
      </c>
      <c r="E649" s="195" t="s">
        <v>1</v>
      </c>
      <c r="F649" s="196" t="s">
        <v>1025</v>
      </c>
      <c r="G649" s="13"/>
      <c r="H649" s="197">
        <v>98.099999999999994</v>
      </c>
      <c r="I649" s="198"/>
      <c r="J649" s="13"/>
      <c r="K649" s="13"/>
      <c r="L649" s="193"/>
      <c r="M649" s="199"/>
      <c r="N649" s="200"/>
      <c r="O649" s="200"/>
      <c r="P649" s="200"/>
      <c r="Q649" s="200"/>
      <c r="R649" s="200"/>
      <c r="S649" s="200"/>
      <c r="T649" s="20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95" t="s">
        <v>214</v>
      </c>
      <c r="AU649" s="195" t="s">
        <v>84</v>
      </c>
      <c r="AV649" s="13" t="s">
        <v>84</v>
      </c>
      <c r="AW649" s="13" t="s">
        <v>33</v>
      </c>
      <c r="AX649" s="13" t="s">
        <v>8</v>
      </c>
      <c r="AY649" s="195" t="s">
        <v>206</v>
      </c>
    </row>
    <row r="650" s="2" customFormat="1" ht="16.5" customHeight="1">
      <c r="A650" s="37"/>
      <c r="B650" s="179"/>
      <c r="C650" s="180" t="s">
        <v>1026</v>
      </c>
      <c r="D650" s="180" t="s">
        <v>208</v>
      </c>
      <c r="E650" s="181" t="s">
        <v>1027</v>
      </c>
      <c r="F650" s="182" t="s">
        <v>1028</v>
      </c>
      <c r="G650" s="183" t="s">
        <v>294</v>
      </c>
      <c r="H650" s="184">
        <v>98.099999999999994</v>
      </c>
      <c r="I650" s="185"/>
      <c r="J650" s="186">
        <f>ROUND(I650*H650,0)</f>
        <v>0</v>
      </c>
      <c r="K650" s="182" t="s">
        <v>212</v>
      </c>
      <c r="L650" s="38"/>
      <c r="M650" s="187" t="s">
        <v>1</v>
      </c>
      <c r="N650" s="188" t="s">
        <v>42</v>
      </c>
      <c r="O650" s="76"/>
      <c r="P650" s="189">
        <f>O650*H650</f>
        <v>0</v>
      </c>
      <c r="Q650" s="189">
        <v>0</v>
      </c>
      <c r="R650" s="189">
        <f>Q650*H650</f>
        <v>0</v>
      </c>
      <c r="S650" s="189">
        <v>0</v>
      </c>
      <c r="T650" s="190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191" t="s">
        <v>317</v>
      </c>
      <c r="AT650" s="191" t="s">
        <v>208</v>
      </c>
      <c r="AU650" s="191" t="s">
        <v>84</v>
      </c>
      <c r="AY650" s="18" t="s">
        <v>206</v>
      </c>
      <c r="BE650" s="192">
        <f>IF(N650="základní",J650,0)</f>
        <v>0</v>
      </c>
      <c r="BF650" s="192">
        <f>IF(N650="snížená",J650,0)</f>
        <v>0</v>
      </c>
      <c r="BG650" s="192">
        <f>IF(N650="zákl. přenesená",J650,0)</f>
        <v>0</v>
      </c>
      <c r="BH650" s="192">
        <f>IF(N650="sníž. přenesená",J650,0)</f>
        <v>0</v>
      </c>
      <c r="BI650" s="192">
        <f>IF(N650="nulová",J650,0)</f>
        <v>0</v>
      </c>
      <c r="BJ650" s="18" t="s">
        <v>8</v>
      </c>
      <c r="BK650" s="192">
        <f>ROUND(I650*H650,0)</f>
        <v>0</v>
      </c>
      <c r="BL650" s="18" t="s">
        <v>317</v>
      </c>
      <c r="BM650" s="191" t="s">
        <v>1029</v>
      </c>
    </row>
    <row r="651" s="13" customFormat="1">
      <c r="A651" s="13"/>
      <c r="B651" s="193"/>
      <c r="C651" s="13"/>
      <c r="D651" s="194" t="s">
        <v>214</v>
      </c>
      <c r="E651" s="195" t="s">
        <v>1</v>
      </c>
      <c r="F651" s="196" t="s">
        <v>1025</v>
      </c>
      <c r="G651" s="13"/>
      <c r="H651" s="197">
        <v>98.099999999999994</v>
      </c>
      <c r="I651" s="198"/>
      <c r="J651" s="13"/>
      <c r="K651" s="13"/>
      <c r="L651" s="193"/>
      <c r="M651" s="199"/>
      <c r="N651" s="200"/>
      <c r="O651" s="200"/>
      <c r="P651" s="200"/>
      <c r="Q651" s="200"/>
      <c r="R651" s="200"/>
      <c r="S651" s="200"/>
      <c r="T651" s="20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95" t="s">
        <v>214</v>
      </c>
      <c r="AU651" s="195" t="s">
        <v>84</v>
      </c>
      <c r="AV651" s="13" t="s">
        <v>84</v>
      </c>
      <c r="AW651" s="13" t="s">
        <v>33</v>
      </c>
      <c r="AX651" s="13" t="s">
        <v>8</v>
      </c>
      <c r="AY651" s="195" t="s">
        <v>206</v>
      </c>
    </row>
    <row r="652" s="2" customFormat="1" ht="24.15" customHeight="1">
      <c r="A652" s="37"/>
      <c r="B652" s="179"/>
      <c r="C652" s="180" t="s">
        <v>1030</v>
      </c>
      <c r="D652" s="180" t="s">
        <v>208</v>
      </c>
      <c r="E652" s="181" t="s">
        <v>1031</v>
      </c>
      <c r="F652" s="182" t="s">
        <v>1032</v>
      </c>
      <c r="G652" s="183" t="s">
        <v>294</v>
      </c>
      <c r="H652" s="184">
        <v>98.099999999999994</v>
      </c>
      <c r="I652" s="185"/>
      <c r="J652" s="186">
        <f>ROUND(I652*H652,0)</f>
        <v>0</v>
      </c>
      <c r="K652" s="182" t="s">
        <v>212</v>
      </c>
      <c r="L652" s="38"/>
      <c r="M652" s="187" t="s">
        <v>1</v>
      </c>
      <c r="N652" s="188" t="s">
        <v>42</v>
      </c>
      <c r="O652" s="76"/>
      <c r="P652" s="189">
        <f>O652*H652</f>
        <v>0</v>
      </c>
      <c r="Q652" s="189">
        <v>3.3000000000000003E-05</v>
      </c>
      <c r="R652" s="189">
        <f>Q652*H652</f>
        <v>0.0032373000000000002</v>
      </c>
      <c r="S652" s="189">
        <v>0</v>
      </c>
      <c r="T652" s="190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91" t="s">
        <v>317</v>
      </c>
      <c r="AT652" s="191" t="s">
        <v>208</v>
      </c>
      <c r="AU652" s="191" t="s">
        <v>84</v>
      </c>
      <c r="AY652" s="18" t="s">
        <v>206</v>
      </c>
      <c r="BE652" s="192">
        <f>IF(N652="základní",J652,0)</f>
        <v>0</v>
      </c>
      <c r="BF652" s="192">
        <f>IF(N652="snížená",J652,0)</f>
        <v>0</v>
      </c>
      <c r="BG652" s="192">
        <f>IF(N652="zákl. přenesená",J652,0)</f>
        <v>0</v>
      </c>
      <c r="BH652" s="192">
        <f>IF(N652="sníž. přenesená",J652,0)</f>
        <v>0</v>
      </c>
      <c r="BI652" s="192">
        <f>IF(N652="nulová",J652,0)</f>
        <v>0</v>
      </c>
      <c r="BJ652" s="18" t="s">
        <v>8</v>
      </c>
      <c r="BK652" s="192">
        <f>ROUND(I652*H652,0)</f>
        <v>0</v>
      </c>
      <c r="BL652" s="18" t="s">
        <v>317</v>
      </c>
      <c r="BM652" s="191" t="s">
        <v>1033</v>
      </c>
    </row>
    <row r="653" s="13" customFormat="1">
      <c r="A653" s="13"/>
      <c r="B653" s="193"/>
      <c r="C653" s="13"/>
      <c r="D653" s="194" t="s">
        <v>214</v>
      </c>
      <c r="E653" s="195" t="s">
        <v>1</v>
      </c>
      <c r="F653" s="196" t="s">
        <v>1025</v>
      </c>
      <c r="G653" s="13"/>
      <c r="H653" s="197">
        <v>98.099999999999994</v>
      </c>
      <c r="I653" s="198"/>
      <c r="J653" s="13"/>
      <c r="K653" s="13"/>
      <c r="L653" s="193"/>
      <c r="M653" s="199"/>
      <c r="N653" s="200"/>
      <c r="O653" s="200"/>
      <c r="P653" s="200"/>
      <c r="Q653" s="200"/>
      <c r="R653" s="200"/>
      <c r="S653" s="200"/>
      <c r="T653" s="20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95" t="s">
        <v>214</v>
      </c>
      <c r="AU653" s="195" t="s">
        <v>84</v>
      </c>
      <c r="AV653" s="13" t="s">
        <v>84</v>
      </c>
      <c r="AW653" s="13" t="s">
        <v>33</v>
      </c>
      <c r="AX653" s="13" t="s">
        <v>8</v>
      </c>
      <c r="AY653" s="195" t="s">
        <v>206</v>
      </c>
    </row>
    <row r="654" s="2" customFormat="1" ht="24.15" customHeight="1">
      <c r="A654" s="37"/>
      <c r="B654" s="179"/>
      <c r="C654" s="180" t="s">
        <v>1034</v>
      </c>
      <c r="D654" s="180" t="s">
        <v>208</v>
      </c>
      <c r="E654" s="181" t="s">
        <v>1035</v>
      </c>
      <c r="F654" s="182" t="s">
        <v>1036</v>
      </c>
      <c r="G654" s="183" t="s">
        <v>294</v>
      </c>
      <c r="H654" s="184">
        <v>482.80000000000001</v>
      </c>
      <c r="I654" s="185"/>
      <c r="J654" s="186">
        <f>ROUND(I654*H654,0)</f>
        <v>0</v>
      </c>
      <c r="K654" s="182" t="s">
        <v>212</v>
      </c>
      <c r="L654" s="38"/>
      <c r="M654" s="187" t="s">
        <v>1</v>
      </c>
      <c r="N654" s="188" t="s">
        <v>42</v>
      </c>
      <c r="O654" s="76"/>
      <c r="P654" s="189">
        <f>O654*H654</f>
        <v>0</v>
      </c>
      <c r="Q654" s="189">
        <v>0</v>
      </c>
      <c r="R654" s="189">
        <f>Q654*H654</f>
        <v>0</v>
      </c>
      <c r="S654" s="189">
        <v>0.0025000000000000001</v>
      </c>
      <c r="T654" s="190">
        <f>S654*H654</f>
        <v>1.2070000000000001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91" t="s">
        <v>317</v>
      </c>
      <c r="AT654" s="191" t="s">
        <v>208</v>
      </c>
      <c r="AU654" s="191" t="s">
        <v>84</v>
      </c>
      <c r="AY654" s="18" t="s">
        <v>206</v>
      </c>
      <c r="BE654" s="192">
        <f>IF(N654="základní",J654,0)</f>
        <v>0</v>
      </c>
      <c r="BF654" s="192">
        <f>IF(N654="snížená",J654,0)</f>
        <v>0</v>
      </c>
      <c r="BG654" s="192">
        <f>IF(N654="zákl. přenesená",J654,0)</f>
        <v>0</v>
      </c>
      <c r="BH654" s="192">
        <f>IF(N654="sníž. přenesená",J654,0)</f>
        <v>0</v>
      </c>
      <c r="BI654" s="192">
        <f>IF(N654="nulová",J654,0)</f>
        <v>0</v>
      </c>
      <c r="BJ654" s="18" t="s">
        <v>8</v>
      </c>
      <c r="BK654" s="192">
        <f>ROUND(I654*H654,0)</f>
        <v>0</v>
      </c>
      <c r="BL654" s="18" t="s">
        <v>317</v>
      </c>
      <c r="BM654" s="191" t="s">
        <v>1037</v>
      </c>
    </row>
    <row r="655" s="13" customFormat="1">
      <c r="A655" s="13"/>
      <c r="B655" s="193"/>
      <c r="C655" s="13"/>
      <c r="D655" s="194" t="s">
        <v>214</v>
      </c>
      <c r="E655" s="195" t="s">
        <v>1</v>
      </c>
      <c r="F655" s="196" t="s">
        <v>1038</v>
      </c>
      <c r="G655" s="13"/>
      <c r="H655" s="197">
        <v>318.69999999999999</v>
      </c>
      <c r="I655" s="198"/>
      <c r="J655" s="13"/>
      <c r="K655" s="13"/>
      <c r="L655" s="193"/>
      <c r="M655" s="199"/>
      <c r="N655" s="200"/>
      <c r="O655" s="200"/>
      <c r="P655" s="200"/>
      <c r="Q655" s="200"/>
      <c r="R655" s="200"/>
      <c r="S655" s="200"/>
      <c r="T655" s="20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95" t="s">
        <v>214</v>
      </c>
      <c r="AU655" s="195" t="s">
        <v>84</v>
      </c>
      <c r="AV655" s="13" t="s">
        <v>84</v>
      </c>
      <c r="AW655" s="13" t="s">
        <v>33</v>
      </c>
      <c r="AX655" s="13" t="s">
        <v>77</v>
      </c>
      <c r="AY655" s="195" t="s">
        <v>206</v>
      </c>
    </row>
    <row r="656" s="13" customFormat="1">
      <c r="A656" s="13"/>
      <c r="B656" s="193"/>
      <c r="C656" s="13"/>
      <c r="D656" s="194" t="s">
        <v>214</v>
      </c>
      <c r="E656" s="195" t="s">
        <v>1</v>
      </c>
      <c r="F656" s="196" t="s">
        <v>1039</v>
      </c>
      <c r="G656" s="13"/>
      <c r="H656" s="197">
        <v>92.599999999999994</v>
      </c>
      <c r="I656" s="198"/>
      <c r="J656" s="13"/>
      <c r="K656" s="13"/>
      <c r="L656" s="193"/>
      <c r="M656" s="199"/>
      <c r="N656" s="200"/>
      <c r="O656" s="200"/>
      <c r="P656" s="200"/>
      <c r="Q656" s="200"/>
      <c r="R656" s="200"/>
      <c r="S656" s="200"/>
      <c r="T656" s="20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195" t="s">
        <v>214</v>
      </c>
      <c r="AU656" s="195" t="s">
        <v>84</v>
      </c>
      <c r="AV656" s="13" t="s">
        <v>84</v>
      </c>
      <c r="AW656" s="13" t="s">
        <v>33</v>
      </c>
      <c r="AX656" s="13" t="s">
        <v>77</v>
      </c>
      <c r="AY656" s="195" t="s">
        <v>206</v>
      </c>
    </row>
    <row r="657" s="14" customFormat="1">
      <c r="A657" s="14"/>
      <c r="B657" s="202"/>
      <c r="C657" s="14"/>
      <c r="D657" s="194" t="s">
        <v>214</v>
      </c>
      <c r="E657" s="203" t="s">
        <v>1</v>
      </c>
      <c r="F657" s="204" t="s">
        <v>482</v>
      </c>
      <c r="G657" s="14"/>
      <c r="H657" s="205">
        <v>411.30000000000001</v>
      </c>
      <c r="I657" s="206"/>
      <c r="J657" s="14"/>
      <c r="K657" s="14"/>
      <c r="L657" s="202"/>
      <c r="M657" s="207"/>
      <c r="N657" s="208"/>
      <c r="O657" s="208"/>
      <c r="P657" s="208"/>
      <c r="Q657" s="208"/>
      <c r="R657" s="208"/>
      <c r="S657" s="208"/>
      <c r="T657" s="20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03" t="s">
        <v>214</v>
      </c>
      <c r="AU657" s="203" t="s">
        <v>84</v>
      </c>
      <c r="AV657" s="14" t="s">
        <v>217</v>
      </c>
      <c r="AW657" s="14" t="s">
        <v>33</v>
      </c>
      <c r="AX657" s="14" t="s">
        <v>77</v>
      </c>
      <c r="AY657" s="203" t="s">
        <v>206</v>
      </c>
    </row>
    <row r="658" s="13" customFormat="1">
      <c r="A658" s="13"/>
      <c r="B658" s="193"/>
      <c r="C658" s="13"/>
      <c r="D658" s="194" t="s">
        <v>214</v>
      </c>
      <c r="E658" s="195" t="s">
        <v>1</v>
      </c>
      <c r="F658" s="196" t="s">
        <v>1040</v>
      </c>
      <c r="G658" s="13"/>
      <c r="H658" s="197">
        <v>71.5</v>
      </c>
      <c r="I658" s="198"/>
      <c r="J658" s="13"/>
      <c r="K658" s="13"/>
      <c r="L658" s="193"/>
      <c r="M658" s="199"/>
      <c r="N658" s="200"/>
      <c r="O658" s="200"/>
      <c r="P658" s="200"/>
      <c r="Q658" s="200"/>
      <c r="R658" s="200"/>
      <c r="S658" s="200"/>
      <c r="T658" s="20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95" t="s">
        <v>214</v>
      </c>
      <c r="AU658" s="195" t="s">
        <v>84</v>
      </c>
      <c r="AV658" s="13" t="s">
        <v>84</v>
      </c>
      <c r="AW658" s="13" t="s">
        <v>33</v>
      </c>
      <c r="AX658" s="13" t="s">
        <v>77</v>
      </c>
      <c r="AY658" s="195" t="s">
        <v>206</v>
      </c>
    </row>
    <row r="659" s="14" customFormat="1">
      <c r="A659" s="14"/>
      <c r="B659" s="202"/>
      <c r="C659" s="14"/>
      <c r="D659" s="194" t="s">
        <v>214</v>
      </c>
      <c r="E659" s="203" t="s">
        <v>1</v>
      </c>
      <c r="F659" s="204" t="s">
        <v>234</v>
      </c>
      <c r="G659" s="14"/>
      <c r="H659" s="205">
        <v>71.5</v>
      </c>
      <c r="I659" s="206"/>
      <c r="J659" s="14"/>
      <c r="K659" s="14"/>
      <c r="L659" s="202"/>
      <c r="M659" s="207"/>
      <c r="N659" s="208"/>
      <c r="O659" s="208"/>
      <c r="P659" s="208"/>
      <c r="Q659" s="208"/>
      <c r="R659" s="208"/>
      <c r="S659" s="208"/>
      <c r="T659" s="20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03" t="s">
        <v>214</v>
      </c>
      <c r="AU659" s="203" t="s">
        <v>84</v>
      </c>
      <c r="AV659" s="14" t="s">
        <v>217</v>
      </c>
      <c r="AW659" s="14" t="s">
        <v>33</v>
      </c>
      <c r="AX659" s="14" t="s">
        <v>77</v>
      </c>
      <c r="AY659" s="203" t="s">
        <v>206</v>
      </c>
    </row>
    <row r="660" s="15" customFormat="1">
      <c r="A660" s="15"/>
      <c r="B660" s="210"/>
      <c r="C660" s="15"/>
      <c r="D660" s="194" t="s">
        <v>214</v>
      </c>
      <c r="E660" s="211" t="s">
        <v>1</v>
      </c>
      <c r="F660" s="212" t="s">
        <v>235</v>
      </c>
      <c r="G660" s="15"/>
      <c r="H660" s="213">
        <v>482.80000000000001</v>
      </c>
      <c r="I660" s="214"/>
      <c r="J660" s="15"/>
      <c r="K660" s="15"/>
      <c r="L660" s="210"/>
      <c r="M660" s="215"/>
      <c r="N660" s="216"/>
      <c r="O660" s="216"/>
      <c r="P660" s="216"/>
      <c r="Q660" s="216"/>
      <c r="R660" s="216"/>
      <c r="S660" s="216"/>
      <c r="T660" s="217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11" t="s">
        <v>214</v>
      </c>
      <c r="AU660" s="211" t="s">
        <v>84</v>
      </c>
      <c r="AV660" s="15" t="s">
        <v>102</v>
      </c>
      <c r="AW660" s="15" t="s">
        <v>33</v>
      </c>
      <c r="AX660" s="15" t="s">
        <v>8</v>
      </c>
      <c r="AY660" s="211" t="s">
        <v>206</v>
      </c>
    </row>
    <row r="661" s="2" customFormat="1" ht="16.5" customHeight="1">
      <c r="A661" s="37"/>
      <c r="B661" s="179"/>
      <c r="C661" s="180" t="s">
        <v>1041</v>
      </c>
      <c r="D661" s="180" t="s">
        <v>208</v>
      </c>
      <c r="E661" s="181" t="s">
        <v>1042</v>
      </c>
      <c r="F661" s="182" t="s">
        <v>1043</v>
      </c>
      <c r="G661" s="183" t="s">
        <v>294</v>
      </c>
      <c r="H661" s="184">
        <v>98.099999999999994</v>
      </c>
      <c r="I661" s="185"/>
      <c r="J661" s="186">
        <f>ROUND(I661*H661,0)</f>
        <v>0</v>
      </c>
      <c r="K661" s="182" t="s">
        <v>212</v>
      </c>
      <c r="L661" s="38"/>
      <c r="M661" s="187" t="s">
        <v>1</v>
      </c>
      <c r="N661" s="188" t="s">
        <v>42</v>
      </c>
      <c r="O661" s="76"/>
      <c r="P661" s="189">
        <f>O661*H661</f>
        <v>0</v>
      </c>
      <c r="Q661" s="189">
        <v>0.00029999999999999997</v>
      </c>
      <c r="R661" s="189">
        <f>Q661*H661</f>
        <v>0.029429999999999994</v>
      </c>
      <c r="S661" s="189">
        <v>0</v>
      </c>
      <c r="T661" s="190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191" t="s">
        <v>317</v>
      </c>
      <c r="AT661" s="191" t="s">
        <v>208</v>
      </c>
      <c r="AU661" s="191" t="s">
        <v>84</v>
      </c>
      <c r="AY661" s="18" t="s">
        <v>206</v>
      </c>
      <c r="BE661" s="192">
        <f>IF(N661="základní",J661,0)</f>
        <v>0</v>
      </c>
      <c r="BF661" s="192">
        <f>IF(N661="snížená",J661,0)</f>
        <v>0</v>
      </c>
      <c r="BG661" s="192">
        <f>IF(N661="zákl. přenesená",J661,0)</f>
        <v>0</v>
      </c>
      <c r="BH661" s="192">
        <f>IF(N661="sníž. přenesená",J661,0)</f>
        <v>0</v>
      </c>
      <c r="BI661" s="192">
        <f>IF(N661="nulová",J661,0)</f>
        <v>0</v>
      </c>
      <c r="BJ661" s="18" t="s">
        <v>8</v>
      </c>
      <c r="BK661" s="192">
        <f>ROUND(I661*H661,0)</f>
        <v>0</v>
      </c>
      <c r="BL661" s="18" t="s">
        <v>317</v>
      </c>
      <c r="BM661" s="191" t="s">
        <v>1044</v>
      </c>
    </row>
    <row r="662" s="13" customFormat="1">
      <c r="A662" s="13"/>
      <c r="B662" s="193"/>
      <c r="C662" s="13"/>
      <c r="D662" s="194" t="s">
        <v>214</v>
      </c>
      <c r="E662" s="195" t="s">
        <v>1</v>
      </c>
      <c r="F662" s="196" t="s">
        <v>1025</v>
      </c>
      <c r="G662" s="13"/>
      <c r="H662" s="197">
        <v>98.099999999999994</v>
      </c>
      <c r="I662" s="198"/>
      <c r="J662" s="13"/>
      <c r="K662" s="13"/>
      <c r="L662" s="193"/>
      <c r="M662" s="199"/>
      <c r="N662" s="200"/>
      <c r="O662" s="200"/>
      <c r="P662" s="200"/>
      <c r="Q662" s="200"/>
      <c r="R662" s="200"/>
      <c r="S662" s="200"/>
      <c r="T662" s="20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95" t="s">
        <v>214</v>
      </c>
      <c r="AU662" s="195" t="s">
        <v>84</v>
      </c>
      <c r="AV662" s="13" t="s">
        <v>84</v>
      </c>
      <c r="AW662" s="13" t="s">
        <v>33</v>
      </c>
      <c r="AX662" s="13" t="s">
        <v>8</v>
      </c>
      <c r="AY662" s="195" t="s">
        <v>206</v>
      </c>
    </row>
    <row r="663" s="2" customFormat="1" ht="37.8" customHeight="1">
      <c r="A663" s="37"/>
      <c r="B663" s="179"/>
      <c r="C663" s="218" t="s">
        <v>1045</v>
      </c>
      <c r="D663" s="218" t="s">
        <v>374</v>
      </c>
      <c r="E663" s="219" t="s">
        <v>1046</v>
      </c>
      <c r="F663" s="220" t="s">
        <v>1047</v>
      </c>
      <c r="G663" s="221" t="s">
        <v>294</v>
      </c>
      <c r="H663" s="222">
        <v>107.91</v>
      </c>
      <c r="I663" s="223"/>
      <c r="J663" s="224">
        <f>ROUND(I663*H663,0)</f>
        <v>0</v>
      </c>
      <c r="K663" s="220" t="s">
        <v>212</v>
      </c>
      <c r="L663" s="225"/>
      <c r="M663" s="226" t="s">
        <v>1</v>
      </c>
      <c r="N663" s="227" t="s">
        <v>42</v>
      </c>
      <c r="O663" s="76"/>
      <c r="P663" s="189">
        <f>O663*H663</f>
        <v>0</v>
      </c>
      <c r="Q663" s="189">
        <v>0.0024599999999999999</v>
      </c>
      <c r="R663" s="189">
        <f>Q663*H663</f>
        <v>0.26545859999999999</v>
      </c>
      <c r="S663" s="189">
        <v>0</v>
      </c>
      <c r="T663" s="190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91" t="s">
        <v>416</v>
      </c>
      <c r="AT663" s="191" t="s">
        <v>374</v>
      </c>
      <c r="AU663" s="191" t="s">
        <v>84</v>
      </c>
      <c r="AY663" s="18" t="s">
        <v>206</v>
      </c>
      <c r="BE663" s="192">
        <f>IF(N663="základní",J663,0)</f>
        <v>0</v>
      </c>
      <c r="BF663" s="192">
        <f>IF(N663="snížená",J663,0)</f>
        <v>0</v>
      </c>
      <c r="BG663" s="192">
        <f>IF(N663="zákl. přenesená",J663,0)</f>
        <v>0</v>
      </c>
      <c r="BH663" s="192">
        <f>IF(N663="sníž. přenesená",J663,0)</f>
        <v>0</v>
      </c>
      <c r="BI663" s="192">
        <f>IF(N663="nulová",J663,0)</f>
        <v>0</v>
      </c>
      <c r="BJ663" s="18" t="s">
        <v>8</v>
      </c>
      <c r="BK663" s="192">
        <f>ROUND(I663*H663,0)</f>
        <v>0</v>
      </c>
      <c r="BL663" s="18" t="s">
        <v>317</v>
      </c>
      <c r="BM663" s="191" t="s">
        <v>1048</v>
      </c>
    </row>
    <row r="664" s="13" customFormat="1">
      <c r="A664" s="13"/>
      <c r="B664" s="193"/>
      <c r="C664" s="13"/>
      <c r="D664" s="194" t="s">
        <v>214</v>
      </c>
      <c r="E664" s="195" t="s">
        <v>1</v>
      </c>
      <c r="F664" s="196" t="s">
        <v>1049</v>
      </c>
      <c r="G664" s="13"/>
      <c r="H664" s="197">
        <v>107.91</v>
      </c>
      <c r="I664" s="198"/>
      <c r="J664" s="13"/>
      <c r="K664" s="13"/>
      <c r="L664" s="193"/>
      <c r="M664" s="199"/>
      <c r="N664" s="200"/>
      <c r="O664" s="200"/>
      <c r="P664" s="200"/>
      <c r="Q664" s="200"/>
      <c r="R664" s="200"/>
      <c r="S664" s="200"/>
      <c r="T664" s="201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195" t="s">
        <v>214</v>
      </c>
      <c r="AU664" s="195" t="s">
        <v>84</v>
      </c>
      <c r="AV664" s="13" t="s">
        <v>84</v>
      </c>
      <c r="AW664" s="13" t="s">
        <v>33</v>
      </c>
      <c r="AX664" s="13" t="s">
        <v>8</v>
      </c>
      <c r="AY664" s="195" t="s">
        <v>206</v>
      </c>
    </row>
    <row r="665" s="2" customFormat="1" ht="16.5" customHeight="1">
      <c r="A665" s="37"/>
      <c r="B665" s="179"/>
      <c r="C665" s="180" t="s">
        <v>1050</v>
      </c>
      <c r="D665" s="180" t="s">
        <v>208</v>
      </c>
      <c r="E665" s="181" t="s">
        <v>1051</v>
      </c>
      <c r="F665" s="182" t="s">
        <v>1052</v>
      </c>
      <c r="G665" s="183" t="s">
        <v>266</v>
      </c>
      <c r="H665" s="184">
        <v>98.099999999999994</v>
      </c>
      <c r="I665" s="185"/>
      <c r="J665" s="186">
        <f>ROUND(I665*H665,0)</f>
        <v>0</v>
      </c>
      <c r="K665" s="182" t="s">
        <v>212</v>
      </c>
      <c r="L665" s="38"/>
      <c r="M665" s="187" t="s">
        <v>1</v>
      </c>
      <c r="N665" s="188" t="s">
        <v>42</v>
      </c>
      <c r="O665" s="76"/>
      <c r="P665" s="189">
        <f>O665*H665</f>
        <v>0</v>
      </c>
      <c r="Q665" s="189">
        <v>1.4935E-05</v>
      </c>
      <c r="R665" s="189">
        <f>Q665*H665</f>
        <v>0.0014651235</v>
      </c>
      <c r="S665" s="189">
        <v>0</v>
      </c>
      <c r="T665" s="190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191" t="s">
        <v>317</v>
      </c>
      <c r="AT665" s="191" t="s">
        <v>208</v>
      </c>
      <c r="AU665" s="191" t="s">
        <v>84</v>
      </c>
      <c r="AY665" s="18" t="s">
        <v>206</v>
      </c>
      <c r="BE665" s="192">
        <f>IF(N665="základní",J665,0)</f>
        <v>0</v>
      </c>
      <c r="BF665" s="192">
        <f>IF(N665="snížená",J665,0)</f>
        <v>0</v>
      </c>
      <c r="BG665" s="192">
        <f>IF(N665="zákl. přenesená",J665,0)</f>
        <v>0</v>
      </c>
      <c r="BH665" s="192">
        <f>IF(N665="sníž. přenesená",J665,0)</f>
        <v>0</v>
      </c>
      <c r="BI665" s="192">
        <f>IF(N665="nulová",J665,0)</f>
        <v>0</v>
      </c>
      <c r="BJ665" s="18" t="s">
        <v>8</v>
      </c>
      <c r="BK665" s="192">
        <f>ROUND(I665*H665,0)</f>
        <v>0</v>
      </c>
      <c r="BL665" s="18" t="s">
        <v>317</v>
      </c>
      <c r="BM665" s="191" t="s">
        <v>1053</v>
      </c>
    </row>
    <row r="666" s="13" customFormat="1">
      <c r="A666" s="13"/>
      <c r="B666" s="193"/>
      <c r="C666" s="13"/>
      <c r="D666" s="194" t="s">
        <v>214</v>
      </c>
      <c r="E666" s="195" t="s">
        <v>1</v>
      </c>
      <c r="F666" s="196" t="s">
        <v>1025</v>
      </c>
      <c r="G666" s="13"/>
      <c r="H666" s="197">
        <v>98.099999999999994</v>
      </c>
      <c r="I666" s="198"/>
      <c r="J666" s="13"/>
      <c r="K666" s="13"/>
      <c r="L666" s="193"/>
      <c r="M666" s="199"/>
      <c r="N666" s="200"/>
      <c r="O666" s="200"/>
      <c r="P666" s="200"/>
      <c r="Q666" s="200"/>
      <c r="R666" s="200"/>
      <c r="S666" s="200"/>
      <c r="T666" s="20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95" t="s">
        <v>214</v>
      </c>
      <c r="AU666" s="195" t="s">
        <v>84</v>
      </c>
      <c r="AV666" s="13" t="s">
        <v>84</v>
      </c>
      <c r="AW666" s="13" t="s">
        <v>33</v>
      </c>
      <c r="AX666" s="13" t="s">
        <v>8</v>
      </c>
      <c r="AY666" s="195" t="s">
        <v>206</v>
      </c>
    </row>
    <row r="667" s="2" customFormat="1" ht="16.5" customHeight="1">
      <c r="A667" s="37"/>
      <c r="B667" s="179"/>
      <c r="C667" s="218" t="s">
        <v>1054</v>
      </c>
      <c r="D667" s="218" t="s">
        <v>374</v>
      </c>
      <c r="E667" s="219" t="s">
        <v>1055</v>
      </c>
      <c r="F667" s="220" t="s">
        <v>1056</v>
      </c>
      <c r="G667" s="221" t="s">
        <v>266</v>
      </c>
      <c r="H667" s="222">
        <v>103.005</v>
      </c>
      <c r="I667" s="223"/>
      <c r="J667" s="224">
        <f>ROUND(I667*H667,0)</f>
        <v>0</v>
      </c>
      <c r="K667" s="220" t="s">
        <v>212</v>
      </c>
      <c r="L667" s="225"/>
      <c r="M667" s="226" t="s">
        <v>1</v>
      </c>
      <c r="N667" s="227" t="s">
        <v>42</v>
      </c>
      <c r="O667" s="76"/>
      <c r="P667" s="189">
        <f>O667*H667</f>
        <v>0</v>
      </c>
      <c r="Q667" s="189">
        <v>0.00035</v>
      </c>
      <c r="R667" s="189">
        <f>Q667*H667</f>
        <v>0.03605175</v>
      </c>
      <c r="S667" s="189">
        <v>0</v>
      </c>
      <c r="T667" s="190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191" t="s">
        <v>416</v>
      </c>
      <c r="AT667" s="191" t="s">
        <v>374</v>
      </c>
      <c r="AU667" s="191" t="s">
        <v>84</v>
      </c>
      <c r="AY667" s="18" t="s">
        <v>206</v>
      </c>
      <c r="BE667" s="192">
        <f>IF(N667="základní",J667,0)</f>
        <v>0</v>
      </c>
      <c r="BF667" s="192">
        <f>IF(N667="snížená",J667,0)</f>
        <v>0</v>
      </c>
      <c r="BG667" s="192">
        <f>IF(N667="zákl. přenesená",J667,0)</f>
        <v>0</v>
      </c>
      <c r="BH667" s="192">
        <f>IF(N667="sníž. přenesená",J667,0)</f>
        <v>0</v>
      </c>
      <c r="BI667" s="192">
        <f>IF(N667="nulová",J667,0)</f>
        <v>0</v>
      </c>
      <c r="BJ667" s="18" t="s">
        <v>8</v>
      </c>
      <c r="BK667" s="192">
        <f>ROUND(I667*H667,0)</f>
        <v>0</v>
      </c>
      <c r="BL667" s="18" t="s">
        <v>317</v>
      </c>
      <c r="BM667" s="191" t="s">
        <v>1057</v>
      </c>
    </row>
    <row r="668" s="13" customFormat="1">
      <c r="A668" s="13"/>
      <c r="B668" s="193"/>
      <c r="C668" s="13"/>
      <c r="D668" s="194" t="s">
        <v>214</v>
      </c>
      <c r="E668" s="195" t="s">
        <v>1</v>
      </c>
      <c r="F668" s="196" t="s">
        <v>1058</v>
      </c>
      <c r="G668" s="13"/>
      <c r="H668" s="197">
        <v>103.005</v>
      </c>
      <c r="I668" s="198"/>
      <c r="J668" s="13"/>
      <c r="K668" s="13"/>
      <c r="L668" s="193"/>
      <c r="M668" s="199"/>
      <c r="N668" s="200"/>
      <c r="O668" s="200"/>
      <c r="P668" s="200"/>
      <c r="Q668" s="200"/>
      <c r="R668" s="200"/>
      <c r="S668" s="200"/>
      <c r="T668" s="20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5" t="s">
        <v>214</v>
      </c>
      <c r="AU668" s="195" t="s">
        <v>84</v>
      </c>
      <c r="AV668" s="13" t="s">
        <v>84</v>
      </c>
      <c r="AW668" s="13" t="s">
        <v>33</v>
      </c>
      <c r="AX668" s="13" t="s">
        <v>8</v>
      </c>
      <c r="AY668" s="195" t="s">
        <v>206</v>
      </c>
    </row>
    <row r="669" s="2" customFormat="1" ht="24.15" customHeight="1">
      <c r="A669" s="37"/>
      <c r="B669" s="179"/>
      <c r="C669" s="180" t="s">
        <v>1059</v>
      </c>
      <c r="D669" s="180" t="s">
        <v>208</v>
      </c>
      <c r="E669" s="181" t="s">
        <v>1060</v>
      </c>
      <c r="F669" s="182" t="s">
        <v>1061</v>
      </c>
      <c r="G669" s="183" t="s">
        <v>223</v>
      </c>
      <c r="H669" s="184">
        <v>0.33600000000000002</v>
      </c>
      <c r="I669" s="185"/>
      <c r="J669" s="186">
        <f>ROUND(I669*H669,0)</f>
        <v>0</v>
      </c>
      <c r="K669" s="182" t="s">
        <v>212</v>
      </c>
      <c r="L669" s="38"/>
      <c r="M669" s="187" t="s">
        <v>1</v>
      </c>
      <c r="N669" s="188" t="s">
        <v>42</v>
      </c>
      <c r="O669" s="76"/>
      <c r="P669" s="189">
        <f>O669*H669</f>
        <v>0</v>
      </c>
      <c r="Q669" s="189">
        <v>0</v>
      </c>
      <c r="R669" s="189">
        <f>Q669*H669</f>
        <v>0</v>
      </c>
      <c r="S669" s="189">
        <v>0</v>
      </c>
      <c r="T669" s="190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191" t="s">
        <v>317</v>
      </c>
      <c r="AT669" s="191" t="s">
        <v>208</v>
      </c>
      <c r="AU669" s="191" t="s">
        <v>84</v>
      </c>
      <c r="AY669" s="18" t="s">
        <v>206</v>
      </c>
      <c r="BE669" s="192">
        <f>IF(N669="základní",J669,0)</f>
        <v>0</v>
      </c>
      <c r="BF669" s="192">
        <f>IF(N669="snížená",J669,0)</f>
        <v>0</v>
      </c>
      <c r="BG669" s="192">
        <f>IF(N669="zákl. přenesená",J669,0)</f>
        <v>0</v>
      </c>
      <c r="BH669" s="192">
        <f>IF(N669="sníž. přenesená",J669,0)</f>
        <v>0</v>
      </c>
      <c r="BI669" s="192">
        <f>IF(N669="nulová",J669,0)</f>
        <v>0</v>
      </c>
      <c r="BJ669" s="18" t="s">
        <v>8</v>
      </c>
      <c r="BK669" s="192">
        <f>ROUND(I669*H669,0)</f>
        <v>0</v>
      </c>
      <c r="BL669" s="18" t="s">
        <v>317</v>
      </c>
      <c r="BM669" s="191" t="s">
        <v>1062</v>
      </c>
    </row>
    <row r="670" s="12" customFormat="1" ht="22.8" customHeight="1">
      <c r="A670" s="12"/>
      <c r="B670" s="166"/>
      <c r="C670" s="12"/>
      <c r="D670" s="167" t="s">
        <v>76</v>
      </c>
      <c r="E670" s="177" t="s">
        <v>1063</v>
      </c>
      <c r="F670" s="177" t="s">
        <v>1064</v>
      </c>
      <c r="G670" s="12"/>
      <c r="H670" s="12"/>
      <c r="I670" s="169"/>
      <c r="J670" s="178">
        <f>BK670</f>
        <v>0</v>
      </c>
      <c r="K670" s="12"/>
      <c r="L670" s="166"/>
      <c r="M670" s="171"/>
      <c r="N670" s="172"/>
      <c r="O670" s="172"/>
      <c r="P670" s="173">
        <f>SUM(P671:P749)</f>
        <v>0</v>
      </c>
      <c r="Q670" s="172"/>
      <c r="R670" s="173">
        <f>SUM(R671:R749)</f>
        <v>4.4792312399999989</v>
      </c>
      <c r="S670" s="172"/>
      <c r="T670" s="174">
        <f>SUM(T671:T749)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167" t="s">
        <v>84</v>
      </c>
      <c r="AT670" s="175" t="s">
        <v>76</v>
      </c>
      <c r="AU670" s="175" t="s">
        <v>8</v>
      </c>
      <c r="AY670" s="167" t="s">
        <v>206</v>
      </c>
      <c r="BK670" s="176">
        <f>SUM(BK671:BK749)</f>
        <v>0</v>
      </c>
    </row>
    <row r="671" s="2" customFormat="1" ht="16.5" customHeight="1">
      <c r="A671" s="37"/>
      <c r="B671" s="179"/>
      <c r="C671" s="180" t="s">
        <v>1065</v>
      </c>
      <c r="D671" s="180" t="s">
        <v>208</v>
      </c>
      <c r="E671" s="181" t="s">
        <v>1066</v>
      </c>
      <c r="F671" s="182" t="s">
        <v>1067</v>
      </c>
      <c r="G671" s="183" t="s">
        <v>294</v>
      </c>
      <c r="H671" s="184">
        <v>229.608</v>
      </c>
      <c r="I671" s="185"/>
      <c r="J671" s="186">
        <f>ROUND(I671*H671,0)</f>
        <v>0</v>
      </c>
      <c r="K671" s="182" t="s">
        <v>212</v>
      </c>
      <c r="L671" s="38"/>
      <c r="M671" s="187" t="s">
        <v>1</v>
      </c>
      <c r="N671" s="188" t="s">
        <v>42</v>
      </c>
      <c r="O671" s="76"/>
      <c r="P671" s="189">
        <f>O671*H671</f>
        <v>0</v>
      </c>
      <c r="Q671" s="189">
        <v>0.00029999999999999997</v>
      </c>
      <c r="R671" s="189">
        <f>Q671*H671</f>
        <v>0.068882399999999996</v>
      </c>
      <c r="S671" s="189">
        <v>0</v>
      </c>
      <c r="T671" s="190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191" t="s">
        <v>317</v>
      </c>
      <c r="AT671" s="191" t="s">
        <v>208</v>
      </c>
      <c r="AU671" s="191" t="s">
        <v>84</v>
      </c>
      <c r="AY671" s="18" t="s">
        <v>206</v>
      </c>
      <c r="BE671" s="192">
        <f>IF(N671="základní",J671,0)</f>
        <v>0</v>
      </c>
      <c r="BF671" s="192">
        <f>IF(N671="snížená",J671,0)</f>
        <v>0</v>
      </c>
      <c r="BG671" s="192">
        <f>IF(N671="zákl. přenesená",J671,0)</f>
        <v>0</v>
      </c>
      <c r="BH671" s="192">
        <f>IF(N671="sníž. přenesená",J671,0)</f>
        <v>0</v>
      </c>
      <c r="BI671" s="192">
        <f>IF(N671="nulová",J671,0)</f>
        <v>0</v>
      </c>
      <c r="BJ671" s="18" t="s">
        <v>8</v>
      </c>
      <c r="BK671" s="192">
        <f>ROUND(I671*H671,0)</f>
        <v>0</v>
      </c>
      <c r="BL671" s="18" t="s">
        <v>317</v>
      </c>
      <c r="BM671" s="191" t="s">
        <v>1068</v>
      </c>
    </row>
    <row r="672" s="13" customFormat="1">
      <c r="A672" s="13"/>
      <c r="B672" s="193"/>
      <c r="C672" s="13"/>
      <c r="D672" s="194" t="s">
        <v>214</v>
      </c>
      <c r="E672" s="195" t="s">
        <v>1</v>
      </c>
      <c r="F672" s="196" t="s">
        <v>145</v>
      </c>
      <c r="G672" s="13"/>
      <c r="H672" s="197">
        <v>229.608</v>
      </c>
      <c r="I672" s="198"/>
      <c r="J672" s="13"/>
      <c r="K672" s="13"/>
      <c r="L672" s="193"/>
      <c r="M672" s="199"/>
      <c r="N672" s="200"/>
      <c r="O672" s="200"/>
      <c r="P672" s="200"/>
      <c r="Q672" s="200"/>
      <c r="R672" s="200"/>
      <c r="S672" s="200"/>
      <c r="T672" s="20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95" t="s">
        <v>214</v>
      </c>
      <c r="AU672" s="195" t="s">
        <v>84</v>
      </c>
      <c r="AV672" s="13" t="s">
        <v>84</v>
      </c>
      <c r="AW672" s="13" t="s">
        <v>33</v>
      </c>
      <c r="AX672" s="13" t="s">
        <v>8</v>
      </c>
      <c r="AY672" s="195" t="s">
        <v>206</v>
      </c>
    </row>
    <row r="673" s="2" customFormat="1" ht="21.75" customHeight="1">
      <c r="A673" s="37"/>
      <c r="B673" s="179"/>
      <c r="C673" s="180" t="s">
        <v>1069</v>
      </c>
      <c r="D673" s="180" t="s">
        <v>208</v>
      </c>
      <c r="E673" s="181" t="s">
        <v>1070</v>
      </c>
      <c r="F673" s="182" t="s">
        <v>1071</v>
      </c>
      <c r="G673" s="183" t="s">
        <v>266</v>
      </c>
      <c r="H673" s="184">
        <v>184.46000000000001</v>
      </c>
      <c r="I673" s="185"/>
      <c r="J673" s="186">
        <f>ROUND(I673*H673,0)</f>
        <v>0</v>
      </c>
      <c r="K673" s="182" t="s">
        <v>212</v>
      </c>
      <c r="L673" s="38"/>
      <c r="M673" s="187" t="s">
        <v>1</v>
      </c>
      <c r="N673" s="188" t="s">
        <v>42</v>
      </c>
      <c r="O673" s="76"/>
      <c r="P673" s="189">
        <f>O673*H673</f>
        <v>0</v>
      </c>
      <c r="Q673" s="189">
        <v>0.00020000000000000001</v>
      </c>
      <c r="R673" s="189">
        <f>Q673*H673</f>
        <v>0.036892000000000001</v>
      </c>
      <c r="S673" s="189">
        <v>0</v>
      </c>
      <c r="T673" s="190">
        <f>S673*H673</f>
        <v>0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191" t="s">
        <v>317</v>
      </c>
      <c r="AT673" s="191" t="s">
        <v>208</v>
      </c>
      <c r="AU673" s="191" t="s">
        <v>84</v>
      </c>
      <c r="AY673" s="18" t="s">
        <v>206</v>
      </c>
      <c r="BE673" s="192">
        <f>IF(N673="základní",J673,0)</f>
        <v>0</v>
      </c>
      <c r="BF673" s="192">
        <f>IF(N673="snížená",J673,0)</f>
        <v>0</v>
      </c>
      <c r="BG673" s="192">
        <f>IF(N673="zákl. přenesená",J673,0)</f>
        <v>0</v>
      </c>
      <c r="BH673" s="192">
        <f>IF(N673="sníž. přenesená",J673,0)</f>
        <v>0</v>
      </c>
      <c r="BI673" s="192">
        <f>IF(N673="nulová",J673,0)</f>
        <v>0</v>
      </c>
      <c r="BJ673" s="18" t="s">
        <v>8</v>
      </c>
      <c r="BK673" s="192">
        <f>ROUND(I673*H673,0)</f>
        <v>0</v>
      </c>
      <c r="BL673" s="18" t="s">
        <v>317</v>
      </c>
      <c r="BM673" s="191" t="s">
        <v>1072</v>
      </c>
    </row>
    <row r="674" s="13" customFormat="1">
      <c r="A674" s="13"/>
      <c r="B674" s="193"/>
      <c r="C674" s="13"/>
      <c r="D674" s="194" t="s">
        <v>214</v>
      </c>
      <c r="E674" s="195" t="s">
        <v>1</v>
      </c>
      <c r="F674" s="196" t="s">
        <v>1073</v>
      </c>
      <c r="G674" s="13"/>
      <c r="H674" s="197">
        <v>5.3200000000000003</v>
      </c>
      <c r="I674" s="198"/>
      <c r="J674" s="13"/>
      <c r="K674" s="13"/>
      <c r="L674" s="193"/>
      <c r="M674" s="199"/>
      <c r="N674" s="200"/>
      <c r="O674" s="200"/>
      <c r="P674" s="200"/>
      <c r="Q674" s="200"/>
      <c r="R674" s="200"/>
      <c r="S674" s="200"/>
      <c r="T674" s="20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5" t="s">
        <v>214</v>
      </c>
      <c r="AU674" s="195" t="s">
        <v>84</v>
      </c>
      <c r="AV674" s="13" t="s">
        <v>84</v>
      </c>
      <c r="AW674" s="13" t="s">
        <v>33</v>
      </c>
      <c r="AX674" s="13" t="s">
        <v>77</v>
      </c>
      <c r="AY674" s="195" t="s">
        <v>206</v>
      </c>
    </row>
    <row r="675" s="13" customFormat="1">
      <c r="A675" s="13"/>
      <c r="B675" s="193"/>
      <c r="C675" s="13"/>
      <c r="D675" s="194" t="s">
        <v>214</v>
      </c>
      <c r="E675" s="195" t="s">
        <v>1</v>
      </c>
      <c r="F675" s="196" t="s">
        <v>1074</v>
      </c>
      <c r="G675" s="13"/>
      <c r="H675" s="197">
        <v>5.7000000000000002</v>
      </c>
      <c r="I675" s="198"/>
      <c r="J675" s="13"/>
      <c r="K675" s="13"/>
      <c r="L675" s="193"/>
      <c r="M675" s="199"/>
      <c r="N675" s="200"/>
      <c r="O675" s="200"/>
      <c r="P675" s="200"/>
      <c r="Q675" s="200"/>
      <c r="R675" s="200"/>
      <c r="S675" s="200"/>
      <c r="T675" s="20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95" t="s">
        <v>214</v>
      </c>
      <c r="AU675" s="195" t="s">
        <v>84</v>
      </c>
      <c r="AV675" s="13" t="s">
        <v>84</v>
      </c>
      <c r="AW675" s="13" t="s">
        <v>33</v>
      </c>
      <c r="AX675" s="13" t="s">
        <v>77</v>
      </c>
      <c r="AY675" s="195" t="s">
        <v>206</v>
      </c>
    </row>
    <row r="676" s="13" customFormat="1">
      <c r="A676" s="13"/>
      <c r="B676" s="193"/>
      <c r="C676" s="13"/>
      <c r="D676" s="194" t="s">
        <v>214</v>
      </c>
      <c r="E676" s="195" t="s">
        <v>1</v>
      </c>
      <c r="F676" s="196" t="s">
        <v>1075</v>
      </c>
      <c r="G676" s="13"/>
      <c r="H676" s="197">
        <v>5.5599999999999996</v>
      </c>
      <c r="I676" s="198"/>
      <c r="J676" s="13"/>
      <c r="K676" s="13"/>
      <c r="L676" s="193"/>
      <c r="M676" s="199"/>
      <c r="N676" s="200"/>
      <c r="O676" s="200"/>
      <c r="P676" s="200"/>
      <c r="Q676" s="200"/>
      <c r="R676" s="200"/>
      <c r="S676" s="200"/>
      <c r="T676" s="20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95" t="s">
        <v>214</v>
      </c>
      <c r="AU676" s="195" t="s">
        <v>84</v>
      </c>
      <c r="AV676" s="13" t="s">
        <v>84</v>
      </c>
      <c r="AW676" s="13" t="s">
        <v>33</v>
      </c>
      <c r="AX676" s="13" t="s">
        <v>77</v>
      </c>
      <c r="AY676" s="195" t="s">
        <v>206</v>
      </c>
    </row>
    <row r="677" s="13" customFormat="1">
      <c r="A677" s="13"/>
      <c r="B677" s="193"/>
      <c r="C677" s="13"/>
      <c r="D677" s="194" t="s">
        <v>214</v>
      </c>
      <c r="E677" s="195" t="s">
        <v>1</v>
      </c>
      <c r="F677" s="196" t="s">
        <v>1076</v>
      </c>
      <c r="G677" s="13"/>
      <c r="H677" s="197">
        <v>4.8399999999999999</v>
      </c>
      <c r="I677" s="198"/>
      <c r="J677" s="13"/>
      <c r="K677" s="13"/>
      <c r="L677" s="193"/>
      <c r="M677" s="199"/>
      <c r="N677" s="200"/>
      <c r="O677" s="200"/>
      <c r="P677" s="200"/>
      <c r="Q677" s="200"/>
      <c r="R677" s="200"/>
      <c r="S677" s="200"/>
      <c r="T677" s="20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95" t="s">
        <v>214</v>
      </c>
      <c r="AU677" s="195" t="s">
        <v>84</v>
      </c>
      <c r="AV677" s="13" t="s">
        <v>84</v>
      </c>
      <c r="AW677" s="13" t="s">
        <v>33</v>
      </c>
      <c r="AX677" s="13" t="s">
        <v>77</v>
      </c>
      <c r="AY677" s="195" t="s">
        <v>206</v>
      </c>
    </row>
    <row r="678" s="13" customFormat="1">
      <c r="A678" s="13"/>
      <c r="B678" s="193"/>
      <c r="C678" s="13"/>
      <c r="D678" s="194" t="s">
        <v>214</v>
      </c>
      <c r="E678" s="195" t="s">
        <v>1</v>
      </c>
      <c r="F678" s="196" t="s">
        <v>1077</v>
      </c>
      <c r="G678" s="13"/>
      <c r="H678" s="197">
        <v>8.8000000000000007</v>
      </c>
      <c r="I678" s="198"/>
      <c r="J678" s="13"/>
      <c r="K678" s="13"/>
      <c r="L678" s="193"/>
      <c r="M678" s="199"/>
      <c r="N678" s="200"/>
      <c r="O678" s="200"/>
      <c r="P678" s="200"/>
      <c r="Q678" s="200"/>
      <c r="R678" s="200"/>
      <c r="S678" s="200"/>
      <c r="T678" s="20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95" t="s">
        <v>214</v>
      </c>
      <c r="AU678" s="195" t="s">
        <v>84</v>
      </c>
      <c r="AV678" s="13" t="s">
        <v>84</v>
      </c>
      <c r="AW678" s="13" t="s">
        <v>33</v>
      </c>
      <c r="AX678" s="13" t="s">
        <v>77</v>
      </c>
      <c r="AY678" s="195" t="s">
        <v>206</v>
      </c>
    </row>
    <row r="679" s="13" customFormat="1">
      <c r="A679" s="13"/>
      <c r="B679" s="193"/>
      <c r="C679" s="13"/>
      <c r="D679" s="194" t="s">
        <v>214</v>
      </c>
      <c r="E679" s="195" t="s">
        <v>1</v>
      </c>
      <c r="F679" s="196" t="s">
        <v>1078</v>
      </c>
      <c r="G679" s="13"/>
      <c r="H679" s="197">
        <v>5.6200000000000001</v>
      </c>
      <c r="I679" s="198"/>
      <c r="J679" s="13"/>
      <c r="K679" s="13"/>
      <c r="L679" s="193"/>
      <c r="M679" s="199"/>
      <c r="N679" s="200"/>
      <c r="O679" s="200"/>
      <c r="P679" s="200"/>
      <c r="Q679" s="200"/>
      <c r="R679" s="200"/>
      <c r="S679" s="200"/>
      <c r="T679" s="20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195" t="s">
        <v>214</v>
      </c>
      <c r="AU679" s="195" t="s">
        <v>84</v>
      </c>
      <c r="AV679" s="13" t="s">
        <v>84</v>
      </c>
      <c r="AW679" s="13" t="s">
        <v>33</v>
      </c>
      <c r="AX679" s="13" t="s">
        <v>77</v>
      </c>
      <c r="AY679" s="195" t="s">
        <v>206</v>
      </c>
    </row>
    <row r="680" s="13" customFormat="1">
      <c r="A680" s="13"/>
      <c r="B680" s="193"/>
      <c r="C680" s="13"/>
      <c r="D680" s="194" t="s">
        <v>214</v>
      </c>
      <c r="E680" s="195" t="s">
        <v>1</v>
      </c>
      <c r="F680" s="196" t="s">
        <v>1079</v>
      </c>
      <c r="G680" s="13"/>
      <c r="H680" s="197">
        <v>6.0199999999999996</v>
      </c>
      <c r="I680" s="198"/>
      <c r="J680" s="13"/>
      <c r="K680" s="13"/>
      <c r="L680" s="193"/>
      <c r="M680" s="199"/>
      <c r="N680" s="200"/>
      <c r="O680" s="200"/>
      <c r="P680" s="200"/>
      <c r="Q680" s="200"/>
      <c r="R680" s="200"/>
      <c r="S680" s="200"/>
      <c r="T680" s="20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195" t="s">
        <v>214</v>
      </c>
      <c r="AU680" s="195" t="s">
        <v>84</v>
      </c>
      <c r="AV680" s="13" t="s">
        <v>84</v>
      </c>
      <c r="AW680" s="13" t="s">
        <v>33</v>
      </c>
      <c r="AX680" s="13" t="s">
        <v>77</v>
      </c>
      <c r="AY680" s="195" t="s">
        <v>206</v>
      </c>
    </row>
    <row r="681" s="13" customFormat="1">
      <c r="A681" s="13"/>
      <c r="B681" s="193"/>
      <c r="C681" s="13"/>
      <c r="D681" s="194" t="s">
        <v>214</v>
      </c>
      <c r="E681" s="195" t="s">
        <v>1</v>
      </c>
      <c r="F681" s="196" t="s">
        <v>1080</v>
      </c>
      <c r="G681" s="13"/>
      <c r="H681" s="197">
        <v>8.8399999999999999</v>
      </c>
      <c r="I681" s="198"/>
      <c r="J681" s="13"/>
      <c r="K681" s="13"/>
      <c r="L681" s="193"/>
      <c r="M681" s="199"/>
      <c r="N681" s="200"/>
      <c r="O681" s="200"/>
      <c r="P681" s="200"/>
      <c r="Q681" s="200"/>
      <c r="R681" s="200"/>
      <c r="S681" s="200"/>
      <c r="T681" s="20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195" t="s">
        <v>214</v>
      </c>
      <c r="AU681" s="195" t="s">
        <v>84</v>
      </c>
      <c r="AV681" s="13" t="s">
        <v>84</v>
      </c>
      <c r="AW681" s="13" t="s">
        <v>33</v>
      </c>
      <c r="AX681" s="13" t="s">
        <v>77</v>
      </c>
      <c r="AY681" s="195" t="s">
        <v>206</v>
      </c>
    </row>
    <row r="682" s="13" customFormat="1">
      <c r="A682" s="13"/>
      <c r="B682" s="193"/>
      <c r="C682" s="13"/>
      <c r="D682" s="194" t="s">
        <v>214</v>
      </c>
      <c r="E682" s="195" t="s">
        <v>1</v>
      </c>
      <c r="F682" s="196" t="s">
        <v>1081</v>
      </c>
      <c r="G682" s="13"/>
      <c r="H682" s="197">
        <v>7.2999999999999998</v>
      </c>
      <c r="I682" s="198"/>
      <c r="J682" s="13"/>
      <c r="K682" s="13"/>
      <c r="L682" s="193"/>
      <c r="M682" s="199"/>
      <c r="N682" s="200"/>
      <c r="O682" s="200"/>
      <c r="P682" s="200"/>
      <c r="Q682" s="200"/>
      <c r="R682" s="200"/>
      <c r="S682" s="200"/>
      <c r="T682" s="20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95" t="s">
        <v>214</v>
      </c>
      <c r="AU682" s="195" t="s">
        <v>84</v>
      </c>
      <c r="AV682" s="13" t="s">
        <v>84</v>
      </c>
      <c r="AW682" s="13" t="s">
        <v>33</v>
      </c>
      <c r="AX682" s="13" t="s">
        <v>77</v>
      </c>
      <c r="AY682" s="195" t="s">
        <v>206</v>
      </c>
    </row>
    <row r="683" s="14" customFormat="1">
      <c r="A683" s="14"/>
      <c r="B683" s="202"/>
      <c r="C683" s="14"/>
      <c r="D683" s="194" t="s">
        <v>214</v>
      </c>
      <c r="E683" s="203" t="s">
        <v>1</v>
      </c>
      <c r="F683" s="204" t="s">
        <v>1082</v>
      </c>
      <c r="G683" s="14"/>
      <c r="H683" s="205">
        <v>58</v>
      </c>
      <c r="I683" s="206"/>
      <c r="J683" s="14"/>
      <c r="K683" s="14"/>
      <c r="L683" s="202"/>
      <c r="M683" s="207"/>
      <c r="N683" s="208"/>
      <c r="O683" s="208"/>
      <c r="P683" s="208"/>
      <c r="Q683" s="208"/>
      <c r="R683" s="208"/>
      <c r="S683" s="208"/>
      <c r="T683" s="20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03" t="s">
        <v>214</v>
      </c>
      <c r="AU683" s="203" t="s">
        <v>84</v>
      </c>
      <c r="AV683" s="14" t="s">
        <v>217</v>
      </c>
      <c r="AW683" s="14" t="s">
        <v>33</v>
      </c>
      <c r="AX683" s="14" t="s">
        <v>77</v>
      </c>
      <c r="AY683" s="203" t="s">
        <v>206</v>
      </c>
    </row>
    <row r="684" s="13" customFormat="1">
      <c r="A684" s="13"/>
      <c r="B684" s="193"/>
      <c r="C684" s="13"/>
      <c r="D684" s="194" t="s">
        <v>214</v>
      </c>
      <c r="E684" s="195" t="s">
        <v>1</v>
      </c>
      <c r="F684" s="196" t="s">
        <v>1083</v>
      </c>
      <c r="G684" s="13"/>
      <c r="H684" s="197">
        <v>5.2000000000000002</v>
      </c>
      <c r="I684" s="198"/>
      <c r="J684" s="13"/>
      <c r="K684" s="13"/>
      <c r="L684" s="193"/>
      <c r="M684" s="199"/>
      <c r="N684" s="200"/>
      <c r="O684" s="200"/>
      <c r="P684" s="200"/>
      <c r="Q684" s="200"/>
      <c r="R684" s="200"/>
      <c r="S684" s="200"/>
      <c r="T684" s="20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195" t="s">
        <v>214</v>
      </c>
      <c r="AU684" s="195" t="s">
        <v>84</v>
      </c>
      <c r="AV684" s="13" t="s">
        <v>84</v>
      </c>
      <c r="AW684" s="13" t="s">
        <v>33</v>
      </c>
      <c r="AX684" s="13" t="s">
        <v>77</v>
      </c>
      <c r="AY684" s="195" t="s">
        <v>206</v>
      </c>
    </row>
    <row r="685" s="13" customFormat="1">
      <c r="A685" s="13"/>
      <c r="B685" s="193"/>
      <c r="C685" s="13"/>
      <c r="D685" s="194" t="s">
        <v>214</v>
      </c>
      <c r="E685" s="195" t="s">
        <v>1</v>
      </c>
      <c r="F685" s="196" t="s">
        <v>1084</v>
      </c>
      <c r="G685" s="13"/>
      <c r="H685" s="197">
        <v>7.2999999999999998</v>
      </c>
      <c r="I685" s="198"/>
      <c r="J685" s="13"/>
      <c r="K685" s="13"/>
      <c r="L685" s="193"/>
      <c r="M685" s="199"/>
      <c r="N685" s="200"/>
      <c r="O685" s="200"/>
      <c r="P685" s="200"/>
      <c r="Q685" s="200"/>
      <c r="R685" s="200"/>
      <c r="S685" s="200"/>
      <c r="T685" s="201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195" t="s">
        <v>214</v>
      </c>
      <c r="AU685" s="195" t="s">
        <v>84</v>
      </c>
      <c r="AV685" s="13" t="s">
        <v>84</v>
      </c>
      <c r="AW685" s="13" t="s">
        <v>33</v>
      </c>
      <c r="AX685" s="13" t="s">
        <v>77</v>
      </c>
      <c r="AY685" s="195" t="s">
        <v>206</v>
      </c>
    </row>
    <row r="686" s="13" customFormat="1">
      <c r="A686" s="13"/>
      <c r="B686" s="193"/>
      <c r="C686" s="13"/>
      <c r="D686" s="194" t="s">
        <v>214</v>
      </c>
      <c r="E686" s="195" t="s">
        <v>1</v>
      </c>
      <c r="F686" s="196" t="s">
        <v>1085</v>
      </c>
      <c r="G686" s="13"/>
      <c r="H686" s="197">
        <v>8.2200000000000006</v>
      </c>
      <c r="I686" s="198"/>
      <c r="J686" s="13"/>
      <c r="K686" s="13"/>
      <c r="L686" s="193"/>
      <c r="M686" s="199"/>
      <c r="N686" s="200"/>
      <c r="O686" s="200"/>
      <c r="P686" s="200"/>
      <c r="Q686" s="200"/>
      <c r="R686" s="200"/>
      <c r="S686" s="200"/>
      <c r="T686" s="20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195" t="s">
        <v>214</v>
      </c>
      <c r="AU686" s="195" t="s">
        <v>84</v>
      </c>
      <c r="AV686" s="13" t="s">
        <v>84</v>
      </c>
      <c r="AW686" s="13" t="s">
        <v>33</v>
      </c>
      <c r="AX686" s="13" t="s">
        <v>77</v>
      </c>
      <c r="AY686" s="195" t="s">
        <v>206</v>
      </c>
    </row>
    <row r="687" s="13" customFormat="1">
      <c r="A687" s="13"/>
      <c r="B687" s="193"/>
      <c r="C687" s="13"/>
      <c r="D687" s="194" t="s">
        <v>214</v>
      </c>
      <c r="E687" s="195" t="s">
        <v>1</v>
      </c>
      <c r="F687" s="196" t="s">
        <v>1086</v>
      </c>
      <c r="G687" s="13"/>
      <c r="H687" s="197">
        <v>6.5199999999999996</v>
      </c>
      <c r="I687" s="198"/>
      <c r="J687" s="13"/>
      <c r="K687" s="13"/>
      <c r="L687" s="193"/>
      <c r="M687" s="199"/>
      <c r="N687" s="200"/>
      <c r="O687" s="200"/>
      <c r="P687" s="200"/>
      <c r="Q687" s="200"/>
      <c r="R687" s="200"/>
      <c r="S687" s="200"/>
      <c r="T687" s="201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95" t="s">
        <v>214</v>
      </c>
      <c r="AU687" s="195" t="s">
        <v>84</v>
      </c>
      <c r="AV687" s="13" t="s">
        <v>84</v>
      </c>
      <c r="AW687" s="13" t="s">
        <v>33</v>
      </c>
      <c r="AX687" s="13" t="s">
        <v>77</v>
      </c>
      <c r="AY687" s="195" t="s">
        <v>206</v>
      </c>
    </row>
    <row r="688" s="13" customFormat="1">
      <c r="A688" s="13"/>
      <c r="B688" s="193"/>
      <c r="C688" s="13"/>
      <c r="D688" s="194" t="s">
        <v>214</v>
      </c>
      <c r="E688" s="195" t="s">
        <v>1</v>
      </c>
      <c r="F688" s="196" t="s">
        <v>1087</v>
      </c>
      <c r="G688" s="13"/>
      <c r="H688" s="197">
        <v>4.9400000000000004</v>
      </c>
      <c r="I688" s="198"/>
      <c r="J688" s="13"/>
      <c r="K688" s="13"/>
      <c r="L688" s="193"/>
      <c r="M688" s="199"/>
      <c r="N688" s="200"/>
      <c r="O688" s="200"/>
      <c r="P688" s="200"/>
      <c r="Q688" s="200"/>
      <c r="R688" s="200"/>
      <c r="S688" s="200"/>
      <c r="T688" s="20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95" t="s">
        <v>214</v>
      </c>
      <c r="AU688" s="195" t="s">
        <v>84</v>
      </c>
      <c r="AV688" s="13" t="s">
        <v>84</v>
      </c>
      <c r="AW688" s="13" t="s">
        <v>33</v>
      </c>
      <c r="AX688" s="13" t="s">
        <v>77</v>
      </c>
      <c r="AY688" s="195" t="s">
        <v>206</v>
      </c>
    </row>
    <row r="689" s="13" customFormat="1">
      <c r="A689" s="13"/>
      <c r="B689" s="193"/>
      <c r="C689" s="13"/>
      <c r="D689" s="194" t="s">
        <v>214</v>
      </c>
      <c r="E689" s="195" t="s">
        <v>1</v>
      </c>
      <c r="F689" s="196" t="s">
        <v>1088</v>
      </c>
      <c r="G689" s="13"/>
      <c r="H689" s="197">
        <v>4.7199999999999998</v>
      </c>
      <c r="I689" s="198"/>
      <c r="J689" s="13"/>
      <c r="K689" s="13"/>
      <c r="L689" s="193"/>
      <c r="M689" s="199"/>
      <c r="N689" s="200"/>
      <c r="O689" s="200"/>
      <c r="P689" s="200"/>
      <c r="Q689" s="200"/>
      <c r="R689" s="200"/>
      <c r="S689" s="200"/>
      <c r="T689" s="20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95" t="s">
        <v>214</v>
      </c>
      <c r="AU689" s="195" t="s">
        <v>84</v>
      </c>
      <c r="AV689" s="13" t="s">
        <v>84</v>
      </c>
      <c r="AW689" s="13" t="s">
        <v>33</v>
      </c>
      <c r="AX689" s="13" t="s">
        <v>77</v>
      </c>
      <c r="AY689" s="195" t="s">
        <v>206</v>
      </c>
    </row>
    <row r="690" s="13" customFormat="1">
      <c r="A690" s="13"/>
      <c r="B690" s="193"/>
      <c r="C690" s="13"/>
      <c r="D690" s="194" t="s">
        <v>214</v>
      </c>
      <c r="E690" s="195" t="s">
        <v>1</v>
      </c>
      <c r="F690" s="196" t="s">
        <v>1089</v>
      </c>
      <c r="G690" s="13"/>
      <c r="H690" s="197">
        <v>8.0399999999999991</v>
      </c>
      <c r="I690" s="198"/>
      <c r="J690" s="13"/>
      <c r="K690" s="13"/>
      <c r="L690" s="193"/>
      <c r="M690" s="199"/>
      <c r="N690" s="200"/>
      <c r="O690" s="200"/>
      <c r="P690" s="200"/>
      <c r="Q690" s="200"/>
      <c r="R690" s="200"/>
      <c r="S690" s="200"/>
      <c r="T690" s="20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95" t="s">
        <v>214</v>
      </c>
      <c r="AU690" s="195" t="s">
        <v>84</v>
      </c>
      <c r="AV690" s="13" t="s">
        <v>84</v>
      </c>
      <c r="AW690" s="13" t="s">
        <v>33</v>
      </c>
      <c r="AX690" s="13" t="s">
        <v>77</v>
      </c>
      <c r="AY690" s="195" t="s">
        <v>206</v>
      </c>
    </row>
    <row r="691" s="13" customFormat="1">
      <c r="A691" s="13"/>
      <c r="B691" s="193"/>
      <c r="C691" s="13"/>
      <c r="D691" s="194" t="s">
        <v>214</v>
      </c>
      <c r="E691" s="195" t="s">
        <v>1</v>
      </c>
      <c r="F691" s="196" t="s">
        <v>1090</v>
      </c>
      <c r="G691" s="13"/>
      <c r="H691" s="197">
        <v>6.7199999999999998</v>
      </c>
      <c r="I691" s="198"/>
      <c r="J691" s="13"/>
      <c r="K691" s="13"/>
      <c r="L691" s="193"/>
      <c r="M691" s="199"/>
      <c r="N691" s="200"/>
      <c r="O691" s="200"/>
      <c r="P691" s="200"/>
      <c r="Q691" s="200"/>
      <c r="R691" s="200"/>
      <c r="S691" s="200"/>
      <c r="T691" s="20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95" t="s">
        <v>214</v>
      </c>
      <c r="AU691" s="195" t="s">
        <v>84</v>
      </c>
      <c r="AV691" s="13" t="s">
        <v>84</v>
      </c>
      <c r="AW691" s="13" t="s">
        <v>33</v>
      </c>
      <c r="AX691" s="13" t="s">
        <v>77</v>
      </c>
      <c r="AY691" s="195" t="s">
        <v>206</v>
      </c>
    </row>
    <row r="692" s="13" customFormat="1">
      <c r="A692" s="13"/>
      <c r="B692" s="193"/>
      <c r="C692" s="13"/>
      <c r="D692" s="194" t="s">
        <v>214</v>
      </c>
      <c r="E692" s="195" t="s">
        <v>1</v>
      </c>
      <c r="F692" s="196" t="s">
        <v>1091</v>
      </c>
      <c r="G692" s="13"/>
      <c r="H692" s="197">
        <v>15.4</v>
      </c>
      <c r="I692" s="198"/>
      <c r="J692" s="13"/>
      <c r="K692" s="13"/>
      <c r="L692" s="193"/>
      <c r="M692" s="199"/>
      <c r="N692" s="200"/>
      <c r="O692" s="200"/>
      <c r="P692" s="200"/>
      <c r="Q692" s="200"/>
      <c r="R692" s="200"/>
      <c r="S692" s="200"/>
      <c r="T692" s="201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195" t="s">
        <v>214</v>
      </c>
      <c r="AU692" s="195" t="s">
        <v>84</v>
      </c>
      <c r="AV692" s="13" t="s">
        <v>84</v>
      </c>
      <c r="AW692" s="13" t="s">
        <v>33</v>
      </c>
      <c r="AX692" s="13" t="s">
        <v>77</v>
      </c>
      <c r="AY692" s="195" t="s">
        <v>206</v>
      </c>
    </row>
    <row r="693" s="14" customFormat="1">
      <c r="A693" s="14"/>
      <c r="B693" s="202"/>
      <c r="C693" s="14"/>
      <c r="D693" s="194" t="s">
        <v>214</v>
      </c>
      <c r="E693" s="203" t="s">
        <v>1</v>
      </c>
      <c r="F693" s="204" t="s">
        <v>1092</v>
      </c>
      <c r="G693" s="14"/>
      <c r="H693" s="205">
        <v>67.060000000000002</v>
      </c>
      <c r="I693" s="206"/>
      <c r="J693" s="14"/>
      <c r="K693" s="14"/>
      <c r="L693" s="202"/>
      <c r="M693" s="207"/>
      <c r="N693" s="208"/>
      <c r="O693" s="208"/>
      <c r="P693" s="208"/>
      <c r="Q693" s="208"/>
      <c r="R693" s="208"/>
      <c r="S693" s="208"/>
      <c r="T693" s="20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03" t="s">
        <v>214</v>
      </c>
      <c r="AU693" s="203" t="s">
        <v>84</v>
      </c>
      <c r="AV693" s="14" t="s">
        <v>217</v>
      </c>
      <c r="AW693" s="14" t="s">
        <v>33</v>
      </c>
      <c r="AX693" s="14" t="s">
        <v>77</v>
      </c>
      <c r="AY693" s="203" t="s">
        <v>206</v>
      </c>
    </row>
    <row r="694" s="15" customFormat="1">
      <c r="A694" s="15"/>
      <c r="B694" s="210"/>
      <c r="C694" s="15"/>
      <c r="D694" s="194" t="s">
        <v>214</v>
      </c>
      <c r="E694" s="211" t="s">
        <v>148</v>
      </c>
      <c r="F694" s="212" t="s">
        <v>1093</v>
      </c>
      <c r="G694" s="15"/>
      <c r="H694" s="213">
        <v>125.06</v>
      </c>
      <c r="I694" s="214"/>
      <c r="J694" s="15"/>
      <c r="K694" s="15"/>
      <c r="L694" s="210"/>
      <c r="M694" s="215"/>
      <c r="N694" s="216"/>
      <c r="O694" s="216"/>
      <c r="P694" s="216"/>
      <c r="Q694" s="216"/>
      <c r="R694" s="216"/>
      <c r="S694" s="216"/>
      <c r="T694" s="217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11" t="s">
        <v>214</v>
      </c>
      <c r="AU694" s="211" t="s">
        <v>84</v>
      </c>
      <c r="AV694" s="15" t="s">
        <v>102</v>
      </c>
      <c r="AW694" s="15" t="s">
        <v>33</v>
      </c>
      <c r="AX694" s="15" t="s">
        <v>77</v>
      </c>
      <c r="AY694" s="211" t="s">
        <v>206</v>
      </c>
    </row>
    <row r="695" s="13" customFormat="1">
      <c r="A695" s="13"/>
      <c r="B695" s="193"/>
      <c r="C695" s="13"/>
      <c r="D695" s="194" t="s">
        <v>214</v>
      </c>
      <c r="E695" s="195" t="s">
        <v>1</v>
      </c>
      <c r="F695" s="196" t="s">
        <v>1094</v>
      </c>
      <c r="G695" s="13"/>
      <c r="H695" s="197">
        <v>5.4000000000000004</v>
      </c>
      <c r="I695" s="198"/>
      <c r="J695" s="13"/>
      <c r="K695" s="13"/>
      <c r="L695" s="193"/>
      <c r="M695" s="199"/>
      <c r="N695" s="200"/>
      <c r="O695" s="200"/>
      <c r="P695" s="200"/>
      <c r="Q695" s="200"/>
      <c r="R695" s="200"/>
      <c r="S695" s="200"/>
      <c r="T695" s="20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195" t="s">
        <v>214</v>
      </c>
      <c r="AU695" s="195" t="s">
        <v>84</v>
      </c>
      <c r="AV695" s="13" t="s">
        <v>84</v>
      </c>
      <c r="AW695" s="13" t="s">
        <v>33</v>
      </c>
      <c r="AX695" s="13" t="s">
        <v>77</v>
      </c>
      <c r="AY695" s="195" t="s">
        <v>206</v>
      </c>
    </row>
    <row r="696" s="13" customFormat="1">
      <c r="A696" s="13"/>
      <c r="B696" s="193"/>
      <c r="C696" s="13"/>
      <c r="D696" s="194" t="s">
        <v>214</v>
      </c>
      <c r="E696" s="195" t="s">
        <v>1</v>
      </c>
      <c r="F696" s="196" t="s">
        <v>1095</v>
      </c>
      <c r="G696" s="13"/>
      <c r="H696" s="197">
        <v>3.6000000000000001</v>
      </c>
      <c r="I696" s="198"/>
      <c r="J696" s="13"/>
      <c r="K696" s="13"/>
      <c r="L696" s="193"/>
      <c r="M696" s="199"/>
      <c r="N696" s="200"/>
      <c r="O696" s="200"/>
      <c r="P696" s="200"/>
      <c r="Q696" s="200"/>
      <c r="R696" s="200"/>
      <c r="S696" s="200"/>
      <c r="T696" s="20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95" t="s">
        <v>214</v>
      </c>
      <c r="AU696" s="195" t="s">
        <v>84</v>
      </c>
      <c r="AV696" s="13" t="s">
        <v>84</v>
      </c>
      <c r="AW696" s="13" t="s">
        <v>33</v>
      </c>
      <c r="AX696" s="13" t="s">
        <v>77</v>
      </c>
      <c r="AY696" s="195" t="s">
        <v>206</v>
      </c>
    </row>
    <row r="697" s="13" customFormat="1">
      <c r="A697" s="13"/>
      <c r="B697" s="193"/>
      <c r="C697" s="13"/>
      <c r="D697" s="194" t="s">
        <v>214</v>
      </c>
      <c r="E697" s="195" t="s">
        <v>1</v>
      </c>
      <c r="F697" s="196" t="s">
        <v>1096</v>
      </c>
      <c r="G697" s="13"/>
      <c r="H697" s="197">
        <v>1.8</v>
      </c>
      <c r="I697" s="198"/>
      <c r="J697" s="13"/>
      <c r="K697" s="13"/>
      <c r="L697" s="193"/>
      <c r="M697" s="199"/>
      <c r="N697" s="200"/>
      <c r="O697" s="200"/>
      <c r="P697" s="200"/>
      <c r="Q697" s="200"/>
      <c r="R697" s="200"/>
      <c r="S697" s="200"/>
      <c r="T697" s="20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95" t="s">
        <v>214</v>
      </c>
      <c r="AU697" s="195" t="s">
        <v>84</v>
      </c>
      <c r="AV697" s="13" t="s">
        <v>84</v>
      </c>
      <c r="AW697" s="13" t="s">
        <v>33</v>
      </c>
      <c r="AX697" s="13" t="s">
        <v>77</v>
      </c>
      <c r="AY697" s="195" t="s">
        <v>206</v>
      </c>
    </row>
    <row r="698" s="13" customFormat="1">
      <c r="A698" s="13"/>
      <c r="B698" s="193"/>
      <c r="C698" s="13"/>
      <c r="D698" s="194" t="s">
        <v>214</v>
      </c>
      <c r="E698" s="195" t="s">
        <v>1</v>
      </c>
      <c r="F698" s="196" t="s">
        <v>1097</v>
      </c>
      <c r="G698" s="13"/>
      <c r="H698" s="197">
        <v>1.8</v>
      </c>
      <c r="I698" s="198"/>
      <c r="J698" s="13"/>
      <c r="K698" s="13"/>
      <c r="L698" s="193"/>
      <c r="M698" s="199"/>
      <c r="N698" s="200"/>
      <c r="O698" s="200"/>
      <c r="P698" s="200"/>
      <c r="Q698" s="200"/>
      <c r="R698" s="200"/>
      <c r="S698" s="200"/>
      <c r="T698" s="20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95" t="s">
        <v>214</v>
      </c>
      <c r="AU698" s="195" t="s">
        <v>84</v>
      </c>
      <c r="AV698" s="13" t="s">
        <v>84</v>
      </c>
      <c r="AW698" s="13" t="s">
        <v>33</v>
      </c>
      <c r="AX698" s="13" t="s">
        <v>77</v>
      </c>
      <c r="AY698" s="195" t="s">
        <v>206</v>
      </c>
    </row>
    <row r="699" s="13" customFormat="1">
      <c r="A699" s="13"/>
      <c r="B699" s="193"/>
      <c r="C699" s="13"/>
      <c r="D699" s="194" t="s">
        <v>214</v>
      </c>
      <c r="E699" s="195" t="s">
        <v>1</v>
      </c>
      <c r="F699" s="196" t="s">
        <v>1098</v>
      </c>
      <c r="G699" s="13"/>
      <c r="H699" s="197">
        <v>3.6000000000000001</v>
      </c>
      <c r="I699" s="198"/>
      <c r="J699" s="13"/>
      <c r="K699" s="13"/>
      <c r="L699" s="193"/>
      <c r="M699" s="199"/>
      <c r="N699" s="200"/>
      <c r="O699" s="200"/>
      <c r="P699" s="200"/>
      <c r="Q699" s="200"/>
      <c r="R699" s="200"/>
      <c r="S699" s="200"/>
      <c r="T699" s="201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195" t="s">
        <v>214</v>
      </c>
      <c r="AU699" s="195" t="s">
        <v>84</v>
      </c>
      <c r="AV699" s="13" t="s">
        <v>84</v>
      </c>
      <c r="AW699" s="13" t="s">
        <v>33</v>
      </c>
      <c r="AX699" s="13" t="s">
        <v>77</v>
      </c>
      <c r="AY699" s="195" t="s">
        <v>206</v>
      </c>
    </row>
    <row r="700" s="13" customFormat="1">
      <c r="A700" s="13"/>
      <c r="B700" s="193"/>
      <c r="C700" s="13"/>
      <c r="D700" s="194" t="s">
        <v>214</v>
      </c>
      <c r="E700" s="195" t="s">
        <v>1</v>
      </c>
      <c r="F700" s="196" t="s">
        <v>1099</v>
      </c>
      <c r="G700" s="13"/>
      <c r="H700" s="197">
        <v>3.6000000000000001</v>
      </c>
      <c r="I700" s="198"/>
      <c r="J700" s="13"/>
      <c r="K700" s="13"/>
      <c r="L700" s="193"/>
      <c r="M700" s="199"/>
      <c r="N700" s="200"/>
      <c r="O700" s="200"/>
      <c r="P700" s="200"/>
      <c r="Q700" s="200"/>
      <c r="R700" s="200"/>
      <c r="S700" s="200"/>
      <c r="T700" s="20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195" t="s">
        <v>214</v>
      </c>
      <c r="AU700" s="195" t="s">
        <v>84</v>
      </c>
      <c r="AV700" s="13" t="s">
        <v>84</v>
      </c>
      <c r="AW700" s="13" t="s">
        <v>33</v>
      </c>
      <c r="AX700" s="13" t="s">
        <v>77</v>
      </c>
      <c r="AY700" s="195" t="s">
        <v>206</v>
      </c>
    </row>
    <row r="701" s="13" customFormat="1">
      <c r="A701" s="13"/>
      <c r="B701" s="193"/>
      <c r="C701" s="13"/>
      <c r="D701" s="194" t="s">
        <v>214</v>
      </c>
      <c r="E701" s="195" t="s">
        <v>1</v>
      </c>
      <c r="F701" s="196" t="s">
        <v>1098</v>
      </c>
      <c r="G701" s="13"/>
      <c r="H701" s="197">
        <v>3.6000000000000001</v>
      </c>
      <c r="I701" s="198"/>
      <c r="J701" s="13"/>
      <c r="K701" s="13"/>
      <c r="L701" s="193"/>
      <c r="M701" s="199"/>
      <c r="N701" s="200"/>
      <c r="O701" s="200"/>
      <c r="P701" s="200"/>
      <c r="Q701" s="200"/>
      <c r="R701" s="200"/>
      <c r="S701" s="200"/>
      <c r="T701" s="20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95" t="s">
        <v>214</v>
      </c>
      <c r="AU701" s="195" t="s">
        <v>84</v>
      </c>
      <c r="AV701" s="13" t="s">
        <v>84</v>
      </c>
      <c r="AW701" s="13" t="s">
        <v>33</v>
      </c>
      <c r="AX701" s="13" t="s">
        <v>77</v>
      </c>
      <c r="AY701" s="195" t="s">
        <v>206</v>
      </c>
    </row>
    <row r="702" s="13" customFormat="1">
      <c r="A702" s="13"/>
      <c r="B702" s="193"/>
      <c r="C702" s="13"/>
      <c r="D702" s="194" t="s">
        <v>214</v>
      </c>
      <c r="E702" s="195" t="s">
        <v>1</v>
      </c>
      <c r="F702" s="196" t="s">
        <v>1100</v>
      </c>
      <c r="G702" s="13"/>
      <c r="H702" s="197">
        <v>1.8</v>
      </c>
      <c r="I702" s="198"/>
      <c r="J702" s="13"/>
      <c r="K702" s="13"/>
      <c r="L702" s="193"/>
      <c r="M702" s="199"/>
      <c r="N702" s="200"/>
      <c r="O702" s="200"/>
      <c r="P702" s="200"/>
      <c r="Q702" s="200"/>
      <c r="R702" s="200"/>
      <c r="S702" s="200"/>
      <c r="T702" s="20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95" t="s">
        <v>214</v>
      </c>
      <c r="AU702" s="195" t="s">
        <v>84</v>
      </c>
      <c r="AV702" s="13" t="s">
        <v>84</v>
      </c>
      <c r="AW702" s="13" t="s">
        <v>33</v>
      </c>
      <c r="AX702" s="13" t="s">
        <v>77</v>
      </c>
      <c r="AY702" s="195" t="s">
        <v>206</v>
      </c>
    </row>
    <row r="703" s="13" customFormat="1">
      <c r="A703" s="13"/>
      <c r="B703" s="193"/>
      <c r="C703" s="13"/>
      <c r="D703" s="194" t="s">
        <v>214</v>
      </c>
      <c r="E703" s="195" t="s">
        <v>1</v>
      </c>
      <c r="F703" s="196" t="s">
        <v>1101</v>
      </c>
      <c r="G703" s="13"/>
      <c r="H703" s="197">
        <v>3.6000000000000001</v>
      </c>
      <c r="I703" s="198"/>
      <c r="J703" s="13"/>
      <c r="K703" s="13"/>
      <c r="L703" s="193"/>
      <c r="M703" s="199"/>
      <c r="N703" s="200"/>
      <c r="O703" s="200"/>
      <c r="P703" s="200"/>
      <c r="Q703" s="200"/>
      <c r="R703" s="200"/>
      <c r="S703" s="200"/>
      <c r="T703" s="20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195" t="s">
        <v>214</v>
      </c>
      <c r="AU703" s="195" t="s">
        <v>84</v>
      </c>
      <c r="AV703" s="13" t="s">
        <v>84</v>
      </c>
      <c r="AW703" s="13" t="s">
        <v>33</v>
      </c>
      <c r="AX703" s="13" t="s">
        <v>77</v>
      </c>
      <c r="AY703" s="195" t="s">
        <v>206</v>
      </c>
    </row>
    <row r="704" s="14" customFormat="1">
      <c r="A704" s="14"/>
      <c r="B704" s="202"/>
      <c r="C704" s="14"/>
      <c r="D704" s="194" t="s">
        <v>214</v>
      </c>
      <c r="E704" s="203" t="s">
        <v>1</v>
      </c>
      <c r="F704" s="204" t="s">
        <v>1082</v>
      </c>
      <c r="G704" s="14"/>
      <c r="H704" s="205">
        <v>28.800000000000001</v>
      </c>
      <c r="I704" s="206"/>
      <c r="J704" s="14"/>
      <c r="K704" s="14"/>
      <c r="L704" s="202"/>
      <c r="M704" s="207"/>
      <c r="N704" s="208"/>
      <c r="O704" s="208"/>
      <c r="P704" s="208"/>
      <c r="Q704" s="208"/>
      <c r="R704" s="208"/>
      <c r="S704" s="208"/>
      <c r="T704" s="20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03" t="s">
        <v>214</v>
      </c>
      <c r="AU704" s="203" t="s">
        <v>84</v>
      </c>
      <c r="AV704" s="14" t="s">
        <v>217</v>
      </c>
      <c r="AW704" s="14" t="s">
        <v>33</v>
      </c>
      <c r="AX704" s="14" t="s">
        <v>77</v>
      </c>
      <c r="AY704" s="203" t="s">
        <v>206</v>
      </c>
    </row>
    <row r="705" s="13" customFormat="1">
      <c r="A705" s="13"/>
      <c r="B705" s="193"/>
      <c r="C705" s="13"/>
      <c r="D705" s="194" t="s">
        <v>214</v>
      </c>
      <c r="E705" s="195" t="s">
        <v>1</v>
      </c>
      <c r="F705" s="196" t="s">
        <v>1102</v>
      </c>
      <c r="G705" s="13"/>
      <c r="H705" s="197">
        <v>5.4000000000000004</v>
      </c>
      <c r="I705" s="198"/>
      <c r="J705" s="13"/>
      <c r="K705" s="13"/>
      <c r="L705" s="193"/>
      <c r="M705" s="199"/>
      <c r="N705" s="200"/>
      <c r="O705" s="200"/>
      <c r="P705" s="200"/>
      <c r="Q705" s="200"/>
      <c r="R705" s="200"/>
      <c r="S705" s="200"/>
      <c r="T705" s="20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95" t="s">
        <v>214</v>
      </c>
      <c r="AU705" s="195" t="s">
        <v>84</v>
      </c>
      <c r="AV705" s="13" t="s">
        <v>84</v>
      </c>
      <c r="AW705" s="13" t="s">
        <v>33</v>
      </c>
      <c r="AX705" s="13" t="s">
        <v>77</v>
      </c>
      <c r="AY705" s="195" t="s">
        <v>206</v>
      </c>
    </row>
    <row r="706" s="13" customFormat="1">
      <c r="A706" s="13"/>
      <c r="B706" s="193"/>
      <c r="C706" s="13"/>
      <c r="D706" s="194" t="s">
        <v>214</v>
      </c>
      <c r="E706" s="195" t="s">
        <v>1</v>
      </c>
      <c r="F706" s="196" t="s">
        <v>1103</v>
      </c>
      <c r="G706" s="13"/>
      <c r="H706" s="197">
        <v>1.8</v>
      </c>
      <c r="I706" s="198"/>
      <c r="J706" s="13"/>
      <c r="K706" s="13"/>
      <c r="L706" s="193"/>
      <c r="M706" s="199"/>
      <c r="N706" s="200"/>
      <c r="O706" s="200"/>
      <c r="P706" s="200"/>
      <c r="Q706" s="200"/>
      <c r="R706" s="200"/>
      <c r="S706" s="200"/>
      <c r="T706" s="20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95" t="s">
        <v>214</v>
      </c>
      <c r="AU706" s="195" t="s">
        <v>84</v>
      </c>
      <c r="AV706" s="13" t="s">
        <v>84</v>
      </c>
      <c r="AW706" s="13" t="s">
        <v>33</v>
      </c>
      <c r="AX706" s="13" t="s">
        <v>77</v>
      </c>
      <c r="AY706" s="195" t="s">
        <v>206</v>
      </c>
    </row>
    <row r="707" s="13" customFormat="1">
      <c r="A707" s="13"/>
      <c r="B707" s="193"/>
      <c r="C707" s="13"/>
      <c r="D707" s="194" t="s">
        <v>214</v>
      </c>
      <c r="E707" s="195" t="s">
        <v>1</v>
      </c>
      <c r="F707" s="196" t="s">
        <v>1104</v>
      </c>
      <c r="G707" s="13"/>
      <c r="H707" s="197">
        <v>3.6000000000000001</v>
      </c>
      <c r="I707" s="198"/>
      <c r="J707" s="13"/>
      <c r="K707" s="13"/>
      <c r="L707" s="193"/>
      <c r="M707" s="199"/>
      <c r="N707" s="200"/>
      <c r="O707" s="200"/>
      <c r="P707" s="200"/>
      <c r="Q707" s="200"/>
      <c r="R707" s="200"/>
      <c r="S707" s="200"/>
      <c r="T707" s="20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195" t="s">
        <v>214</v>
      </c>
      <c r="AU707" s="195" t="s">
        <v>84</v>
      </c>
      <c r="AV707" s="13" t="s">
        <v>84</v>
      </c>
      <c r="AW707" s="13" t="s">
        <v>33</v>
      </c>
      <c r="AX707" s="13" t="s">
        <v>77</v>
      </c>
      <c r="AY707" s="195" t="s">
        <v>206</v>
      </c>
    </row>
    <row r="708" s="13" customFormat="1">
      <c r="A708" s="13"/>
      <c r="B708" s="193"/>
      <c r="C708" s="13"/>
      <c r="D708" s="194" t="s">
        <v>214</v>
      </c>
      <c r="E708" s="195" t="s">
        <v>1</v>
      </c>
      <c r="F708" s="196" t="s">
        <v>1105</v>
      </c>
      <c r="G708" s="13"/>
      <c r="H708" s="197">
        <v>3.6000000000000001</v>
      </c>
      <c r="I708" s="198"/>
      <c r="J708" s="13"/>
      <c r="K708" s="13"/>
      <c r="L708" s="193"/>
      <c r="M708" s="199"/>
      <c r="N708" s="200"/>
      <c r="O708" s="200"/>
      <c r="P708" s="200"/>
      <c r="Q708" s="200"/>
      <c r="R708" s="200"/>
      <c r="S708" s="200"/>
      <c r="T708" s="20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195" t="s">
        <v>214</v>
      </c>
      <c r="AU708" s="195" t="s">
        <v>84</v>
      </c>
      <c r="AV708" s="13" t="s">
        <v>84</v>
      </c>
      <c r="AW708" s="13" t="s">
        <v>33</v>
      </c>
      <c r="AX708" s="13" t="s">
        <v>77</v>
      </c>
      <c r="AY708" s="195" t="s">
        <v>206</v>
      </c>
    </row>
    <row r="709" s="13" customFormat="1">
      <c r="A709" s="13"/>
      <c r="B709" s="193"/>
      <c r="C709" s="13"/>
      <c r="D709" s="194" t="s">
        <v>214</v>
      </c>
      <c r="E709" s="195" t="s">
        <v>1</v>
      </c>
      <c r="F709" s="196" t="s">
        <v>1106</v>
      </c>
      <c r="G709" s="13"/>
      <c r="H709" s="197">
        <v>1.8</v>
      </c>
      <c r="I709" s="198"/>
      <c r="J709" s="13"/>
      <c r="K709" s="13"/>
      <c r="L709" s="193"/>
      <c r="M709" s="199"/>
      <c r="N709" s="200"/>
      <c r="O709" s="200"/>
      <c r="P709" s="200"/>
      <c r="Q709" s="200"/>
      <c r="R709" s="200"/>
      <c r="S709" s="200"/>
      <c r="T709" s="20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195" t="s">
        <v>214</v>
      </c>
      <c r="AU709" s="195" t="s">
        <v>84</v>
      </c>
      <c r="AV709" s="13" t="s">
        <v>84</v>
      </c>
      <c r="AW709" s="13" t="s">
        <v>33</v>
      </c>
      <c r="AX709" s="13" t="s">
        <v>77</v>
      </c>
      <c r="AY709" s="195" t="s">
        <v>206</v>
      </c>
    </row>
    <row r="710" s="13" customFormat="1">
      <c r="A710" s="13"/>
      <c r="B710" s="193"/>
      <c r="C710" s="13"/>
      <c r="D710" s="194" t="s">
        <v>214</v>
      </c>
      <c r="E710" s="195" t="s">
        <v>1</v>
      </c>
      <c r="F710" s="196" t="s">
        <v>1107</v>
      </c>
      <c r="G710" s="13"/>
      <c r="H710" s="197">
        <v>1.8</v>
      </c>
      <c r="I710" s="198"/>
      <c r="J710" s="13"/>
      <c r="K710" s="13"/>
      <c r="L710" s="193"/>
      <c r="M710" s="199"/>
      <c r="N710" s="200"/>
      <c r="O710" s="200"/>
      <c r="P710" s="200"/>
      <c r="Q710" s="200"/>
      <c r="R710" s="200"/>
      <c r="S710" s="200"/>
      <c r="T710" s="20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95" t="s">
        <v>214</v>
      </c>
      <c r="AU710" s="195" t="s">
        <v>84</v>
      </c>
      <c r="AV710" s="13" t="s">
        <v>84</v>
      </c>
      <c r="AW710" s="13" t="s">
        <v>33</v>
      </c>
      <c r="AX710" s="13" t="s">
        <v>77</v>
      </c>
      <c r="AY710" s="195" t="s">
        <v>206</v>
      </c>
    </row>
    <row r="711" s="13" customFormat="1">
      <c r="A711" s="13"/>
      <c r="B711" s="193"/>
      <c r="C711" s="13"/>
      <c r="D711" s="194" t="s">
        <v>214</v>
      </c>
      <c r="E711" s="195" t="s">
        <v>1</v>
      </c>
      <c r="F711" s="196" t="s">
        <v>1108</v>
      </c>
      <c r="G711" s="13"/>
      <c r="H711" s="197">
        <v>3.6000000000000001</v>
      </c>
      <c r="I711" s="198"/>
      <c r="J711" s="13"/>
      <c r="K711" s="13"/>
      <c r="L711" s="193"/>
      <c r="M711" s="199"/>
      <c r="N711" s="200"/>
      <c r="O711" s="200"/>
      <c r="P711" s="200"/>
      <c r="Q711" s="200"/>
      <c r="R711" s="200"/>
      <c r="S711" s="200"/>
      <c r="T711" s="20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95" t="s">
        <v>214</v>
      </c>
      <c r="AU711" s="195" t="s">
        <v>84</v>
      </c>
      <c r="AV711" s="13" t="s">
        <v>84</v>
      </c>
      <c r="AW711" s="13" t="s">
        <v>33</v>
      </c>
      <c r="AX711" s="13" t="s">
        <v>77</v>
      </c>
      <c r="AY711" s="195" t="s">
        <v>206</v>
      </c>
    </row>
    <row r="712" s="13" customFormat="1">
      <c r="A712" s="13"/>
      <c r="B712" s="193"/>
      <c r="C712" s="13"/>
      <c r="D712" s="194" t="s">
        <v>214</v>
      </c>
      <c r="E712" s="195" t="s">
        <v>1</v>
      </c>
      <c r="F712" s="196" t="s">
        <v>1108</v>
      </c>
      <c r="G712" s="13"/>
      <c r="H712" s="197">
        <v>3.6000000000000001</v>
      </c>
      <c r="I712" s="198"/>
      <c r="J712" s="13"/>
      <c r="K712" s="13"/>
      <c r="L712" s="193"/>
      <c r="M712" s="199"/>
      <c r="N712" s="200"/>
      <c r="O712" s="200"/>
      <c r="P712" s="200"/>
      <c r="Q712" s="200"/>
      <c r="R712" s="200"/>
      <c r="S712" s="200"/>
      <c r="T712" s="201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195" t="s">
        <v>214</v>
      </c>
      <c r="AU712" s="195" t="s">
        <v>84</v>
      </c>
      <c r="AV712" s="13" t="s">
        <v>84</v>
      </c>
      <c r="AW712" s="13" t="s">
        <v>33</v>
      </c>
      <c r="AX712" s="13" t="s">
        <v>77</v>
      </c>
      <c r="AY712" s="195" t="s">
        <v>206</v>
      </c>
    </row>
    <row r="713" s="13" customFormat="1">
      <c r="A713" s="13"/>
      <c r="B713" s="193"/>
      <c r="C713" s="13"/>
      <c r="D713" s="194" t="s">
        <v>214</v>
      </c>
      <c r="E713" s="195" t="s">
        <v>1</v>
      </c>
      <c r="F713" s="196" t="s">
        <v>1109</v>
      </c>
      <c r="G713" s="13"/>
      <c r="H713" s="197">
        <v>5.4000000000000004</v>
      </c>
      <c r="I713" s="198"/>
      <c r="J713" s="13"/>
      <c r="K713" s="13"/>
      <c r="L713" s="193"/>
      <c r="M713" s="199"/>
      <c r="N713" s="200"/>
      <c r="O713" s="200"/>
      <c r="P713" s="200"/>
      <c r="Q713" s="200"/>
      <c r="R713" s="200"/>
      <c r="S713" s="200"/>
      <c r="T713" s="201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195" t="s">
        <v>214</v>
      </c>
      <c r="AU713" s="195" t="s">
        <v>84</v>
      </c>
      <c r="AV713" s="13" t="s">
        <v>84</v>
      </c>
      <c r="AW713" s="13" t="s">
        <v>33</v>
      </c>
      <c r="AX713" s="13" t="s">
        <v>77</v>
      </c>
      <c r="AY713" s="195" t="s">
        <v>206</v>
      </c>
    </row>
    <row r="714" s="14" customFormat="1">
      <c r="A714" s="14"/>
      <c r="B714" s="202"/>
      <c r="C714" s="14"/>
      <c r="D714" s="194" t="s">
        <v>214</v>
      </c>
      <c r="E714" s="203" t="s">
        <v>1</v>
      </c>
      <c r="F714" s="204" t="s">
        <v>1092</v>
      </c>
      <c r="G714" s="14"/>
      <c r="H714" s="205">
        <v>30.600000000000001</v>
      </c>
      <c r="I714" s="206"/>
      <c r="J714" s="14"/>
      <c r="K714" s="14"/>
      <c r="L714" s="202"/>
      <c r="M714" s="207"/>
      <c r="N714" s="208"/>
      <c r="O714" s="208"/>
      <c r="P714" s="208"/>
      <c r="Q714" s="208"/>
      <c r="R714" s="208"/>
      <c r="S714" s="208"/>
      <c r="T714" s="20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03" t="s">
        <v>214</v>
      </c>
      <c r="AU714" s="203" t="s">
        <v>84</v>
      </c>
      <c r="AV714" s="14" t="s">
        <v>217</v>
      </c>
      <c r="AW714" s="14" t="s">
        <v>33</v>
      </c>
      <c r="AX714" s="14" t="s">
        <v>77</v>
      </c>
      <c r="AY714" s="203" t="s">
        <v>206</v>
      </c>
    </row>
    <row r="715" s="15" customFormat="1">
      <c r="A715" s="15"/>
      <c r="B715" s="210"/>
      <c r="C715" s="15"/>
      <c r="D715" s="194" t="s">
        <v>214</v>
      </c>
      <c r="E715" s="211" t="s">
        <v>151</v>
      </c>
      <c r="F715" s="212" t="s">
        <v>1110</v>
      </c>
      <c r="G715" s="15"/>
      <c r="H715" s="213">
        <v>59.399999999999999</v>
      </c>
      <c r="I715" s="214"/>
      <c r="J715" s="15"/>
      <c r="K715" s="15"/>
      <c r="L715" s="210"/>
      <c r="M715" s="215"/>
      <c r="N715" s="216"/>
      <c r="O715" s="216"/>
      <c r="P715" s="216"/>
      <c r="Q715" s="216"/>
      <c r="R715" s="216"/>
      <c r="S715" s="216"/>
      <c r="T715" s="217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11" t="s">
        <v>214</v>
      </c>
      <c r="AU715" s="211" t="s">
        <v>84</v>
      </c>
      <c r="AV715" s="15" t="s">
        <v>102</v>
      </c>
      <c r="AW715" s="15" t="s">
        <v>33</v>
      </c>
      <c r="AX715" s="15" t="s">
        <v>77</v>
      </c>
      <c r="AY715" s="211" t="s">
        <v>206</v>
      </c>
    </row>
    <row r="716" s="13" customFormat="1">
      <c r="A716" s="13"/>
      <c r="B716" s="193"/>
      <c r="C716" s="13"/>
      <c r="D716" s="194" t="s">
        <v>214</v>
      </c>
      <c r="E716" s="195" t="s">
        <v>1</v>
      </c>
      <c r="F716" s="196" t="s">
        <v>148</v>
      </c>
      <c r="G716" s="13"/>
      <c r="H716" s="197">
        <v>125.06</v>
      </c>
      <c r="I716" s="198"/>
      <c r="J716" s="13"/>
      <c r="K716" s="13"/>
      <c r="L716" s="193"/>
      <c r="M716" s="199"/>
      <c r="N716" s="200"/>
      <c r="O716" s="200"/>
      <c r="P716" s="200"/>
      <c r="Q716" s="200"/>
      <c r="R716" s="200"/>
      <c r="S716" s="200"/>
      <c r="T716" s="201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195" t="s">
        <v>214</v>
      </c>
      <c r="AU716" s="195" t="s">
        <v>84</v>
      </c>
      <c r="AV716" s="13" t="s">
        <v>84</v>
      </c>
      <c r="AW716" s="13" t="s">
        <v>33</v>
      </c>
      <c r="AX716" s="13" t="s">
        <v>77</v>
      </c>
      <c r="AY716" s="195" t="s">
        <v>206</v>
      </c>
    </row>
    <row r="717" s="13" customFormat="1">
      <c r="A717" s="13"/>
      <c r="B717" s="193"/>
      <c r="C717" s="13"/>
      <c r="D717" s="194" t="s">
        <v>214</v>
      </c>
      <c r="E717" s="195" t="s">
        <v>1</v>
      </c>
      <c r="F717" s="196" t="s">
        <v>151</v>
      </c>
      <c r="G717" s="13"/>
      <c r="H717" s="197">
        <v>59.399999999999999</v>
      </c>
      <c r="I717" s="198"/>
      <c r="J717" s="13"/>
      <c r="K717" s="13"/>
      <c r="L717" s="193"/>
      <c r="M717" s="199"/>
      <c r="N717" s="200"/>
      <c r="O717" s="200"/>
      <c r="P717" s="200"/>
      <c r="Q717" s="200"/>
      <c r="R717" s="200"/>
      <c r="S717" s="200"/>
      <c r="T717" s="20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195" t="s">
        <v>214</v>
      </c>
      <c r="AU717" s="195" t="s">
        <v>84</v>
      </c>
      <c r="AV717" s="13" t="s">
        <v>84</v>
      </c>
      <c r="AW717" s="13" t="s">
        <v>33</v>
      </c>
      <c r="AX717" s="13" t="s">
        <v>77</v>
      </c>
      <c r="AY717" s="195" t="s">
        <v>206</v>
      </c>
    </row>
    <row r="718" s="15" customFormat="1">
      <c r="A718" s="15"/>
      <c r="B718" s="210"/>
      <c r="C718" s="15"/>
      <c r="D718" s="194" t="s">
        <v>214</v>
      </c>
      <c r="E718" s="211" t="s">
        <v>1</v>
      </c>
      <c r="F718" s="212" t="s">
        <v>235</v>
      </c>
      <c r="G718" s="15"/>
      <c r="H718" s="213">
        <v>184.46000000000001</v>
      </c>
      <c r="I718" s="214"/>
      <c r="J718" s="15"/>
      <c r="K718" s="15"/>
      <c r="L718" s="210"/>
      <c r="M718" s="215"/>
      <c r="N718" s="216"/>
      <c r="O718" s="216"/>
      <c r="P718" s="216"/>
      <c r="Q718" s="216"/>
      <c r="R718" s="216"/>
      <c r="S718" s="216"/>
      <c r="T718" s="217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11" t="s">
        <v>214</v>
      </c>
      <c r="AU718" s="211" t="s">
        <v>84</v>
      </c>
      <c r="AV718" s="15" t="s">
        <v>102</v>
      </c>
      <c r="AW718" s="15" t="s">
        <v>33</v>
      </c>
      <c r="AX718" s="15" t="s">
        <v>8</v>
      </c>
      <c r="AY718" s="211" t="s">
        <v>206</v>
      </c>
    </row>
    <row r="719" s="2" customFormat="1" ht="16.5" customHeight="1">
      <c r="A719" s="37"/>
      <c r="B719" s="179"/>
      <c r="C719" s="218" t="s">
        <v>1111</v>
      </c>
      <c r="D719" s="218" t="s">
        <v>374</v>
      </c>
      <c r="E719" s="219" t="s">
        <v>1112</v>
      </c>
      <c r="F719" s="220" t="s">
        <v>1113</v>
      </c>
      <c r="G719" s="221" t="s">
        <v>266</v>
      </c>
      <c r="H719" s="222">
        <v>193.68299999999999</v>
      </c>
      <c r="I719" s="223"/>
      <c r="J719" s="224">
        <f>ROUND(I719*H719,0)</f>
        <v>0</v>
      </c>
      <c r="K719" s="220" t="s">
        <v>212</v>
      </c>
      <c r="L719" s="225"/>
      <c r="M719" s="226" t="s">
        <v>1</v>
      </c>
      <c r="N719" s="227" t="s">
        <v>42</v>
      </c>
      <c r="O719" s="76"/>
      <c r="P719" s="189">
        <f>O719*H719</f>
        <v>0</v>
      </c>
      <c r="Q719" s="189">
        <v>8.0000000000000007E-05</v>
      </c>
      <c r="R719" s="189">
        <f>Q719*H719</f>
        <v>0.015494640000000001</v>
      </c>
      <c r="S719" s="189">
        <v>0</v>
      </c>
      <c r="T719" s="190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191" t="s">
        <v>416</v>
      </c>
      <c r="AT719" s="191" t="s">
        <v>374</v>
      </c>
      <c r="AU719" s="191" t="s">
        <v>84</v>
      </c>
      <c r="AY719" s="18" t="s">
        <v>206</v>
      </c>
      <c r="BE719" s="192">
        <f>IF(N719="základní",J719,0)</f>
        <v>0</v>
      </c>
      <c r="BF719" s="192">
        <f>IF(N719="snížená",J719,0)</f>
        <v>0</v>
      </c>
      <c r="BG719" s="192">
        <f>IF(N719="zákl. přenesená",J719,0)</f>
        <v>0</v>
      </c>
      <c r="BH719" s="192">
        <f>IF(N719="sníž. přenesená",J719,0)</f>
        <v>0</v>
      </c>
      <c r="BI719" s="192">
        <f>IF(N719="nulová",J719,0)</f>
        <v>0</v>
      </c>
      <c r="BJ719" s="18" t="s">
        <v>8</v>
      </c>
      <c r="BK719" s="192">
        <f>ROUND(I719*H719,0)</f>
        <v>0</v>
      </c>
      <c r="BL719" s="18" t="s">
        <v>317</v>
      </c>
      <c r="BM719" s="191" t="s">
        <v>1114</v>
      </c>
    </row>
    <row r="720" s="13" customFormat="1">
      <c r="A720" s="13"/>
      <c r="B720" s="193"/>
      <c r="C720" s="13"/>
      <c r="D720" s="194" t="s">
        <v>214</v>
      </c>
      <c r="E720" s="195" t="s">
        <v>1</v>
      </c>
      <c r="F720" s="196" t="s">
        <v>1115</v>
      </c>
      <c r="G720" s="13"/>
      <c r="H720" s="197">
        <v>131.31299999999999</v>
      </c>
      <c r="I720" s="198"/>
      <c r="J720" s="13"/>
      <c r="K720" s="13"/>
      <c r="L720" s="193"/>
      <c r="M720" s="199"/>
      <c r="N720" s="200"/>
      <c r="O720" s="200"/>
      <c r="P720" s="200"/>
      <c r="Q720" s="200"/>
      <c r="R720" s="200"/>
      <c r="S720" s="200"/>
      <c r="T720" s="201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95" t="s">
        <v>214</v>
      </c>
      <c r="AU720" s="195" t="s">
        <v>84</v>
      </c>
      <c r="AV720" s="13" t="s">
        <v>84</v>
      </c>
      <c r="AW720" s="13" t="s">
        <v>33</v>
      </c>
      <c r="AX720" s="13" t="s">
        <v>77</v>
      </c>
      <c r="AY720" s="195" t="s">
        <v>206</v>
      </c>
    </row>
    <row r="721" s="13" customFormat="1">
      <c r="A721" s="13"/>
      <c r="B721" s="193"/>
      <c r="C721" s="13"/>
      <c r="D721" s="194" t="s">
        <v>214</v>
      </c>
      <c r="E721" s="195" t="s">
        <v>1</v>
      </c>
      <c r="F721" s="196" t="s">
        <v>1116</v>
      </c>
      <c r="G721" s="13"/>
      <c r="H721" s="197">
        <v>62.369999999999997</v>
      </c>
      <c r="I721" s="198"/>
      <c r="J721" s="13"/>
      <c r="K721" s="13"/>
      <c r="L721" s="193"/>
      <c r="M721" s="199"/>
      <c r="N721" s="200"/>
      <c r="O721" s="200"/>
      <c r="P721" s="200"/>
      <c r="Q721" s="200"/>
      <c r="R721" s="200"/>
      <c r="S721" s="200"/>
      <c r="T721" s="201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195" t="s">
        <v>214</v>
      </c>
      <c r="AU721" s="195" t="s">
        <v>84</v>
      </c>
      <c r="AV721" s="13" t="s">
        <v>84</v>
      </c>
      <c r="AW721" s="13" t="s">
        <v>33</v>
      </c>
      <c r="AX721" s="13" t="s">
        <v>77</v>
      </c>
      <c r="AY721" s="195" t="s">
        <v>206</v>
      </c>
    </row>
    <row r="722" s="14" customFormat="1">
      <c r="A722" s="14"/>
      <c r="B722" s="202"/>
      <c r="C722" s="14"/>
      <c r="D722" s="194" t="s">
        <v>214</v>
      </c>
      <c r="E722" s="203" t="s">
        <v>1</v>
      </c>
      <c r="F722" s="204" t="s">
        <v>216</v>
      </c>
      <c r="G722" s="14"/>
      <c r="H722" s="205">
        <v>193.68299999999999</v>
      </c>
      <c r="I722" s="206"/>
      <c r="J722" s="14"/>
      <c r="K722" s="14"/>
      <c r="L722" s="202"/>
      <c r="M722" s="207"/>
      <c r="N722" s="208"/>
      <c r="O722" s="208"/>
      <c r="P722" s="208"/>
      <c r="Q722" s="208"/>
      <c r="R722" s="208"/>
      <c r="S722" s="208"/>
      <c r="T722" s="20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03" t="s">
        <v>214</v>
      </c>
      <c r="AU722" s="203" t="s">
        <v>84</v>
      </c>
      <c r="AV722" s="14" t="s">
        <v>217</v>
      </c>
      <c r="AW722" s="14" t="s">
        <v>33</v>
      </c>
      <c r="AX722" s="14" t="s">
        <v>8</v>
      </c>
      <c r="AY722" s="203" t="s">
        <v>206</v>
      </c>
    </row>
    <row r="723" s="2" customFormat="1" ht="33" customHeight="1">
      <c r="A723" s="37"/>
      <c r="B723" s="179"/>
      <c r="C723" s="180" t="s">
        <v>1117</v>
      </c>
      <c r="D723" s="180" t="s">
        <v>208</v>
      </c>
      <c r="E723" s="181" t="s">
        <v>1118</v>
      </c>
      <c r="F723" s="182" t="s">
        <v>1119</v>
      </c>
      <c r="G723" s="183" t="s">
        <v>294</v>
      </c>
      <c r="H723" s="184">
        <v>229.608</v>
      </c>
      <c r="I723" s="185"/>
      <c r="J723" s="186">
        <f>ROUND(I723*H723,0)</f>
        <v>0</v>
      </c>
      <c r="K723" s="182" t="s">
        <v>212</v>
      </c>
      <c r="L723" s="38"/>
      <c r="M723" s="187" t="s">
        <v>1</v>
      </c>
      <c r="N723" s="188" t="s">
        <v>42</v>
      </c>
      <c r="O723" s="76"/>
      <c r="P723" s="189">
        <f>O723*H723</f>
        <v>0</v>
      </c>
      <c r="Q723" s="189">
        <v>0.0060000000000000001</v>
      </c>
      <c r="R723" s="189">
        <f>Q723*H723</f>
        <v>1.377648</v>
      </c>
      <c r="S723" s="189">
        <v>0</v>
      </c>
      <c r="T723" s="190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191" t="s">
        <v>317</v>
      </c>
      <c r="AT723" s="191" t="s">
        <v>208</v>
      </c>
      <c r="AU723" s="191" t="s">
        <v>84</v>
      </c>
      <c r="AY723" s="18" t="s">
        <v>206</v>
      </c>
      <c r="BE723" s="192">
        <f>IF(N723="základní",J723,0)</f>
        <v>0</v>
      </c>
      <c r="BF723" s="192">
        <f>IF(N723="snížená",J723,0)</f>
        <v>0</v>
      </c>
      <c r="BG723" s="192">
        <f>IF(N723="zákl. přenesená",J723,0)</f>
        <v>0</v>
      </c>
      <c r="BH723" s="192">
        <f>IF(N723="sníž. přenesená",J723,0)</f>
        <v>0</v>
      </c>
      <c r="BI723" s="192">
        <f>IF(N723="nulová",J723,0)</f>
        <v>0</v>
      </c>
      <c r="BJ723" s="18" t="s">
        <v>8</v>
      </c>
      <c r="BK723" s="192">
        <f>ROUND(I723*H723,0)</f>
        <v>0</v>
      </c>
      <c r="BL723" s="18" t="s">
        <v>317</v>
      </c>
      <c r="BM723" s="191" t="s">
        <v>1120</v>
      </c>
    </row>
    <row r="724" s="13" customFormat="1">
      <c r="A724" s="13"/>
      <c r="B724" s="193"/>
      <c r="C724" s="13"/>
      <c r="D724" s="194" t="s">
        <v>214</v>
      </c>
      <c r="E724" s="195" t="s">
        <v>1</v>
      </c>
      <c r="F724" s="196" t="s">
        <v>1121</v>
      </c>
      <c r="G724" s="13"/>
      <c r="H724" s="197">
        <v>9.5760000000000005</v>
      </c>
      <c r="I724" s="198"/>
      <c r="J724" s="13"/>
      <c r="K724" s="13"/>
      <c r="L724" s="193"/>
      <c r="M724" s="199"/>
      <c r="N724" s="200"/>
      <c r="O724" s="200"/>
      <c r="P724" s="200"/>
      <c r="Q724" s="200"/>
      <c r="R724" s="200"/>
      <c r="S724" s="200"/>
      <c r="T724" s="20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95" t="s">
        <v>214</v>
      </c>
      <c r="AU724" s="195" t="s">
        <v>84</v>
      </c>
      <c r="AV724" s="13" t="s">
        <v>84</v>
      </c>
      <c r="AW724" s="13" t="s">
        <v>33</v>
      </c>
      <c r="AX724" s="13" t="s">
        <v>77</v>
      </c>
      <c r="AY724" s="195" t="s">
        <v>206</v>
      </c>
    </row>
    <row r="725" s="13" customFormat="1">
      <c r="A725" s="13"/>
      <c r="B725" s="193"/>
      <c r="C725" s="13"/>
      <c r="D725" s="194" t="s">
        <v>214</v>
      </c>
      <c r="E725" s="195" t="s">
        <v>1</v>
      </c>
      <c r="F725" s="196" t="s">
        <v>1122</v>
      </c>
      <c r="G725" s="13"/>
      <c r="H725" s="197">
        <v>10.26</v>
      </c>
      <c r="I725" s="198"/>
      <c r="J725" s="13"/>
      <c r="K725" s="13"/>
      <c r="L725" s="193"/>
      <c r="M725" s="199"/>
      <c r="N725" s="200"/>
      <c r="O725" s="200"/>
      <c r="P725" s="200"/>
      <c r="Q725" s="200"/>
      <c r="R725" s="200"/>
      <c r="S725" s="200"/>
      <c r="T725" s="20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195" t="s">
        <v>214</v>
      </c>
      <c r="AU725" s="195" t="s">
        <v>84</v>
      </c>
      <c r="AV725" s="13" t="s">
        <v>84</v>
      </c>
      <c r="AW725" s="13" t="s">
        <v>33</v>
      </c>
      <c r="AX725" s="13" t="s">
        <v>77</v>
      </c>
      <c r="AY725" s="195" t="s">
        <v>206</v>
      </c>
    </row>
    <row r="726" s="13" customFormat="1">
      <c r="A726" s="13"/>
      <c r="B726" s="193"/>
      <c r="C726" s="13"/>
      <c r="D726" s="194" t="s">
        <v>214</v>
      </c>
      <c r="E726" s="195" t="s">
        <v>1</v>
      </c>
      <c r="F726" s="196" t="s">
        <v>1123</v>
      </c>
      <c r="G726" s="13"/>
      <c r="H726" s="197">
        <v>10.007999999999999</v>
      </c>
      <c r="I726" s="198"/>
      <c r="J726" s="13"/>
      <c r="K726" s="13"/>
      <c r="L726" s="193"/>
      <c r="M726" s="199"/>
      <c r="N726" s="200"/>
      <c r="O726" s="200"/>
      <c r="P726" s="200"/>
      <c r="Q726" s="200"/>
      <c r="R726" s="200"/>
      <c r="S726" s="200"/>
      <c r="T726" s="201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95" t="s">
        <v>214</v>
      </c>
      <c r="AU726" s="195" t="s">
        <v>84</v>
      </c>
      <c r="AV726" s="13" t="s">
        <v>84</v>
      </c>
      <c r="AW726" s="13" t="s">
        <v>33</v>
      </c>
      <c r="AX726" s="13" t="s">
        <v>77</v>
      </c>
      <c r="AY726" s="195" t="s">
        <v>206</v>
      </c>
    </row>
    <row r="727" s="13" customFormat="1">
      <c r="A727" s="13"/>
      <c r="B727" s="193"/>
      <c r="C727" s="13"/>
      <c r="D727" s="194" t="s">
        <v>214</v>
      </c>
      <c r="E727" s="195" t="s">
        <v>1</v>
      </c>
      <c r="F727" s="196" t="s">
        <v>1124</v>
      </c>
      <c r="G727" s="13"/>
      <c r="H727" s="197">
        <v>8.7119999999999997</v>
      </c>
      <c r="I727" s="198"/>
      <c r="J727" s="13"/>
      <c r="K727" s="13"/>
      <c r="L727" s="193"/>
      <c r="M727" s="199"/>
      <c r="N727" s="200"/>
      <c r="O727" s="200"/>
      <c r="P727" s="200"/>
      <c r="Q727" s="200"/>
      <c r="R727" s="200"/>
      <c r="S727" s="200"/>
      <c r="T727" s="20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195" t="s">
        <v>214</v>
      </c>
      <c r="AU727" s="195" t="s">
        <v>84</v>
      </c>
      <c r="AV727" s="13" t="s">
        <v>84</v>
      </c>
      <c r="AW727" s="13" t="s">
        <v>33</v>
      </c>
      <c r="AX727" s="13" t="s">
        <v>77</v>
      </c>
      <c r="AY727" s="195" t="s">
        <v>206</v>
      </c>
    </row>
    <row r="728" s="13" customFormat="1">
      <c r="A728" s="13"/>
      <c r="B728" s="193"/>
      <c r="C728" s="13"/>
      <c r="D728" s="194" t="s">
        <v>214</v>
      </c>
      <c r="E728" s="195" t="s">
        <v>1</v>
      </c>
      <c r="F728" s="196" t="s">
        <v>1125</v>
      </c>
      <c r="G728" s="13"/>
      <c r="H728" s="197">
        <v>15.84</v>
      </c>
      <c r="I728" s="198"/>
      <c r="J728" s="13"/>
      <c r="K728" s="13"/>
      <c r="L728" s="193"/>
      <c r="M728" s="199"/>
      <c r="N728" s="200"/>
      <c r="O728" s="200"/>
      <c r="P728" s="200"/>
      <c r="Q728" s="200"/>
      <c r="R728" s="200"/>
      <c r="S728" s="200"/>
      <c r="T728" s="201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95" t="s">
        <v>214</v>
      </c>
      <c r="AU728" s="195" t="s">
        <v>84</v>
      </c>
      <c r="AV728" s="13" t="s">
        <v>84</v>
      </c>
      <c r="AW728" s="13" t="s">
        <v>33</v>
      </c>
      <c r="AX728" s="13" t="s">
        <v>77</v>
      </c>
      <c r="AY728" s="195" t="s">
        <v>206</v>
      </c>
    </row>
    <row r="729" s="13" customFormat="1">
      <c r="A729" s="13"/>
      <c r="B729" s="193"/>
      <c r="C729" s="13"/>
      <c r="D729" s="194" t="s">
        <v>214</v>
      </c>
      <c r="E729" s="195" t="s">
        <v>1</v>
      </c>
      <c r="F729" s="196" t="s">
        <v>1126</v>
      </c>
      <c r="G729" s="13"/>
      <c r="H729" s="197">
        <v>10.116</v>
      </c>
      <c r="I729" s="198"/>
      <c r="J729" s="13"/>
      <c r="K729" s="13"/>
      <c r="L729" s="193"/>
      <c r="M729" s="199"/>
      <c r="N729" s="200"/>
      <c r="O729" s="200"/>
      <c r="P729" s="200"/>
      <c r="Q729" s="200"/>
      <c r="R729" s="200"/>
      <c r="S729" s="200"/>
      <c r="T729" s="20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195" t="s">
        <v>214</v>
      </c>
      <c r="AU729" s="195" t="s">
        <v>84</v>
      </c>
      <c r="AV729" s="13" t="s">
        <v>84</v>
      </c>
      <c r="AW729" s="13" t="s">
        <v>33</v>
      </c>
      <c r="AX729" s="13" t="s">
        <v>77</v>
      </c>
      <c r="AY729" s="195" t="s">
        <v>206</v>
      </c>
    </row>
    <row r="730" s="13" customFormat="1">
      <c r="A730" s="13"/>
      <c r="B730" s="193"/>
      <c r="C730" s="13"/>
      <c r="D730" s="194" t="s">
        <v>214</v>
      </c>
      <c r="E730" s="195" t="s">
        <v>1</v>
      </c>
      <c r="F730" s="196" t="s">
        <v>1127</v>
      </c>
      <c r="G730" s="13"/>
      <c r="H730" s="197">
        <v>10.836</v>
      </c>
      <c r="I730" s="198"/>
      <c r="J730" s="13"/>
      <c r="K730" s="13"/>
      <c r="L730" s="193"/>
      <c r="M730" s="199"/>
      <c r="N730" s="200"/>
      <c r="O730" s="200"/>
      <c r="P730" s="200"/>
      <c r="Q730" s="200"/>
      <c r="R730" s="200"/>
      <c r="S730" s="200"/>
      <c r="T730" s="201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195" t="s">
        <v>214</v>
      </c>
      <c r="AU730" s="195" t="s">
        <v>84</v>
      </c>
      <c r="AV730" s="13" t="s">
        <v>84</v>
      </c>
      <c r="AW730" s="13" t="s">
        <v>33</v>
      </c>
      <c r="AX730" s="13" t="s">
        <v>77</v>
      </c>
      <c r="AY730" s="195" t="s">
        <v>206</v>
      </c>
    </row>
    <row r="731" s="13" customFormat="1">
      <c r="A731" s="13"/>
      <c r="B731" s="193"/>
      <c r="C731" s="13"/>
      <c r="D731" s="194" t="s">
        <v>214</v>
      </c>
      <c r="E731" s="195" t="s">
        <v>1</v>
      </c>
      <c r="F731" s="196" t="s">
        <v>1128</v>
      </c>
      <c r="G731" s="13"/>
      <c r="H731" s="197">
        <v>2.25</v>
      </c>
      <c r="I731" s="198"/>
      <c r="J731" s="13"/>
      <c r="K731" s="13"/>
      <c r="L731" s="193"/>
      <c r="M731" s="199"/>
      <c r="N731" s="200"/>
      <c r="O731" s="200"/>
      <c r="P731" s="200"/>
      <c r="Q731" s="200"/>
      <c r="R731" s="200"/>
      <c r="S731" s="200"/>
      <c r="T731" s="20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195" t="s">
        <v>214</v>
      </c>
      <c r="AU731" s="195" t="s">
        <v>84</v>
      </c>
      <c r="AV731" s="13" t="s">
        <v>84</v>
      </c>
      <c r="AW731" s="13" t="s">
        <v>33</v>
      </c>
      <c r="AX731" s="13" t="s">
        <v>77</v>
      </c>
      <c r="AY731" s="195" t="s">
        <v>206</v>
      </c>
    </row>
    <row r="732" s="13" customFormat="1">
      <c r="A732" s="13"/>
      <c r="B732" s="193"/>
      <c r="C732" s="13"/>
      <c r="D732" s="194" t="s">
        <v>214</v>
      </c>
      <c r="E732" s="195" t="s">
        <v>1</v>
      </c>
      <c r="F732" s="196" t="s">
        <v>1129</v>
      </c>
      <c r="G732" s="13"/>
      <c r="H732" s="197">
        <v>15.912000000000001</v>
      </c>
      <c r="I732" s="198"/>
      <c r="J732" s="13"/>
      <c r="K732" s="13"/>
      <c r="L732" s="193"/>
      <c r="M732" s="199"/>
      <c r="N732" s="200"/>
      <c r="O732" s="200"/>
      <c r="P732" s="200"/>
      <c r="Q732" s="200"/>
      <c r="R732" s="200"/>
      <c r="S732" s="200"/>
      <c r="T732" s="20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95" t="s">
        <v>214</v>
      </c>
      <c r="AU732" s="195" t="s">
        <v>84</v>
      </c>
      <c r="AV732" s="13" t="s">
        <v>84</v>
      </c>
      <c r="AW732" s="13" t="s">
        <v>33</v>
      </c>
      <c r="AX732" s="13" t="s">
        <v>77</v>
      </c>
      <c r="AY732" s="195" t="s">
        <v>206</v>
      </c>
    </row>
    <row r="733" s="13" customFormat="1">
      <c r="A733" s="13"/>
      <c r="B733" s="193"/>
      <c r="C733" s="13"/>
      <c r="D733" s="194" t="s">
        <v>214</v>
      </c>
      <c r="E733" s="195" t="s">
        <v>1</v>
      </c>
      <c r="F733" s="196" t="s">
        <v>1130</v>
      </c>
      <c r="G733" s="13"/>
      <c r="H733" s="197">
        <v>13.140000000000001</v>
      </c>
      <c r="I733" s="198"/>
      <c r="J733" s="13"/>
      <c r="K733" s="13"/>
      <c r="L733" s="193"/>
      <c r="M733" s="199"/>
      <c r="N733" s="200"/>
      <c r="O733" s="200"/>
      <c r="P733" s="200"/>
      <c r="Q733" s="200"/>
      <c r="R733" s="200"/>
      <c r="S733" s="200"/>
      <c r="T733" s="20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195" t="s">
        <v>214</v>
      </c>
      <c r="AU733" s="195" t="s">
        <v>84</v>
      </c>
      <c r="AV733" s="13" t="s">
        <v>84</v>
      </c>
      <c r="AW733" s="13" t="s">
        <v>33</v>
      </c>
      <c r="AX733" s="13" t="s">
        <v>77</v>
      </c>
      <c r="AY733" s="195" t="s">
        <v>206</v>
      </c>
    </row>
    <row r="734" s="14" customFormat="1">
      <c r="A734" s="14"/>
      <c r="B734" s="202"/>
      <c r="C734" s="14"/>
      <c r="D734" s="194" t="s">
        <v>214</v>
      </c>
      <c r="E734" s="203" t="s">
        <v>1</v>
      </c>
      <c r="F734" s="204" t="s">
        <v>1082</v>
      </c>
      <c r="G734" s="14"/>
      <c r="H734" s="205">
        <v>106.65000000000001</v>
      </c>
      <c r="I734" s="206"/>
      <c r="J734" s="14"/>
      <c r="K734" s="14"/>
      <c r="L734" s="202"/>
      <c r="M734" s="207"/>
      <c r="N734" s="208"/>
      <c r="O734" s="208"/>
      <c r="P734" s="208"/>
      <c r="Q734" s="208"/>
      <c r="R734" s="208"/>
      <c r="S734" s="208"/>
      <c r="T734" s="20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03" t="s">
        <v>214</v>
      </c>
      <c r="AU734" s="203" t="s">
        <v>84</v>
      </c>
      <c r="AV734" s="14" t="s">
        <v>217</v>
      </c>
      <c r="AW734" s="14" t="s">
        <v>33</v>
      </c>
      <c r="AX734" s="14" t="s">
        <v>77</v>
      </c>
      <c r="AY734" s="203" t="s">
        <v>206</v>
      </c>
    </row>
    <row r="735" s="13" customFormat="1">
      <c r="A735" s="13"/>
      <c r="B735" s="193"/>
      <c r="C735" s="13"/>
      <c r="D735" s="194" t="s">
        <v>214</v>
      </c>
      <c r="E735" s="195" t="s">
        <v>1</v>
      </c>
      <c r="F735" s="196" t="s">
        <v>1131</v>
      </c>
      <c r="G735" s="13"/>
      <c r="H735" s="197">
        <v>9.3599999999999994</v>
      </c>
      <c r="I735" s="198"/>
      <c r="J735" s="13"/>
      <c r="K735" s="13"/>
      <c r="L735" s="193"/>
      <c r="M735" s="199"/>
      <c r="N735" s="200"/>
      <c r="O735" s="200"/>
      <c r="P735" s="200"/>
      <c r="Q735" s="200"/>
      <c r="R735" s="200"/>
      <c r="S735" s="200"/>
      <c r="T735" s="201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195" t="s">
        <v>214</v>
      </c>
      <c r="AU735" s="195" t="s">
        <v>84</v>
      </c>
      <c r="AV735" s="13" t="s">
        <v>84</v>
      </c>
      <c r="AW735" s="13" t="s">
        <v>33</v>
      </c>
      <c r="AX735" s="13" t="s">
        <v>77</v>
      </c>
      <c r="AY735" s="195" t="s">
        <v>206</v>
      </c>
    </row>
    <row r="736" s="13" customFormat="1">
      <c r="A736" s="13"/>
      <c r="B736" s="193"/>
      <c r="C736" s="13"/>
      <c r="D736" s="194" t="s">
        <v>214</v>
      </c>
      <c r="E736" s="195" t="s">
        <v>1</v>
      </c>
      <c r="F736" s="196" t="s">
        <v>1132</v>
      </c>
      <c r="G736" s="13"/>
      <c r="H736" s="197">
        <v>13.140000000000001</v>
      </c>
      <c r="I736" s="198"/>
      <c r="J736" s="13"/>
      <c r="K736" s="13"/>
      <c r="L736" s="193"/>
      <c r="M736" s="199"/>
      <c r="N736" s="200"/>
      <c r="O736" s="200"/>
      <c r="P736" s="200"/>
      <c r="Q736" s="200"/>
      <c r="R736" s="200"/>
      <c r="S736" s="200"/>
      <c r="T736" s="201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195" t="s">
        <v>214</v>
      </c>
      <c r="AU736" s="195" t="s">
        <v>84</v>
      </c>
      <c r="AV736" s="13" t="s">
        <v>84</v>
      </c>
      <c r="AW736" s="13" t="s">
        <v>33</v>
      </c>
      <c r="AX736" s="13" t="s">
        <v>77</v>
      </c>
      <c r="AY736" s="195" t="s">
        <v>206</v>
      </c>
    </row>
    <row r="737" s="13" customFormat="1">
      <c r="A737" s="13"/>
      <c r="B737" s="193"/>
      <c r="C737" s="13"/>
      <c r="D737" s="194" t="s">
        <v>214</v>
      </c>
      <c r="E737" s="195" t="s">
        <v>1</v>
      </c>
      <c r="F737" s="196" t="s">
        <v>1133</v>
      </c>
      <c r="G737" s="13"/>
      <c r="H737" s="197">
        <v>14.795999999999999</v>
      </c>
      <c r="I737" s="198"/>
      <c r="J737" s="13"/>
      <c r="K737" s="13"/>
      <c r="L737" s="193"/>
      <c r="M737" s="199"/>
      <c r="N737" s="200"/>
      <c r="O737" s="200"/>
      <c r="P737" s="200"/>
      <c r="Q737" s="200"/>
      <c r="R737" s="200"/>
      <c r="S737" s="200"/>
      <c r="T737" s="20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195" t="s">
        <v>214</v>
      </c>
      <c r="AU737" s="195" t="s">
        <v>84</v>
      </c>
      <c r="AV737" s="13" t="s">
        <v>84</v>
      </c>
      <c r="AW737" s="13" t="s">
        <v>33</v>
      </c>
      <c r="AX737" s="13" t="s">
        <v>77</v>
      </c>
      <c r="AY737" s="195" t="s">
        <v>206</v>
      </c>
    </row>
    <row r="738" s="13" customFormat="1">
      <c r="A738" s="13"/>
      <c r="B738" s="193"/>
      <c r="C738" s="13"/>
      <c r="D738" s="194" t="s">
        <v>214</v>
      </c>
      <c r="E738" s="195" t="s">
        <v>1</v>
      </c>
      <c r="F738" s="196" t="s">
        <v>1134</v>
      </c>
      <c r="G738" s="13"/>
      <c r="H738" s="197">
        <v>11.736000000000001</v>
      </c>
      <c r="I738" s="198"/>
      <c r="J738" s="13"/>
      <c r="K738" s="13"/>
      <c r="L738" s="193"/>
      <c r="M738" s="199"/>
      <c r="N738" s="200"/>
      <c r="O738" s="200"/>
      <c r="P738" s="200"/>
      <c r="Q738" s="200"/>
      <c r="R738" s="200"/>
      <c r="S738" s="200"/>
      <c r="T738" s="20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195" t="s">
        <v>214</v>
      </c>
      <c r="AU738" s="195" t="s">
        <v>84</v>
      </c>
      <c r="AV738" s="13" t="s">
        <v>84</v>
      </c>
      <c r="AW738" s="13" t="s">
        <v>33</v>
      </c>
      <c r="AX738" s="13" t="s">
        <v>77</v>
      </c>
      <c r="AY738" s="195" t="s">
        <v>206</v>
      </c>
    </row>
    <row r="739" s="13" customFormat="1">
      <c r="A739" s="13"/>
      <c r="B739" s="193"/>
      <c r="C739" s="13"/>
      <c r="D739" s="194" t="s">
        <v>214</v>
      </c>
      <c r="E739" s="195" t="s">
        <v>1</v>
      </c>
      <c r="F739" s="196" t="s">
        <v>1135</v>
      </c>
      <c r="G739" s="13"/>
      <c r="H739" s="197">
        <v>8.8919999999999995</v>
      </c>
      <c r="I739" s="198"/>
      <c r="J739" s="13"/>
      <c r="K739" s="13"/>
      <c r="L739" s="193"/>
      <c r="M739" s="199"/>
      <c r="N739" s="200"/>
      <c r="O739" s="200"/>
      <c r="P739" s="200"/>
      <c r="Q739" s="200"/>
      <c r="R739" s="200"/>
      <c r="S739" s="200"/>
      <c r="T739" s="201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195" t="s">
        <v>214</v>
      </c>
      <c r="AU739" s="195" t="s">
        <v>84</v>
      </c>
      <c r="AV739" s="13" t="s">
        <v>84</v>
      </c>
      <c r="AW739" s="13" t="s">
        <v>33</v>
      </c>
      <c r="AX739" s="13" t="s">
        <v>77</v>
      </c>
      <c r="AY739" s="195" t="s">
        <v>206</v>
      </c>
    </row>
    <row r="740" s="13" customFormat="1">
      <c r="A740" s="13"/>
      <c r="B740" s="193"/>
      <c r="C740" s="13"/>
      <c r="D740" s="194" t="s">
        <v>214</v>
      </c>
      <c r="E740" s="195" t="s">
        <v>1</v>
      </c>
      <c r="F740" s="196" t="s">
        <v>1136</v>
      </c>
      <c r="G740" s="13"/>
      <c r="H740" s="197">
        <v>8.4960000000000004</v>
      </c>
      <c r="I740" s="198"/>
      <c r="J740" s="13"/>
      <c r="K740" s="13"/>
      <c r="L740" s="193"/>
      <c r="M740" s="199"/>
      <c r="N740" s="200"/>
      <c r="O740" s="200"/>
      <c r="P740" s="200"/>
      <c r="Q740" s="200"/>
      <c r="R740" s="200"/>
      <c r="S740" s="200"/>
      <c r="T740" s="20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195" t="s">
        <v>214</v>
      </c>
      <c r="AU740" s="195" t="s">
        <v>84</v>
      </c>
      <c r="AV740" s="13" t="s">
        <v>84</v>
      </c>
      <c r="AW740" s="13" t="s">
        <v>33</v>
      </c>
      <c r="AX740" s="13" t="s">
        <v>77</v>
      </c>
      <c r="AY740" s="195" t="s">
        <v>206</v>
      </c>
    </row>
    <row r="741" s="13" customFormat="1">
      <c r="A741" s="13"/>
      <c r="B741" s="193"/>
      <c r="C741" s="13"/>
      <c r="D741" s="194" t="s">
        <v>214</v>
      </c>
      <c r="E741" s="195" t="s">
        <v>1</v>
      </c>
      <c r="F741" s="196" t="s">
        <v>1137</v>
      </c>
      <c r="G741" s="13"/>
      <c r="H741" s="197">
        <v>14.472</v>
      </c>
      <c r="I741" s="198"/>
      <c r="J741" s="13"/>
      <c r="K741" s="13"/>
      <c r="L741" s="193"/>
      <c r="M741" s="199"/>
      <c r="N741" s="200"/>
      <c r="O741" s="200"/>
      <c r="P741" s="200"/>
      <c r="Q741" s="200"/>
      <c r="R741" s="200"/>
      <c r="S741" s="200"/>
      <c r="T741" s="20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195" t="s">
        <v>214</v>
      </c>
      <c r="AU741" s="195" t="s">
        <v>84</v>
      </c>
      <c r="AV741" s="13" t="s">
        <v>84</v>
      </c>
      <c r="AW741" s="13" t="s">
        <v>33</v>
      </c>
      <c r="AX741" s="13" t="s">
        <v>77</v>
      </c>
      <c r="AY741" s="195" t="s">
        <v>206</v>
      </c>
    </row>
    <row r="742" s="13" customFormat="1">
      <c r="A742" s="13"/>
      <c r="B742" s="193"/>
      <c r="C742" s="13"/>
      <c r="D742" s="194" t="s">
        <v>214</v>
      </c>
      <c r="E742" s="195" t="s">
        <v>1</v>
      </c>
      <c r="F742" s="196" t="s">
        <v>1138</v>
      </c>
      <c r="G742" s="13"/>
      <c r="H742" s="197">
        <v>12.096</v>
      </c>
      <c r="I742" s="198"/>
      <c r="J742" s="13"/>
      <c r="K742" s="13"/>
      <c r="L742" s="193"/>
      <c r="M742" s="199"/>
      <c r="N742" s="200"/>
      <c r="O742" s="200"/>
      <c r="P742" s="200"/>
      <c r="Q742" s="200"/>
      <c r="R742" s="200"/>
      <c r="S742" s="200"/>
      <c r="T742" s="20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195" t="s">
        <v>214</v>
      </c>
      <c r="AU742" s="195" t="s">
        <v>84</v>
      </c>
      <c r="AV742" s="13" t="s">
        <v>84</v>
      </c>
      <c r="AW742" s="13" t="s">
        <v>33</v>
      </c>
      <c r="AX742" s="13" t="s">
        <v>77</v>
      </c>
      <c r="AY742" s="195" t="s">
        <v>206</v>
      </c>
    </row>
    <row r="743" s="13" customFormat="1">
      <c r="A743" s="13"/>
      <c r="B743" s="193"/>
      <c r="C743" s="13"/>
      <c r="D743" s="194" t="s">
        <v>214</v>
      </c>
      <c r="E743" s="195" t="s">
        <v>1</v>
      </c>
      <c r="F743" s="196" t="s">
        <v>1139</v>
      </c>
      <c r="G743" s="13"/>
      <c r="H743" s="197">
        <v>2.25</v>
      </c>
      <c r="I743" s="198"/>
      <c r="J743" s="13"/>
      <c r="K743" s="13"/>
      <c r="L743" s="193"/>
      <c r="M743" s="199"/>
      <c r="N743" s="200"/>
      <c r="O743" s="200"/>
      <c r="P743" s="200"/>
      <c r="Q743" s="200"/>
      <c r="R743" s="200"/>
      <c r="S743" s="200"/>
      <c r="T743" s="20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195" t="s">
        <v>214</v>
      </c>
      <c r="AU743" s="195" t="s">
        <v>84</v>
      </c>
      <c r="AV743" s="13" t="s">
        <v>84</v>
      </c>
      <c r="AW743" s="13" t="s">
        <v>33</v>
      </c>
      <c r="AX743" s="13" t="s">
        <v>77</v>
      </c>
      <c r="AY743" s="195" t="s">
        <v>206</v>
      </c>
    </row>
    <row r="744" s="13" customFormat="1">
      <c r="A744" s="13"/>
      <c r="B744" s="193"/>
      <c r="C744" s="13"/>
      <c r="D744" s="194" t="s">
        <v>214</v>
      </c>
      <c r="E744" s="195" t="s">
        <v>1</v>
      </c>
      <c r="F744" s="196" t="s">
        <v>1140</v>
      </c>
      <c r="G744" s="13"/>
      <c r="H744" s="197">
        <v>27.719999999999999</v>
      </c>
      <c r="I744" s="198"/>
      <c r="J744" s="13"/>
      <c r="K744" s="13"/>
      <c r="L744" s="193"/>
      <c r="M744" s="199"/>
      <c r="N744" s="200"/>
      <c r="O744" s="200"/>
      <c r="P744" s="200"/>
      <c r="Q744" s="200"/>
      <c r="R744" s="200"/>
      <c r="S744" s="200"/>
      <c r="T744" s="20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195" t="s">
        <v>214</v>
      </c>
      <c r="AU744" s="195" t="s">
        <v>84</v>
      </c>
      <c r="AV744" s="13" t="s">
        <v>84</v>
      </c>
      <c r="AW744" s="13" t="s">
        <v>33</v>
      </c>
      <c r="AX744" s="13" t="s">
        <v>77</v>
      </c>
      <c r="AY744" s="195" t="s">
        <v>206</v>
      </c>
    </row>
    <row r="745" s="14" customFormat="1">
      <c r="A745" s="14"/>
      <c r="B745" s="202"/>
      <c r="C745" s="14"/>
      <c r="D745" s="194" t="s">
        <v>214</v>
      </c>
      <c r="E745" s="203" t="s">
        <v>1</v>
      </c>
      <c r="F745" s="204" t="s">
        <v>1092</v>
      </c>
      <c r="G745" s="14"/>
      <c r="H745" s="205">
        <v>122.958</v>
      </c>
      <c r="I745" s="206"/>
      <c r="J745" s="14"/>
      <c r="K745" s="14"/>
      <c r="L745" s="202"/>
      <c r="M745" s="207"/>
      <c r="N745" s="208"/>
      <c r="O745" s="208"/>
      <c r="P745" s="208"/>
      <c r="Q745" s="208"/>
      <c r="R745" s="208"/>
      <c r="S745" s="208"/>
      <c r="T745" s="20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03" t="s">
        <v>214</v>
      </c>
      <c r="AU745" s="203" t="s">
        <v>84</v>
      </c>
      <c r="AV745" s="14" t="s">
        <v>217</v>
      </c>
      <c r="AW745" s="14" t="s">
        <v>33</v>
      </c>
      <c r="AX745" s="14" t="s">
        <v>77</v>
      </c>
      <c r="AY745" s="203" t="s">
        <v>206</v>
      </c>
    </row>
    <row r="746" s="15" customFormat="1">
      <c r="A746" s="15"/>
      <c r="B746" s="210"/>
      <c r="C746" s="15"/>
      <c r="D746" s="194" t="s">
        <v>214</v>
      </c>
      <c r="E746" s="211" t="s">
        <v>145</v>
      </c>
      <c r="F746" s="212" t="s">
        <v>235</v>
      </c>
      <c r="G746" s="15"/>
      <c r="H746" s="213">
        <v>229.608</v>
      </c>
      <c r="I746" s="214"/>
      <c r="J746" s="15"/>
      <c r="K746" s="15"/>
      <c r="L746" s="210"/>
      <c r="M746" s="215"/>
      <c r="N746" s="216"/>
      <c r="O746" s="216"/>
      <c r="P746" s="216"/>
      <c r="Q746" s="216"/>
      <c r="R746" s="216"/>
      <c r="S746" s="216"/>
      <c r="T746" s="217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11" t="s">
        <v>214</v>
      </c>
      <c r="AU746" s="211" t="s">
        <v>84</v>
      </c>
      <c r="AV746" s="15" t="s">
        <v>102</v>
      </c>
      <c r="AW746" s="15" t="s">
        <v>33</v>
      </c>
      <c r="AX746" s="15" t="s">
        <v>8</v>
      </c>
      <c r="AY746" s="211" t="s">
        <v>206</v>
      </c>
    </row>
    <row r="747" s="2" customFormat="1" ht="16.5" customHeight="1">
      <c r="A747" s="37"/>
      <c r="B747" s="179"/>
      <c r="C747" s="218" t="s">
        <v>1141</v>
      </c>
      <c r="D747" s="218" t="s">
        <v>374</v>
      </c>
      <c r="E747" s="219" t="s">
        <v>1142</v>
      </c>
      <c r="F747" s="220" t="s">
        <v>1143</v>
      </c>
      <c r="G747" s="221" t="s">
        <v>294</v>
      </c>
      <c r="H747" s="222">
        <v>252.56899999999999</v>
      </c>
      <c r="I747" s="223"/>
      <c r="J747" s="224">
        <f>ROUND(I747*H747,0)</f>
        <v>0</v>
      </c>
      <c r="K747" s="220" t="s">
        <v>212</v>
      </c>
      <c r="L747" s="225"/>
      <c r="M747" s="226" t="s">
        <v>1</v>
      </c>
      <c r="N747" s="227" t="s">
        <v>42</v>
      </c>
      <c r="O747" s="76"/>
      <c r="P747" s="189">
        <f>O747*H747</f>
        <v>0</v>
      </c>
      <c r="Q747" s="189">
        <v>0.0118</v>
      </c>
      <c r="R747" s="189">
        <f>Q747*H747</f>
        <v>2.9803141999999996</v>
      </c>
      <c r="S747" s="189">
        <v>0</v>
      </c>
      <c r="T747" s="190">
        <f>S747*H747</f>
        <v>0</v>
      </c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R747" s="191" t="s">
        <v>416</v>
      </c>
      <c r="AT747" s="191" t="s">
        <v>374</v>
      </c>
      <c r="AU747" s="191" t="s">
        <v>84</v>
      </c>
      <c r="AY747" s="18" t="s">
        <v>206</v>
      </c>
      <c r="BE747" s="192">
        <f>IF(N747="základní",J747,0)</f>
        <v>0</v>
      </c>
      <c r="BF747" s="192">
        <f>IF(N747="snížená",J747,0)</f>
        <v>0</v>
      </c>
      <c r="BG747" s="192">
        <f>IF(N747="zákl. přenesená",J747,0)</f>
        <v>0</v>
      </c>
      <c r="BH747" s="192">
        <f>IF(N747="sníž. přenesená",J747,0)</f>
        <v>0</v>
      </c>
      <c r="BI747" s="192">
        <f>IF(N747="nulová",J747,0)</f>
        <v>0</v>
      </c>
      <c r="BJ747" s="18" t="s">
        <v>8</v>
      </c>
      <c r="BK747" s="192">
        <f>ROUND(I747*H747,0)</f>
        <v>0</v>
      </c>
      <c r="BL747" s="18" t="s">
        <v>317</v>
      </c>
      <c r="BM747" s="191" t="s">
        <v>1144</v>
      </c>
    </row>
    <row r="748" s="13" customFormat="1">
      <c r="A748" s="13"/>
      <c r="B748" s="193"/>
      <c r="C748" s="13"/>
      <c r="D748" s="194" t="s">
        <v>214</v>
      </c>
      <c r="E748" s="195" t="s">
        <v>1</v>
      </c>
      <c r="F748" s="196" t="s">
        <v>1145</v>
      </c>
      <c r="G748" s="13"/>
      <c r="H748" s="197">
        <v>252.56899999999999</v>
      </c>
      <c r="I748" s="198"/>
      <c r="J748" s="13"/>
      <c r="K748" s="13"/>
      <c r="L748" s="193"/>
      <c r="M748" s="199"/>
      <c r="N748" s="200"/>
      <c r="O748" s="200"/>
      <c r="P748" s="200"/>
      <c r="Q748" s="200"/>
      <c r="R748" s="200"/>
      <c r="S748" s="200"/>
      <c r="T748" s="201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195" t="s">
        <v>214</v>
      </c>
      <c r="AU748" s="195" t="s">
        <v>84</v>
      </c>
      <c r="AV748" s="13" t="s">
        <v>84</v>
      </c>
      <c r="AW748" s="13" t="s">
        <v>33</v>
      </c>
      <c r="AX748" s="13" t="s">
        <v>8</v>
      </c>
      <c r="AY748" s="195" t="s">
        <v>206</v>
      </c>
    </row>
    <row r="749" s="2" customFormat="1" ht="24.15" customHeight="1">
      <c r="A749" s="37"/>
      <c r="B749" s="179"/>
      <c r="C749" s="180" t="s">
        <v>1146</v>
      </c>
      <c r="D749" s="180" t="s">
        <v>208</v>
      </c>
      <c r="E749" s="181" t="s">
        <v>1147</v>
      </c>
      <c r="F749" s="182" t="s">
        <v>1148</v>
      </c>
      <c r="G749" s="183" t="s">
        <v>223</v>
      </c>
      <c r="H749" s="184">
        <v>4.4790000000000001</v>
      </c>
      <c r="I749" s="185"/>
      <c r="J749" s="186">
        <f>ROUND(I749*H749,0)</f>
        <v>0</v>
      </c>
      <c r="K749" s="182" t="s">
        <v>212</v>
      </c>
      <c r="L749" s="38"/>
      <c r="M749" s="187" t="s">
        <v>1</v>
      </c>
      <c r="N749" s="188" t="s">
        <v>42</v>
      </c>
      <c r="O749" s="76"/>
      <c r="P749" s="189">
        <f>O749*H749</f>
        <v>0</v>
      </c>
      <c r="Q749" s="189">
        <v>0</v>
      </c>
      <c r="R749" s="189">
        <f>Q749*H749</f>
        <v>0</v>
      </c>
      <c r="S749" s="189">
        <v>0</v>
      </c>
      <c r="T749" s="190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191" t="s">
        <v>317</v>
      </c>
      <c r="AT749" s="191" t="s">
        <v>208</v>
      </c>
      <c r="AU749" s="191" t="s">
        <v>84</v>
      </c>
      <c r="AY749" s="18" t="s">
        <v>206</v>
      </c>
      <c r="BE749" s="192">
        <f>IF(N749="základní",J749,0)</f>
        <v>0</v>
      </c>
      <c r="BF749" s="192">
        <f>IF(N749="snížená",J749,0)</f>
        <v>0</v>
      </c>
      <c r="BG749" s="192">
        <f>IF(N749="zákl. přenesená",J749,0)</f>
        <v>0</v>
      </c>
      <c r="BH749" s="192">
        <f>IF(N749="sníž. přenesená",J749,0)</f>
        <v>0</v>
      </c>
      <c r="BI749" s="192">
        <f>IF(N749="nulová",J749,0)</f>
        <v>0</v>
      </c>
      <c r="BJ749" s="18" t="s">
        <v>8</v>
      </c>
      <c r="BK749" s="192">
        <f>ROUND(I749*H749,0)</f>
        <v>0</v>
      </c>
      <c r="BL749" s="18" t="s">
        <v>317</v>
      </c>
      <c r="BM749" s="191" t="s">
        <v>1149</v>
      </c>
    </row>
    <row r="750" s="12" customFormat="1" ht="22.8" customHeight="1">
      <c r="A750" s="12"/>
      <c r="B750" s="166"/>
      <c r="C750" s="12"/>
      <c r="D750" s="167" t="s">
        <v>76</v>
      </c>
      <c r="E750" s="177" t="s">
        <v>1150</v>
      </c>
      <c r="F750" s="177" t="s">
        <v>1151</v>
      </c>
      <c r="G750" s="12"/>
      <c r="H750" s="12"/>
      <c r="I750" s="169"/>
      <c r="J750" s="178">
        <f>BK750</f>
        <v>0</v>
      </c>
      <c r="K750" s="12"/>
      <c r="L750" s="166"/>
      <c r="M750" s="171"/>
      <c r="N750" s="172"/>
      <c r="O750" s="172"/>
      <c r="P750" s="173">
        <f>SUM(P751:P774)</f>
        <v>0</v>
      </c>
      <c r="Q750" s="172"/>
      <c r="R750" s="173">
        <f>SUM(R751:R774)</f>
        <v>0.43640850760000005</v>
      </c>
      <c r="S750" s="172"/>
      <c r="T750" s="174">
        <f>SUM(T751:T774)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167" t="s">
        <v>84</v>
      </c>
      <c r="AT750" s="175" t="s">
        <v>76</v>
      </c>
      <c r="AU750" s="175" t="s">
        <v>8</v>
      </c>
      <c r="AY750" s="167" t="s">
        <v>206</v>
      </c>
      <c r="BK750" s="176">
        <f>SUM(BK751:BK774)</f>
        <v>0</v>
      </c>
    </row>
    <row r="751" s="2" customFormat="1" ht="24.15" customHeight="1">
      <c r="A751" s="37"/>
      <c r="B751" s="179"/>
      <c r="C751" s="180" t="s">
        <v>1152</v>
      </c>
      <c r="D751" s="180" t="s">
        <v>208</v>
      </c>
      <c r="E751" s="181" t="s">
        <v>1153</v>
      </c>
      <c r="F751" s="182" t="s">
        <v>1154</v>
      </c>
      <c r="G751" s="183" t="s">
        <v>294</v>
      </c>
      <c r="H751" s="184">
        <v>565.173</v>
      </c>
      <c r="I751" s="185"/>
      <c r="J751" s="186">
        <f>ROUND(I751*H751,0)</f>
        <v>0</v>
      </c>
      <c r="K751" s="182" t="s">
        <v>212</v>
      </c>
      <c r="L751" s="38"/>
      <c r="M751" s="187" t="s">
        <v>1</v>
      </c>
      <c r="N751" s="188" t="s">
        <v>42</v>
      </c>
      <c r="O751" s="76"/>
      <c r="P751" s="189">
        <f>O751*H751</f>
        <v>0</v>
      </c>
      <c r="Q751" s="189">
        <v>0.00020120000000000001</v>
      </c>
      <c r="R751" s="189">
        <f>Q751*H751</f>
        <v>0.11371280760000001</v>
      </c>
      <c r="S751" s="189">
        <v>0</v>
      </c>
      <c r="T751" s="190">
        <f>S751*H751</f>
        <v>0</v>
      </c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R751" s="191" t="s">
        <v>317</v>
      </c>
      <c r="AT751" s="191" t="s">
        <v>208</v>
      </c>
      <c r="AU751" s="191" t="s">
        <v>84</v>
      </c>
      <c r="AY751" s="18" t="s">
        <v>206</v>
      </c>
      <c r="BE751" s="192">
        <f>IF(N751="základní",J751,0)</f>
        <v>0</v>
      </c>
      <c r="BF751" s="192">
        <f>IF(N751="snížená",J751,0)</f>
        <v>0</v>
      </c>
      <c r="BG751" s="192">
        <f>IF(N751="zákl. přenesená",J751,0)</f>
        <v>0</v>
      </c>
      <c r="BH751" s="192">
        <f>IF(N751="sníž. přenesená",J751,0)</f>
        <v>0</v>
      </c>
      <c r="BI751" s="192">
        <f>IF(N751="nulová",J751,0)</f>
        <v>0</v>
      </c>
      <c r="BJ751" s="18" t="s">
        <v>8</v>
      </c>
      <c r="BK751" s="192">
        <f>ROUND(I751*H751,0)</f>
        <v>0</v>
      </c>
      <c r="BL751" s="18" t="s">
        <v>317</v>
      </c>
      <c r="BM751" s="191" t="s">
        <v>1155</v>
      </c>
    </row>
    <row r="752" s="13" customFormat="1">
      <c r="A752" s="13"/>
      <c r="B752" s="193"/>
      <c r="C752" s="13"/>
      <c r="D752" s="194" t="s">
        <v>214</v>
      </c>
      <c r="E752" s="195" t="s">
        <v>1</v>
      </c>
      <c r="F752" s="196" t="s">
        <v>108</v>
      </c>
      <c r="G752" s="13"/>
      <c r="H752" s="197">
        <v>33.299999999999997</v>
      </c>
      <c r="I752" s="198"/>
      <c r="J752" s="13"/>
      <c r="K752" s="13"/>
      <c r="L752" s="193"/>
      <c r="M752" s="199"/>
      <c r="N752" s="200"/>
      <c r="O752" s="200"/>
      <c r="P752" s="200"/>
      <c r="Q752" s="200"/>
      <c r="R752" s="200"/>
      <c r="S752" s="200"/>
      <c r="T752" s="20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195" t="s">
        <v>214</v>
      </c>
      <c r="AU752" s="195" t="s">
        <v>84</v>
      </c>
      <c r="AV752" s="13" t="s">
        <v>84</v>
      </c>
      <c r="AW752" s="13" t="s">
        <v>33</v>
      </c>
      <c r="AX752" s="13" t="s">
        <v>77</v>
      </c>
      <c r="AY752" s="195" t="s">
        <v>206</v>
      </c>
    </row>
    <row r="753" s="14" customFormat="1">
      <c r="A753" s="14"/>
      <c r="B753" s="202"/>
      <c r="C753" s="14"/>
      <c r="D753" s="194" t="s">
        <v>214</v>
      </c>
      <c r="E753" s="203" t="s">
        <v>1</v>
      </c>
      <c r="F753" s="204" t="s">
        <v>1156</v>
      </c>
      <c r="G753" s="14"/>
      <c r="H753" s="205">
        <v>33.299999999999997</v>
      </c>
      <c r="I753" s="206"/>
      <c r="J753" s="14"/>
      <c r="K753" s="14"/>
      <c r="L753" s="202"/>
      <c r="M753" s="207"/>
      <c r="N753" s="208"/>
      <c r="O753" s="208"/>
      <c r="P753" s="208"/>
      <c r="Q753" s="208"/>
      <c r="R753" s="208"/>
      <c r="S753" s="208"/>
      <c r="T753" s="20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03" t="s">
        <v>214</v>
      </c>
      <c r="AU753" s="203" t="s">
        <v>84</v>
      </c>
      <c r="AV753" s="14" t="s">
        <v>217</v>
      </c>
      <c r="AW753" s="14" t="s">
        <v>33</v>
      </c>
      <c r="AX753" s="14" t="s">
        <v>77</v>
      </c>
      <c r="AY753" s="203" t="s">
        <v>206</v>
      </c>
    </row>
    <row r="754" s="13" customFormat="1">
      <c r="A754" s="13"/>
      <c r="B754" s="193"/>
      <c r="C754" s="13"/>
      <c r="D754" s="194" t="s">
        <v>214</v>
      </c>
      <c r="E754" s="195" t="s">
        <v>1</v>
      </c>
      <c r="F754" s="196" t="s">
        <v>329</v>
      </c>
      <c r="G754" s="13"/>
      <c r="H754" s="197">
        <v>81.015000000000001</v>
      </c>
      <c r="I754" s="198"/>
      <c r="J754" s="13"/>
      <c r="K754" s="13"/>
      <c r="L754" s="193"/>
      <c r="M754" s="199"/>
      <c r="N754" s="200"/>
      <c r="O754" s="200"/>
      <c r="P754" s="200"/>
      <c r="Q754" s="200"/>
      <c r="R754" s="200"/>
      <c r="S754" s="200"/>
      <c r="T754" s="201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195" t="s">
        <v>214</v>
      </c>
      <c r="AU754" s="195" t="s">
        <v>84</v>
      </c>
      <c r="AV754" s="13" t="s">
        <v>84</v>
      </c>
      <c r="AW754" s="13" t="s">
        <v>33</v>
      </c>
      <c r="AX754" s="13" t="s">
        <v>77</v>
      </c>
      <c r="AY754" s="195" t="s">
        <v>206</v>
      </c>
    </row>
    <row r="755" s="13" customFormat="1">
      <c r="A755" s="13"/>
      <c r="B755" s="193"/>
      <c r="C755" s="13"/>
      <c r="D755" s="194" t="s">
        <v>214</v>
      </c>
      <c r="E755" s="195" t="s">
        <v>1</v>
      </c>
      <c r="F755" s="196" t="s">
        <v>330</v>
      </c>
      <c r="G755" s="13"/>
      <c r="H755" s="197">
        <v>30.719999999999999</v>
      </c>
      <c r="I755" s="198"/>
      <c r="J755" s="13"/>
      <c r="K755" s="13"/>
      <c r="L755" s="193"/>
      <c r="M755" s="199"/>
      <c r="N755" s="200"/>
      <c r="O755" s="200"/>
      <c r="P755" s="200"/>
      <c r="Q755" s="200"/>
      <c r="R755" s="200"/>
      <c r="S755" s="200"/>
      <c r="T755" s="20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95" t="s">
        <v>214</v>
      </c>
      <c r="AU755" s="195" t="s">
        <v>84</v>
      </c>
      <c r="AV755" s="13" t="s">
        <v>84</v>
      </c>
      <c r="AW755" s="13" t="s">
        <v>33</v>
      </c>
      <c r="AX755" s="13" t="s">
        <v>77</v>
      </c>
      <c r="AY755" s="195" t="s">
        <v>206</v>
      </c>
    </row>
    <row r="756" s="13" customFormat="1">
      <c r="A756" s="13"/>
      <c r="B756" s="193"/>
      <c r="C756" s="13"/>
      <c r="D756" s="194" t="s">
        <v>214</v>
      </c>
      <c r="E756" s="195" t="s">
        <v>1</v>
      </c>
      <c r="F756" s="196" t="s">
        <v>331</v>
      </c>
      <c r="G756" s="13"/>
      <c r="H756" s="197">
        <v>37.719999999999999</v>
      </c>
      <c r="I756" s="198"/>
      <c r="J756" s="13"/>
      <c r="K756" s="13"/>
      <c r="L756" s="193"/>
      <c r="M756" s="199"/>
      <c r="N756" s="200"/>
      <c r="O756" s="200"/>
      <c r="P756" s="200"/>
      <c r="Q756" s="200"/>
      <c r="R756" s="200"/>
      <c r="S756" s="200"/>
      <c r="T756" s="201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195" t="s">
        <v>214</v>
      </c>
      <c r="AU756" s="195" t="s">
        <v>84</v>
      </c>
      <c r="AV756" s="13" t="s">
        <v>84</v>
      </c>
      <c r="AW756" s="13" t="s">
        <v>33</v>
      </c>
      <c r="AX756" s="13" t="s">
        <v>77</v>
      </c>
      <c r="AY756" s="195" t="s">
        <v>206</v>
      </c>
    </row>
    <row r="757" s="13" customFormat="1">
      <c r="A757" s="13"/>
      <c r="B757" s="193"/>
      <c r="C757" s="13"/>
      <c r="D757" s="194" t="s">
        <v>214</v>
      </c>
      <c r="E757" s="195" t="s">
        <v>1</v>
      </c>
      <c r="F757" s="196" t="s">
        <v>332</v>
      </c>
      <c r="G757" s="13"/>
      <c r="H757" s="197">
        <v>77.878</v>
      </c>
      <c r="I757" s="198"/>
      <c r="J757" s="13"/>
      <c r="K757" s="13"/>
      <c r="L757" s="193"/>
      <c r="M757" s="199"/>
      <c r="N757" s="200"/>
      <c r="O757" s="200"/>
      <c r="P757" s="200"/>
      <c r="Q757" s="200"/>
      <c r="R757" s="200"/>
      <c r="S757" s="200"/>
      <c r="T757" s="20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195" t="s">
        <v>214</v>
      </c>
      <c r="AU757" s="195" t="s">
        <v>84</v>
      </c>
      <c r="AV757" s="13" t="s">
        <v>84</v>
      </c>
      <c r="AW757" s="13" t="s">
        <v>33</v>
      </c>
      <c r="AX757" s="13" t="s">
        <v>77</v>
      </c>
      <c r="AY757" s="195" t="s">
        <v>206</v>
      </c>
    </row>
    <row r="758" s="14" customFormat="1">
      <c r="A758" s="14"/>
      <c r="B758" s="202"/>
      <c r="C758" s="14"/>
      <c r="D758" s="194" t="s">
        <v>214</v>
      </c>
      <c r="E758" s="203" t="s">
        <v>1</v>
      </c>
      <c r="F758" s="204" t="s">
        <v>1157</v>
      </c>
      <c r="G758" s="14"/>
      <c r="H758" s="205">
        <v>227.333</v>
      </c>
      <c r="I758" s="206"/>
      <c r="J758" s="14"/>
      <c r="K758" s="14"/>
      <c r="L758" s="202"/>
      <c r="M758" s="207"/>
      <c r="N758" s="208"/>
      <c r="O758" s="208"/>
      <c r="P758" s="208"/>
      <c r="Q758" s="208"/>
      <c r="R758" s="208"/>
      <c r="S758" s="208"/>
      <c r="T758" s="20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03" t="s">
        <v>214</v>
      </c>
      <c r="AU758" s="203" t="s">
        <v>84</v>
      </c>
      <c r="AV758" s="14" t="s">
        <v>217</v>
      </c>
      <c r="AW758" s="14" t="s">
        <v>33</v>
      </c>
      <c r="AX758" s="14" t="s">
        <v>77</v>
      </c>
      <c r="AY758" s="203" t="s">
        <v>206</v>
      </c>
    </row>
    <row r="759" s="13" customFormat="1">
      <c r="A759" s="13"/>
      <c r="B759" s="193"/>
      <c r="C759" s="13"/>
      <c r="D759" s="194" t="s">
        <v>214</v>
      </c>
      <c r="E759" s="195" t="s">
        <v>1</v>
      </c>
      <c r="F759" s="196" t="s">
        <v>1158</v>
      </c>
      <c r="G759" s="13"/>
      <c r="H759" s="197">
        <v>85.558999999999998</v>
      </c>
      <c r="I759" s="198"/>
      <c r="J759" s="13"/>
      <c r="K759" s="13"/>
      <c r="L759" s="193"/>
      <c r="M759" s="199"/>
      <c r="N759" s="200"/>
      <c r="O759" s="200"/>
      <c r="P759" s="200"/>
      <c r="Q759" s="200"/>
      <c r="R759" s="200"/>
      <c r="S759" s="200"/>
      <c r="T759" s="20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195" t="s">
        <v>214</v>
      </c>
      <c r="AU759" s="195" t="s">
        <v>84</v>
      </c>
      <c r="AV759" s="13" t="s">
        <v>84</v>
      </c>
      <c r="AW759" s="13" t="s">
        <v>33</v>
      </c>
      <c r="AX759" s="13" t="s">
        <v>77</v>
      </c>
      <c r="AY759" s="195" t="s">
        <v>206</v>
      </c>
    </row>
    <row r="760" s="13" customFormat="1">
      <c r="A760" s="13"/>
      <c r="B760" s="193"/>
      <c r="C760" s="13"/>
      <c r="D760" s="194" t="s">
        <v>214</v>
      </c>
      <c r="E760" s="195" t="s">
        <v>1</v>
      </c>
      <c r="F760" s="196" t="s">
        <v>1159</v>
      </c>
      <c r="G760" s="13"/>
      <c r="H760" s="197">
        <v>67.019999999999996</v>
      </c>
      <c r="I760" s="198"/>
      <c r="J760" s="13"/>
      <c r="K760" s="13"/>
      <c r="L760" s="193"/>
      <c r="M760" s="199"/>
      <c r="N760" s="200"/>
      <c r="O760" s="200"/>
      <c r="P760" s="200"/>
      <c r="Q760" s="200"/>
      <c r="R760" s="200"/>
      <c r="S760" s="200"/>
      <c r="T760" s="201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195" t="s">
        <v>214</v>
      </c>
      <c r="AU760" s="195" t="s">
        <v>84</v>
      </c>
      <c r="AV760" s="13" t="s">
        <v>84</v>
      </c>
      <c r="AW760" s="13" t="s">
        <v>33</v>
      </c>
      <c r="AX760" s="13" t="s">
        <v>77</v>
      </c>
      <c r="AY760" s="195" t="s">
        <v>206</v>
      </c>
    </row>
    <row r="761" s="13" customFormat="1">
      <c r="A761" s="13"/>
      <c r="B761" s="193"/>
      <c r="C761" s="13"/>
      <c r="D761" s="194" t="s">
        <v>214</v>
      </c>
      <c r="E761" s="195" t="s">
        <v>1</v>
      </c>
      <c r="F761" s="196" t="s">
        <v>334</v>
      </c>
      <c r="G761" s="13"/>
      <c r="H761" s="197">
        <v>47.460000000000001</v>
      </c>
      <c r="I761" s="198"/>
      <c r="J761" s="13"/>
      <c r="K761" s="13"/>
      <c r="L761" s="193"/>
      <c r="M761" s="199"/>
      <c r="N761" s="200"/>
      <c r="O761" s="200"/>
      <c r="P761" s="200"/>
      <c r="Q761" s="200"/>
      <c r="R761" s="200"/>
      <c r="S761" s="200"/>
      <c r="T761" s="20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195" t="s">
        <v>214</v>
      </c>
      <c r="AU761" s="195" t="s">
        <v>84</v>
      </c>
      <c r="AV761" s="13" t="s">
        <v>84</v>
      </c>
      <c r="AW761" s="13" t="s">
        <v>33</v>
      </c>
      <c r="AX761" s="13" t="s">
        <v>77</v>
      </c>
      <c r="AY761" s="195" t="s">
        <v>206</v>
      </c>
    </row>
    <row r="762" s="13" customFormat="1">
      <c r="A762" s="13"/>
      <c r="B762" s="193"/>
      <c r="C762" s="13"/>
      <c r="D762" s="194" t="s">
        <v>214</v>
      </c>
      <c r="E762" s="195" t="s">
        <v>1</v>
      </c>
      <c r="F762" s="196" t="s">
        <v>335</v>
      </c>
      <c r="G762" s="13"/>
      <c r="H762" s="197">
        <v>104.50100000000001</v>
      </c>
      <c r="I762" s="198"/>
      <c r="J762" s="13"/>
      <c r="K762" s="13"/>
      <c r="L762" s="193"/>
      <c r="M762" s="199"/>
      <c r="N762" s="200"/>
      <c r="O762" s="200"/>
      <c r="P762" s="200"/>
      <c r="Q762" s="200"/>
      <c r="R762" s="200"/>
      <c r="S762" s="200"/>
      <c r="T762" s="201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95" t="s">
        <v>214</v>
      </c>
      <c r="AU762" s="195" t="s">
        <v>84</v>
      </c>
      <c r="AV762" s="13" t="s">
        <v>84</v>
      </c>
      <c r="AW762" s="13" t="s">
        <v>33</v>
      </c>
      <c r="AX762" s="13" t="s">
        <v>77</v>
      </c>
      <c r="AY762" s="195" t="s">
        <v>206</v>
      </c>
    </row>
    <row r="763" s="14" customFormat="1">
      <c r="A763" s="14"/>
      <c r="B763" s="202"/>
      <c r="C763" s="14"/>
      <c r="D763" s="194" t="s">
        <v>214</v>
      </c>
      <c r="E763" s="203" t="s">
        <v>1</v>
      </c>
      <c r="F763" s="204" t="s">
        <v>1160</v>
      </c>
      <c r="G763" s="14"/>
      <c r="H763" s="205">
        <v>304.54000000000002</v>
      </c>
      <c r="I763" s="206"/>
      <c r="J763" s="14"/>
      <c r="K763" s="14"/>
      <c r="L763" s="202"/>
      <c r="M763" s="207"/>
      <c r="N763" s="208"/>
      <c r="O763" s="208"/>
      <c r="P763" s="208"/>
      <c r="Q763" s="208"/>
      <c r="R763" s="208"/>
      <c r="S763" s="208"/>
      <c r="T763" s="20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03" t="s">
        <v>214</v>
      </c>
      <c r="AU763" s="203" t="s">
        <v>84</v>
      </c>
      <c r="AV763" s="14" t="s">
        <v>217</v>
      </c>
      <c r="AW763" s="14" t="s">
        <v>33</v>
      </c>
      <c r="AX763" s="14" t="s">
        <v>77</v>
      </c>
      <c r="AY763" s="203" t="s">
        <v>206</v>
      </c>
    </row>
    <row r="764" s="15" customFormat="1">
      <c r="A764" s="15"/>
      <c r="B764" s="210"/>
      <c r="C764" s="15"/>
      <c r="D764" s="194" t="s">
        <v>214</v>
      </c>
      <c r="E764" s="211" t="s">
        <v>112</v>
      </c>
      <c r="F764" s="212" t="s">
        <v>235</v>
      </c>
      <c r="G764" s="15"/>
      <c r="H764" s="213">
        <v>565.173</v>
      </c>
      <c r="I764" s="214"/>
      <c r="J764" s="15"/>
      <c r="K764" s="15"/>
      <c r="L764" s="210"/>
      <c r="M764" s="215"/>
      <c r="N764" s="216"/>
      <c r="O764" s="216"/>
      <c r="P764" s="216"/>
      <c r="Q764" s="216"/>
      <c r="R764" s="216"/>
      <c r="S764" s="216"/>
      <c r="T764" s="217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11" t="s">
        <v>214</v>
      </c>
      <c r="AU764" s="211" t="s">
        <v>84</v>
      </c>
      <c r="AV764" s="15" t="s">
        <v>102</v>
      </c>
      <c r="AW764" s="15" t="s">
        <v>33</v>
      </c>
      <c r="AX764" s="15" t="s">
        <v>8</v>
      </c>
      <c r="AY764" s="211" t="s">
        <v>206</v>
      </c>
    </row>
    <row r="765" s="2" customFormat="1" ht="24.15" customHeight="1">
      <c r="A765" s="37"/>
      <c r="B765" s="179"/>
      <c r="C765" s="180" t="s">
        <v>1161</v>
      </c>
      <c r="D765" s="180" t="s">
        <v>208</v>
      </c>
      <c r="E765" s="181" t="s">
        <v>1162</v>
      </c>
      <c r="F765" s="182" t="s">
        <v>1163</v>
      </c>
      <c r="G765" s="183" t="s">
        <v>294</v>
      </c>
      <c r="H765" s="184">
        <v>94.920000000000002</v>
      </c>
      <c r="I765" s="185"/>
      <c r="J765" s="186">
        <f>ROUND(I765*H765,0)</f>
        <v>0</v>
      </c>
      <c r="K765" s="182" t="s">
        <v>212</v>
      </c>
      <c r="L765" s="38"/>
      <c r="M765" s="187" t="s">
        <v>1</v>
      </c>
      <c r="N765" s="188" t="s">
        <v>42</v>
      </c>
      <c r="O765" s="76"/>
      <c r="P765" s="189">
        <f>O765*H765</f>
        <v>0</v>
      </c>
      <c r="Q765" s="189">
        <v>0.000205</v>
      </c>
      <c r="R765" s="189">
        <f>Q765*H765</f>
        <v>0.0194586</v>
      </c>
      <c r="S765" s="189">
        <v>0</v>
      </c>
      <c r="T765" s="190">
        <f>S765*H765</f>
        <v>0</v>
      </c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R765" s="191" t="s">
        <v>317</v>
      </c>
      <c r="AT765" s="191" t="s">
        <v>208</v>
      </c>
      <c r="AU765" s="191" t="s">
        <v>84</v>
      </c>
      <c r="AY765" s="18" t="s">
        <v>206</v>
      </c>
      <c r="BE765" s="192">
        <f>IF(N765="základní",J765,0)</f>
        <v>0</v>
      </c>
      <c r="BF765" s="192">
        <f>IF(N765="snížená",J765,0)</f>
        <v>0</v>
      </c>
      <c r="BG765" s="192">
        <f>IF(N765="zákl. přenesená",J765,0)</f>
        <v>0</v>
      </c>
      <c r="BH765" s="192">
        <f>IF(N765="sníž. přenesená",J765,0)</f>
        <v>0</v>
      </c>
      <c r="BI765" s="192">
        <f>IF(N765="nulová",J765,0)</f>
        <v>0</v>
      </c>
      <c r="BJ765" s="18" t="s">
        <v>8</v>
      </c>
      <c r="BK765" s="192">
        <f>ROUND(I765*H765,0)</f>
        <v>0</v>
      </c>
      <c r="BL765" s="18" t="s">
        <v>317</v>
      </c>
      <c r="BM765" s="191" t="s">
        <v>1164</v>
      </c>
    </row>
    <row r="766" s="13" customFormat="1">
      <c r="A766" s="13"/>
      <c r="B766" s="193"/>
      <c r="C766" s="13"/>
      <c r="D766" s="194" t="s">
        <v>214</v>
      </c>
      <c r="E766" s="195" t="s">
        <v>1</v>
      </c>
      <c r="F766" s="196" t="s">
        <v>105</v>
      </c>
      <c r="G766" s="13"/>
      <c r="H766" s="197">
        <v>94.920000000000002</v>
      </c>
      <c r="I766" s="198"/>
      <c r="J766" s="13"/>
      <c r="K766" s="13"/>
      <c r="L766" s="193"/>
      <c r="M766" s="199"/>
      <c r="N766" s="200"/>
      <c r="O766" s="200"/>
      <c r="P766" s="200"/>
      <c r="Q766" s="200"/>
      <c r="R766" s="200"/>
      <c r="S766" s="200"/>
      <c r="T766" s="201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95" t="s">
        <v>214</v>
      </c>
      <c r="AU766" s="195" t="s">
        <v>84</v>
      </c>
      <c r="AV766" s="13" t="s">
        <v>84</v>
      </c>
      <c r="AW766" s="13" t="s">
        <v>33</v>
      </c>
      <c r="AX766" s="13" t="s">
        <v>77</v>
      </c>
      <c r="AY766" s="195" t="s">
        <v>206</v>
      </c>
    </row>
    <row r="767" s="14" customFormat="1">
      <c r="A767" s="14"/>
      <c r="B767" s="202"/>
      <c r="C767" s="14"/>
      <c r="D767" s="194" t="s">
        <v>214</v>
      </c>
      <c r="E767" s="203" t="s">
        <v>1</v>
      </c>
      <c r="F767" s="204" t="s">
        <v>1165</v>
      </c>
      <c r="G767" s="14"/>
      <c r="H767" s="205">
        <v>94.920000000000002</v>
      </c>
      <c r="I767" s="206"/>
      <c r="J767" s="14"/>
      <c r="K767" s="14"/>
      <c r="L767" s="202"/>
      <c r="M767" s="207"/>
      <c r="N767" s="208"/>
      <c r="O767" s="208"/>
      <c r="P767" s="208"/>
      <c r="Q767" s="208"/>
      <c r="R767" s="208"/>
      <c r="S767" s="208"/>
      <c r="T767" s="20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03" t="s">
        <v>214</v>
      </c>
      <c r="AU767" s="203" t="s">
        <v>84</v>
      </c>
      <c r="AV767" s="14" t="s">
        <v>217</v>
      </c>
      <c r="AW767" s="14" t="s">
        <v>33</v>
      </c>
      <c r="AX767" s="14" t="s">
        <v>8</v>
      </c>
      <c r="AY767" s="203" t="s">
        <v>206</v>
      </c>
    </row>
    <row r="768" s="2" customFormat="1" ht="24.15" customHeight="1">
      <c r="A768" s="37"/>
      <c r="B768" s="179"/>
      <c r="C768" s="180" t="s">
        <v>1166</v>
      </c>
      <c r="D768" s="180" t="s">
        <v>208</v>
      </c>
      <c r="E768" s="181" t="s">
        <v>1167</v>
      </c>
      <c r="F768" s="182" t="s">
        <v>1168</v>
      </c>
      <c r="G768" s="183" t="s">
        <v>294</v>
      </c>
      <c r="H768" s="184">
        <v>952.24000000000001</v>
      </c>
      <c r="I768" s="185"/>
      <c r="J768" s="186">
        <f>ROUND(I768*H768,0)</f>
        <v>0</v>
      </c>
      <c r="K768" s="182" t="s">
        <v>212</v>
      </c>
      <c r="L768" s="38"/>
      <c r="M768" s="187" t="s">
        <v>1</v>
      </c>
      <c r="N768" s="188" t="s">
        <v>42</v>
      </c>
      <c r="O768" s="76"/>
      <c r="P768" s="189">
        <f>O768*H768</f>
        <v>0</v>
      </c>
      <c r="Q768" s="189">
        <v>0.00028600000000000001</v>
      </c>
      <c r="R768" s="189">
        <f>Q768*H768</f>
        <v>0.27234064000000002</v>
      </c>
      <c r="S768" s="189">
        <v>0</v>
      </c>
      <c r="T768" s="190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191" t="s">
        <v>317</v>
      </c>
      <c r="AT768" s="191" t="s">
        <v>208</v>
      </c>
      <c r="AU768" s="191" t="s">
        <v>84</v>
      </c>
      <c r="AY768" s="18" t="s">
        <v>206</v>
      </c>
      <c r="BE768" s="192">
        <f>IF(N768="základní",J768,0)</f>
        <v>0</v>
      </c>
      <c r="BF768" s="192">
        <f>IF(N768="snížená",J768,0)</f>
        <v>0</v>
      </c>
      <c r="BG768" s="192">
        <f>IF(N768="zákl. přenesená",J768,0)</f>
        <v>0</v>
      </c>
      <c r="BH768" s="192">
        <f>IF(N768="sníž. přenesená",J768,0)</f>
        <v>0</v>
      </c>
      <c r="BI768" s="192">
        <f>IF(N768="nulová",J768,0)</f>
        <v>0</v>
      </c>
      <c r="BJ768" s="18" t="s">
        <v>8</v>
      </c>
      <c r="BK768" s="192">
        <f>ROUND(I768*H768,0)</f>
        <v>0</v>
      </c>
      <c r="BL768" s="18" t="s">
        <v>317</v>
      </c>
      <c r="BM768" s="191" t="s">
        <v>1169</v>
      </c>
    </row>
    <row r="769" s="13" customFormat="1">
      <c r="A769" s="13"/>
      <c r="B769" s="193"/>
      <c r="C769" s="13"/>
      <c r="D769" s="194" t="s">
        <v>214</v>
      </c>
      <c r="E769" s="195" t="s">
        <v>1</v>
      </c>
      <c r="F769" s="196" t="s">
        <v>112</v>
      </c>
      <c r="G769" s="13"/>
      <c r="H769" s="197">
        <v>565.173</v>
      </c>
      <c r="I769" s="198"/>
      <c r="J769" s="13"/>
      <c r="K769" s="13"/>
      <c r="L769" s="193"/>
      <c r="M769" s="199"/>
      <c r="N769" s="200"/>
      <c r="O769" s="200"/>
      <c r="P769" s="200"/>
      <c r="Q769" s="200"/>
      <c r="R769" s="200"/>
      <c r="S769" s="200"/>
      <c r="T769" s="201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195" t="s">
        <v>214</v>
      </c>
      <c r="AU769" s="195" t="s">
        <v>84</v>
      </c>
      <c r="AV769" s="13" t="s">
        <v>84</v>
      </c>
      <c r="AW769" s="13" t="s">
        <v>33</v>
      </c>
      <c r="AX769" s="13" t="s">
        <v>77</v>
      </c>
      <c r="AY769" s="195" t="s">
        <v>206</v>
      </c>
    </row>
    <row r="770" s="13" customFormat="1">
      <c r="A770" s="13"/>
      <c r="B770" s="193"/>
      <c r="C770" s="13"/>
      <c r="D770" s="194" t="s">
        <v>214</v>
      </c>
      <c r="E770" s="195" t="s">
        <v>1</v>
      </c>
      <c r="F770" s="196" t="s">
        <v>1170</v>
      </c>
      <c r="G770" s="13"/>
      <c r="H770" s="197">
        <v>353.09399999999999</v>
      </c>
      <c r="I770" s="198"/>
      <c r="J770" s="13"/>
      <c r="K770" s="13"/>
      <c r="L770" s="193"/>
      <c r="M770" s="199"/>
      <c r="N770" s="200"/>
      <c r="O770" s="200"/>
      <c r="P770" s="200"/>
      <c r="Q770" s="200"/>
      <c r="R770" s="200"/>
      <c r="S770" s="200"/>
      <c r="T770" s="20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95" t="s">
        <v>214</v>
      </c>
      <c r="AU770" s="195" t="s">
        <v>84</v>
      </c>
      <c r="AV770" s="13" t="s">
        <v>84</v>
      </c>
      <c r="AW770" s="13" t="s">
        <v>33</v>
      </c>
      <c r="AX770" s="13" t="s">
        <v>77</v>
      </c>
      <c r="AY770" s="195" t="s">
        <v>206</v>
      </c>
    </row>
    <row r="771" s="13" customFormat="1">
      <c r="A771" s="13"/>
      <c r="B771" s="193"/>
      <c r="C771" s="13"/>
      <c r="D771" s="194" t="s">
        <v>214</v>
      </c>
      <c r="E771" s="195" t="s">
        <v>1</v>
      </c>
      <c r="F771" s="196" t="s">
        <v>751</v>
      </c>
      <c r="G771" s="13"/>
      <c r="H771" s="197">
        <v>33.972999999999999</v>
      </c>
      <c r="I771" s="198"/>
      <c r="J771" s="13"/>
      <c r="K771" s="13"/>
      <c r="L771" s="193"/>
      <c r="M771" s="199"/>
      <c r="N771" s="200"/>
      <c r="O771" s="200"/>
      <c r="P771" s="200"/>
      <c r="Q771" s="200"/>
      <c r="R771" s="200"/>
      <c r="S771" s="200"/>
      <c r="T771" s="201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195" t="s">
        <v>214</v>
      </c>
      <c r="AU771" s="195" t="s">
        <v>84</v>
      </c>
      <c r="AV771" s="13" t="s">
        <v>84</v>
      </c>
      <c r="AW771" s="13" t="s">
        <v>33</v>
      </c>
      <c r="AX771" s="13" t="s">
        <v>77</v>
      </c>
      <c r="AY771" s="195" t="s">
        <v>206</v>
      </c>
    </row>
    <row r="772" s="14" customFormat="1">
      <c r="A772" s="14"/>
      <c r="B772" s="202"/>
      <c r="C772" s="14"/>
      <c r="D772" s="194" t="s">
        <v>214</v>
      </c>
      <c r="E772" s="203" t="s">
        <v>1</v>
      </c>
      <c r="F772" s="204" t="s">
        <v>216</v>
      </c>
      <c r="G772" s="14"/>
      <c r="H772" s="205">
        <v>952.24000000000001</v>
      </c>
      <c r="I772" s="206"/>
      <c r="J772" s="14"/>
      <c r="K772" s="14"/>
      <c r="L772" s="202"/>
      <c r="M772" s="207"/>
      <c r="N772" s="208"/>
      <c r="O772" s="208"/>
      <c r="P772" s="208"/>
      <c r="Q772" s="208"/>
      <c r="R772" s="208"/>
      <c r="S772" s="208"/>
      <c r="T772" s="20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03" t="s">
        <v>214</v>
      </c>
      <c r="AU772" s="203" t="s">
        <v>84</v>
      </c>
      <c r="AV772" s="14" t="s">
        <v>217</v>
      </c>
      <c r="AW772" s="14" t="s">
        <v>33</v>
      </c>
      <c r="AX772" s="14" t="s">
        <v>8</v>
      </c>
      <c r="AY772" s="203" t="s">
        <v>206</v>
      </c>
    </row>
    <row r="773" s="2" customFormat="1" ht="24.15" customHeight="1">
      <c r="A773" s="37"/>
      <c r="B773" s="179"/>
      <c r="C773" s="180" t="s">
        <v>1171</v>
      </c>
      <c r="D773" s="180" t="s">
        <v>208</v>
      </c>
      <c r="E773" s="181" t="s">
        <v>1172</v>
      </c>
      <c r="F773" s="182" t="s">
        <v>1173</v>
      </c>
      <c r="G773" s="183" t="s">
        <v>294</v>
      </c>
      <c r="H773" s="184">
        <v>94.920000000000002</v>
      </c>
      <c r="I773" s="185"/>
      <c r="J773" s="186">
        <f>ROUND(I773*H773,0)</f>
        <v>0</v>
      </c>
      <c r="K773" s="182" t="s">
        <v>212</v>
      </c>
      <c r="L773" s="38"/>
      <c r="M773" s="187" t="s">
        <v>1</v>
      </c>
      <c r="N773" s="188" t="s">
        <v>42</v>
      </c>
      <c r="O773" s="76"/>
      <c r="P773" s="189">
        <f>O773*H773</f>
        <v>0</v>
      </c>
      <c r="Q773" s="189">
        <v>0.0003255</v>
      </c>
      <c r="R773" s="189">
        <f>Q773*H773</f>
        <v>0.030896460000000001</v>
      </c>
      <c r="S773" s="189">
        <v>0</v>
      </c>
      <c r="T773" s="190">
        <f>S773*H773</f>
        <v>0</v>
      </c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R773" s="191" t="s">
        <v>317</v>
      </c>
      <c r="AT773" s="191" t="s">
        <v>208</v>
      </c>
      <c r="AU773" s="191" t="s">
        <v>84</v>
      </c>
      <c r="AY773" s="18" t="s">
        <v>206</v>
      </c>
      <c r="BE773" s="192">
        <f>IF(N773="základní",J773,0)</f>
        <v>0</v>
      </c>
      <c r="BF773" s="192">
        <f>IF(N773="snížená",J773,0)</f>
        <v>0</v>
      </c>
      <c r="BG773" s="192">
        <f>IF(N773="zákl. přenesená",J773,0)</f>
        <v>0</v>
      </c>
      <c r="BH773" s="192">
        <f>IF(N773="sníž. přenesená",J773,0)</f>
        <v>0</v>
      </c>
      <c r="BI773" s="192">
        <f>IF(N773="nulová",J773,0)</f>
        <v>0</v>
      </c>
      <c r="BJ773" s="18" t="s">
        <v>8</v>
      </c>
      <c r="BK773" s="192">
        <f>ROUND(I773*H773,0)</f>
        <v>0</v>
      </c>
      <c r="BL773" s="18" t="s">
        <v>317</v>
      </c>
      <c r="BM773" s="191" t="s">
        <v>1174</v>
      </c>
    </row>
    <row r="774" s="13" customFormat="1">
      <c r="A774" s="13"/>
      <c r="B774" s="193"/>
      <c r="C774" s="13"/>
      <c r="D774" s="194" t="s">
        <v>214</v>
      </c>
      <c r="E774" s="195" t="s">
        <v>1</v>
      </c>
      <c r="F774" s="196" t="s">
        <v>105</v>
      </c>
      <c r="G774" s="13"/>
      <c r="H774" s="197">
        <v>94.920000000000002</v>
      </c>
      <c r="I774" s="198"/>
      <c r="J774" s="13"/>
      <c r="K774" s="13"/>
      <c r="L774" s="193"/>
      <c r="M774" s="199"/>
      <c r="N774" s="200"/>
      <c r="O774" s="200"/>
      <c r="P774" s="200"/>
      <c r="Q774" s="200"/>
      <c r="R774" s="200"/>
      <c r="S774" s="200"/>
      <c r="T774" s="20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195" t="s">
        <v>214</v>
      </c>
      <c r="AU774" s="195" t="s">
        <v>84</v>
      </c>
      <c r="AV774" s="13" t="s">
        <v>84</v>
      </c>
      <c r="AW774" s="13" t="s">
        <v>33</v>
      </c>
      <c r="AX774" s="13" t="s">
        <v>8</v>
      </c>
      <c r="AY774" s="195" t="s">
        <v>206</v>
      </c>
    </row>
    <row r="775" s="12" customFormat="1" ht="25.92" customHeight="1">
      <c r="A775" s="12"/>
      <c r="B775" s="166"/>
      <c r="C775" s="12"/>
      <c r="D775" s="167" t="s">
        <v>76</v>
      </c>
      <c r="E775" s="168" t="s">
        <v>1175</v>
      </c>
      <c r="F775" s="168" t="s">
        <v>1176</v>
      </c>
      <c r="G775" s="12"/>
      <c r="H775" s="12"/>
      <c r="I775" s="169"/>
      <c r="J775" s="170">
        <f>BK775</f>
        <v>0</v>
      </c>
      <c r="K775" s="12"/>
      <c r="L775" s="166"/>
      <c r="M775" s="171"/>
      <c r="N775" s="172"/>
      <c r="O775" s="172"/>
      <c r="P775" s="173">
        <f>SUM(P776:P777)</f>
        <v>0</v>
      </c>
      <c r="Q775" s="172"/>
      <c r="R775" s="173">
        <f>SUM(R776:R777)</f>
        <v>0</v>
      </c>
      <c r="S775" s="172"/>
      <c r="T775" s="174">
        <f>SUM(T776:T777)</f>
        <v>0</v>
      </c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R775" s="167" t="s">
        <v>102</v>
      </c>
      <c r="AT775" s="175" t="s">
        <v>76</v>
      </c>
      <c r="AU775" s="175" t="s">
        <v>77</v>
      </c>
      <c r="AY775" s="167" t="s">
        <v>206</v>
      </c>
      <c r="BK775" s="176">
        <f>SUM(BK776:BK777)</f>
        <v>0</v>
      </c>
    </row>
    <row r="776" s="2" customFormat="1" ht="21.75" customHeight="1">
      <c r="A776" s="37"/>
      <c r="B776" s="179"/>
      <c r="C776" s="180" t="s">
        <v>1177</v>
      </c>
      <c r="D776" s="180" t="s">
        <v>208</v>
      </c>
      <c r="E776" s="181" t="s">
        <v>1178</v>
      </c>
      <c r="F776" s="182" t="s">
        <v>1179</v>
      </c>
      <c r="G776" s="183" t="s">
        <v>1180</v>
      </c>
      <c r="H776" s="184">
        <v>100</v>
      </c>
      <c r="I776" s="185"/>
      <c r="J776" s="186">
        <f>ROUND(I776*H776,0)</f>
        <v>0</v>
      </c>
      <c r="K776" s="182" t="s">
        <v>212</v>
      </c>
      <c r="L776" s="38"/>
      <c r="M776" s="187" t="s">
        <v>1</v>
      </c>
      <c r="N776" s="188" t="s">
        <v>42</v>
      </c>
      <c r="O776" s="76"/>
      <c r="P776" s="189">
        <f>O776*H776</f>
        <v>0</v>
      </c>
      <c r="Q776" s="189">
        <v>0</v>
      </c>
      <c r="R776" s="189">
        <f>Q776*H776</f>
        <v>0</v>
      </c>
      <c r="S776" s="189">
        <v>0</v>
      </c>
      <c r="T776" s="190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191" t="s">
        <v>1181</v>
      </c>
      <c r="AT776" s="191" t="s">
        <v>208</v>
      </c>
      <c r="AU776" s="191" t="s">
        <v>8</v>
      </c>
      <c r="AY776" s="18" t="s">
        <v>206</v>
      </c>
      <c r="BE776" s="192">
        <f>IF(N776="základní",J776,0)</f>
        <v>0</v>
      </c>
      <c r="BF776" s="192">
        <f>IF(N776="snížená",J776,0)</f>
        <v>0</v>
      </c>
      <c r="BG776" s="192">
        <f>IF(N776="zákl. přenesená",J776,0)</f>
        <v>0</v>
      </c>
      <c r="BH776" s="192">
        <f>IF(N776="sníž. přenesená",J776,0)</f>
        <v>0</v>
      </c>
      <c r="BI776" s="192">
        <f>IF(N776="nulová",J776,0)</f>
        <v>0</v>
      </c>
      <c r="BJ776" s="18" t="s">
        <v>8</v>
      </c>
      <c r="BK776" s="192">
        <f>ROUND(I776*H776,0)</f>
        <v>0</v>
      </c>
      <c r="BL776" s="18" t="s">
        <v>1181</v>
      </c>
      <c r="BM776" s="191" t="s">
        <v>1182</v>
      </c>
    </row>
    <row r="777" s="13" customFormat="1">
      <c r="A777" s="13"/>
      <c r="B777" s="193"/>
      <c r="C777" s="13"/>
      <c r="D777" s="194" t="s">
        <v>214</v>
      </c>
      <c r="E777" s="195" t="s">
        <v>1</v>
      </c>
      <c r="F777" s="196" t="s">
        <v>1183</v>
      </c>
      <c r="G777" s="13"/>
      <c r="H777" s="197">
        <v>100</v>
      </c>
      <c r="I777" s="198"/>
      <c r="J777" s="13"/>
      <c r="K777" s="13"/>
      <c r="L777" s="193"/>
      <c r="M777" s="228"/>
      <c r="N777" s="229"/>
      <c r="O777" s="229"/>
      <c r="P777" s="229"/>
      <c r="Q777" s="229"/>
      <c r="R777" s="229"/>
      <c r="S777" s="229"/>
      <c r="T777" s="230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195" t="s">
        <v>214</v>
      </c>
      <c r="AU777" s="195" t="s">
        <v>8</v>
      </c>
      <c r="AV777" s="13" t="s">
        <v>84</v>
      </c>
      <c r="AW777" s="13" t="s">
        <v>33</v>
      </c>
      <c r="AX777" s="13" t="s">
        <v>8</v>
      </c>
      <c r="AY777" s="195" t="s">
        <v>206</v>
      </c>
    </row>
    <row r="778" s="2" customFormat="1" ht="6.96" customHeight="1">
      <c r="A778" s="37"/>
      <c r="B778" s="59"/>
      <c r="C778" s="60"/>
      <c r="D778" s="60"/>
      <c r="E778" s="60"/>
      <c r="F778" s="60"/>
      <c r="G778" s="60"/>
      <c r="H778" s="60"/>
      <c r="I778" s="60"/>
      <c r="J778" s="60"/>
      <c r="K778" s="60"/>
      <c r="L778" s="38"/>
      <c r="M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</row>
  </sheetData>
  <autoFilter ref="C139:K7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8:H12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111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- 1. část</v>
      </c>
      <c r="F7" s="31"/>
      <c r="G7" s="31"/>
      <c r="H7" s="31"/>
      <c r="L7" s="21"/>
    </row>
    <row r="8" s="1" customFormat="1" ht="12" customHeight="1">
      <c r="B8" s="21"/>
      <c r="D8" s="31" t="s">
        <v>123</v>
      </c>
      <c r="L8" s="21"/>
    </row>
    <row r="9" s="2" customFormat="1" ht="16.5" customHeight="1">
      <c r="A9" s="37"/>
      <c r="B9" s="38"/>
      <c r="C9" s="37"/>
      <c r="D9" s="37"/>
      <c r="E9" s="129" t="s">
        <v>127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131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1184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1185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SPOŠ Dvůr Králové, Elišky Krásnohorské 2069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DK s.r.o.,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ROUND(J128,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ROUND((SUM(BE128:BE192)),  0)</f>
        <v>0</v>
      </c>
      <c r="G35" s="37"/>
      <c r="H35" s="37"/>
      <c r="I35" s="136">
        <v>0.20999999999999999</v>
      </c>
      <c r="J35" s="135">
        <f>ROUND(((SUM(BE128:BE192))*I35),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ROUND((SUM(BF128:BF192)),  0)</f>
        <v>0</v>
      </c>
      <c r="G36" s="37"/>
      <c r="H36" s="37"/>
      <c r="I36" s="136">
        <v>0.14999999999999999</v>
      </c>
      <c r="J36" s="135">
        <f>ROUND(((SUM(BF128:BF192))*I36),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ROUND((SUM(BG128:BG192)),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ROUND((SUM(BH128:BH192)),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ROUND((SUM(BI128:BI192)),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- 1. 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123</v>
      </c>
      <c r="L86" s="21"/>
    </row>
    <row r="87" s="2" customFormat="1" ht="16.5" customHeight="1">
      <c r="A87" s="37"/>
      <c r="B87" s="38"/>
      <c r="C87" s="37"/>
      <c r="D87" s="37"/>
      <c r="E87" s="129" t="s">
        <v>127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131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b - Elektroinstalace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167</v>
      </c>
      <c r="D96" s="137"/>
      <c r="E96" s="137"/>
      <c r="F96" s="137"/>
      <c r="G96" s="137"/>
      <c r="H96" s="137"/>
      <c r="I96" s="137"/>
      <c r="J96" s="146" t="s">
        <v>168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169</v>
      </c>
      <c r="D98" s="37"/>
      <c r="E98" s="37"/>
      <c r="F98" s="37"/>
      <c r="G98" s="37"/>
      <c r="H98" s="37"/>
      <c r="I98" s="37"/>
      <c r="J98" s="95">
        <f>J128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170</v>
      </c>
    </row>
    <row r="99" s="9" customFormat="1" ht="24.96" customHeight="1">
      <c r="A99" s="9"/>
      <c r="B99" s="148"/>
      <c r="C99" s="9"/>
      <c r="D99" s="149" t="s">
        <v>1186</v>
      </c>
      <c r="E99" s="150"/>
      <c r="F99" s="150"/>
      <c r="G99" s="150"/>
      <c r="H99" s="150"/>
      <c r="I99" s="150"/>
      <c r="J99" s="151">
        <f>J129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1187</v>
      </c>
      <c r="E100" s="154"/>
      <c r="F100" s="154"/>
      <c r="G100" s="154"/>
      <c r="H100" s="154"/>
      <c r="I100" s="154"/>
      <c r="J100" s="155">
        <f>J130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1188</v>
      </c>
      <c r="E101" s="154"/>
      <c r="F101" s="154"/>
      <c r="G101" s="154"/>
      <c r="H101" s="154"/>
      <c r="I101" s="154"/>
      <c r="J101" s="155">
        <f>J151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1189</v>
      </c>
      <c r="E102" s="154"/>
      <c r="F102" s="154"/>
      <c r="G102" s="154"/>
      <c r="H102" s="154"/>
      <c r="I102" s="154"/>
      <c r="J102" s="155">
        <f>J153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1190</v>
      </c>
      <c r="E103" s="154"/>
      <c r="F103" s="154"/>
      <c r="G103" s="154"/>
      <c r="H103" s="154"/>
      <c r="I103" s="154"/>
      <c r="J103" s="155">
        <f>J155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1191</v>
      </c>
      <c r="E104" s="154"/>
      <c r="F104" s="154"/>
      <c r="G104" s="154"/>
      <c r="H104" s="154"/>
      <c r="I104" s="154"/>
      <c r="J104" s="155">
        <f>J176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1192</v>
      </c>
      <c r="E105" s="154"/>
      <c r="F105" s="154"/>
      <c r="G105" s="154"/>
      <c r="H105" s="154"/>
      <c r="I105" s="154"/>
      <c r="J105" s="155">
        <f>J178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1193</v>
      </c>
      <c r="E106" s="154"/>
      <c r="F106" s="154"/>
      <c r="G106" s="154"/>
      <c r="H106" s="154"/>
      <c r="I106" s="154"/>
      <c r="J106" s="155">
        <f>J190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191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9" t="str">
        <f>E7</f>
        <v>SPOŠ D. K. n.L., budova H - 1.etapa - 1. část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1"/>
      <c r="C117" s="31" t="s">
        <v>123</v>
      </c>
      <c r="L117" s="21"/>
    </row>
    <row r="118" s="2" customFormat="1" ht="16.5" customHeight="1">
      <c r="A118" s="37"/>
      <c r="B118" s="38"/>
      <c r="C118" s="37"/>
      <c r="D118" s="37"/>
      <c r="E118" s="129" t="s">
        <v>127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131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E11</f>
        <v>b - Elektroinstalace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21</v>
      </c>
      <c r="D122" s="37"/>
      <c r="E122" s="37"/>
      <c r="F122" s="26" t="str">
        <f>F14</f>
        <v xml:space="preserve"> </v>
      </c>
      <c r="G122" s="37"/>
      <c r="H122" s="37"/>
      <c r="I122" s="31" t="s">
        <v>23</v>
      </c>
      <c r="J122" s="68" t="str">
        <f>IF(J14="","",J14)</f>
        <v>11. 1. 2024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40.05" customHeight="1">
      <c r="A124" s="37"/>
      <c r="B124" s="38"/>
      <c r="C124" s="31" t="s">
        <v>25</v>
      </c>
      <c r="D124" s="37"/>
      <c r="E124" s="37"/>
      <c r="F124" s="26" t="str">
        <f>E17</f>
        <v>SPOŠ Dvůr Králové, Elišky Krásnohorské 2069</v>
      </c>
      <c r="G124" s="37"/>
      <c r="H124" s="37"/>
      <c r="I124" s="31" t="s">
        <v>31</v>
      </c>
      <c r="J124" s="35" t="str">
        <f>E23</f>
        <v>Projektis DK s.r.o., Legionářská 562, D.K.n.L.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29</v>
      </c>
      <c r="D125" s="37"/>
      <c r="E125" s="37"/>
      <c r="F125" s="26" t="str">
        <f>IF(E20="","",E20)</f>
        <v>Vyplň údaj</v>
      </c>
      <c r="G125" s="37"/>
      <c r="H125" s="37"/>
      <c r="I125" s="31" t="s">
        <v>34</v>
      </c>
      <c r="J125" s="35" t="str">
        <f>E26</f>
        <v>ing. V. Švehla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56"/>
      <c r="B127" s="157"/>
      <c r="C127" s="158" t="s">
        <v>192</v>
      </c>
      <c r="D127" s="159" t="s">
        <v>62</v>
      </c>
      <c r="E127" s="159" t="s">
        <v>58</v>
      </c>
      <c r="F127" s="159" t="s">
        <v>59</v>
      </c>
      <c r="G127" s="159" t="s">
        <v>193</v>
      </c>
      <c r="H127" s="159" t="s">
        <v>194</v>
      </c>
      <c r="I127" s="159" t="s">
        <v>195</v>
      </c>
      <c r="J127" s="159" t="s">
        <v>168</v>
      </c>
      <c r="K127" s="160" t="s">
        <v>196</v>
      </c>
      <c r="L127" s="161"/>
      <c r="M127" s="85" t="s">
        <v>1</v>
      </c>
      <c r="N127" s="86" t="s">
        <v>41</v>
      </c>
      <c r="O127" s="86" t="s">
        <v>197</v>
      </c>
      <c r="P127" s="86" t="s">
        <v>198</v>
      </c>
      <c r="Q127" s="86" t="s">
        <v>199</v>
      </c>
      <c r="R127" s="86" t="s">
        <v>200</v>
      </c>
      <c r="S127" s="86" t="s">
        <v>201</v>
      </c>
      <c r="T127" s="87" t="s">
        <v>202</v>
      </c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</row>
    <row r="128" s="2" customFormat="1" ht="22.8" customHeight="1">
      <c r="A128" s="37"/>
      <c r="B128" s="38"/>
      <c r="C128" s="92" t="s">
        <v>203</v>
      </c>
      <c r="D128" s="37"/>
      <c r="E128" s="37"/>
      <c r="F128" s="37"/>
      <c r="G128" s="37"/>
      <c r="H128" s="37"/>
      <c r="I128" s="37"/>
      <c r="J128" s="162">
        <f>BK128</f>
        <v>0</v>
      </c>
      <c r="K128" s="37"/>
      <c r="L128" s="38"/>
      <c r="M128" s="88"/>
      <c r="N128" s="72"/>
      <c r="O128" s="89"/>
      <c r="P128" s="163">
        <f>P129</f>
        <v>0</v>
      </c>
      <c r="Q128" s="89"/>
      <c r="R128" s="163">
        <f>R129</f>
        <v>0</v>
      </c>
      <c r="S128" s="89"/>
      <c r="T128" s="164">
        <f>T129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76</v>
      </c>
      <c r="AU128" s="18" t="s">
        <v>170</v>
      </c>
      <c r="BK128" s="165">
        <f>BK129</f>
        <v>0</v>
      </c>
    </row>
    <row r="129" s="12" customFormat="1" ht="25.92" customHeight="1">
      <c r="A129" s="12"/>
      <c r="B129" s="166"/>
      <c r="C129" s="12"/>
      <c r="D129" s="167" t="s">
        <v>76</v>
      </c>
      <c r="E129" s="168" t="s">
        <v>374</v>
      </c>
      <c r="F129" s="168" t="s">
        <v>1194</v>
      </c>
      <c r="G129" s="12"/>
      <c r="H129" s="12"/>
      <c r="I129" s="169"/>
      <c r="J129" s="170">
        <f>BK129</f>
        <v>0</v>
      </c>
      <c r="K129" s="12"/>
      <c r="L129" s="166"/>
      <c r="M129" s="171"/>
      <c r="N129" s="172"/>
      <c r="O129" s="172"/>
      <c r="P129" s="173">
        <f>P130+P151+P153+P155+P176+P178+P190</f>
        <v>0</v>
      </c>
      <c r="Q129" s="172"/>
      <c r="R129" s="173">
        <f>R130+R151+R153+R155+R176+R178+R190</f>
        <v>0</v>
      </c>
      <c r="S129" s="172"/>
      <c r="T129" s="174">
        <f>T130+T151+T153+T155+T176+T178+T190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217</v>
      </c>
      <c r="AT129" s="175" t="s">
        <v>76</v>
      </c>
      <c r="AU129" s="175" t="s">
        <v>77</v>
      </c>
      <c r="AY129" s="167" t="s">
        <v>206</v>
      </c>
      <c r="BK129" s="176">
        <f>BK130+BK151+BK153+BK155+BK176+BK178+BK190</f>
        <v>0</v>
      </c>
    </row>
    <row r="130" s="12" customFormat="1" ht="22.8" customHeight="1">
      <c r="A130" s="12"/>
      <c r="B130" s="166"/>
      <c r="C130" s="12"/>
      <c r="D130" s="167" t="s">
        <v>76</v>
      </c>
      <c r="E130" s="177" t="s">
        <v>1195</v>
      </c>
      <c r="F130" s="177" t="s">
        <v>1196</v>
      </c>
      <c r="G130" s="12"/>
      <c r="H130" s="12"/>
      <c r="I130" s="169"/>
      <c r="J130" s="178">
        <f>BK130</f>
        <v>0</v>
      </c>
      <c r="K130" s="12"/>
      <c r="L130" s="166"/>
      <c r="M130" s="171"/>
      <c r="N130" s="172"/>
      <c r="O130" s="172"/>
      <c r="P130" s="173">
        <f>SUM(P131:P150)</f>
        <v>0</v>
      </c>
      <c r="Q130" s="172"/>
      <c r="R130" s="173">
        <f>SUM(R131:R150)</f>
        <v>0</v>
      </c>
      <c r="S130" s="172"/>
      <c r="T130" s="174">
        <f>SUM(T131:T150)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217</v>
      </c>
      <c r="AT130" s="175" t="s">
        <v>76</v>
      </c>
      <c r="AU130" s="175" t="s">
        <v>8</v>
      </c>
      <c r="AY130" s="167" t="s">
        <v>206</v>
      </c>
      <c r="BK130" s="176">
        <f>SUM(BK131:BK150)</f>
        <v>0</v>
      </c>
    </row>
    <row r="131" s="2" customFormat="1" ht="16.5" customHeight="1">
      <c r="A131" s="37"/>
      <c r="B131" s="179"/>
      <c r="C131" s="218" t="s">
        <v>8</v>
      </c>
      <c r="D131" s="218" t="s">
        <v>374</v>
      </c>
      <c r="E131" s="219" t="s">
        <v>1197</v>
      </c>
      <c r="F131" s="220" t="s">
        <v>1198</v>
      </c>
      <c r="G131" s="221" t="s">
        <v>266</v>
      </c>
      <c r="H131" s="222">
        <v>46</v>
      </c>
      <c r="I131" s="223"/>
      <c r="J131" s="224">
        <f>ROUND(I131*H131,0)</f>
        <v>0</v>
      </c>
      <c r="K131" s="220" t="s">
        <v>1</v>
      </c>
      <c r="L131" s="225"/>
      <c r="M131" s="226" t="s">
        <v>1</v>
      </c>
      <c r="N131" s="227" t="s">
        <v>42</v>
      </c>
      <c r="O131" s="7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1" t="s">
        <v>269</v>
      </c>
      <c r="AT131" s="191" t="s">
        <v>374</v>
      </c>
      <c r="AU131" s="191" t="s">
        <v>84</v>
      </c>
      <c r="AY131" s="18" t="s">
        <v>206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</v>
      </c>
      <c r="BK131" s="192">
        <f>ROUND(I131*H131,0)</f>
        <v>0</v>
      </c>
      <c r="BL131" s="18" t="s">
        <v>102</v>
      </c>
      <c r="BM131" s="191" t="s">
        <v>84</v>
      </c>
    </row>
    <row r="132" s="2" customFormat="1" ht="16.5" customHeight="1">
      <c r="A132" s="37"/>
      <c r="B132" s="179"/>
      <c r="C132" s="218" t="s">
        <v>84</v>
      </c>
      <c r="D132" s="218" t="s">
        <v>374</v>
      </c>
      <c r="E132" s="219" t="s">
        <v>1199</v>
      </c>
      <c r="F132" s="220" t="s">
        <v>1200</v>
      </c>
      <c r="G132" s="221" t="s">
        <v>1201</v>
      </c>
      <c r="H132" s="222">
        <v>15</v>
      </c>
      <c r="I132" s="223"/>
      <c r="J132" s="224">
        <f>ROUND(I132*H132,0)</f>
        <v>0</v>
      </c>
      <c r="K132" s="220" t="s">
        <v>1</v>
      </c>
      <c r="L132" s="225"/>
      <c r="M132" s="226" t="s">
        <v>1</v>
      </c>
      <c r="N132" s="227" t="s">
        <v>42</v>
      </c>
      <c r="O132" s="7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1" t="s">
        <v>269</v>
      </c>
      <c r="AT132" s="191" t="s">
        <v>374</v>
      </c>
      <c r="AU132" s="191" t="s">
        <v>84</v>
      </c>
      <c r="AY132" s="18" t="s">
        <v>206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8</v>
      </c>
      <c r="BK132" s="192">
        <f>ROUND(I132*H132,0)</f>
        <v>0</v>
      </c>
      <c r="BL132" s="18" t="s">
        <v>102</v>
      </c>
      <c r="BM132" s="191" t="s">
        <v>102</v>
      </c>
    </row>
    <row r="133" s="2" customFormat="1" ht="16.5" customHeight="1">
      <c r="A133" s="37"/>
      <c r="B133" s="179"/>
      <c r="C133" s="218" t="s">
        <v>217</v>
      </c>
      <c r="D133" s="218" t="s">
        <v>374</v>
      </c>
      <c r="E133" s="219" t="s">
        <v>1202</v>
      </c>
      <c r="F133" s="220" t="s">
        <v>1203</v>
      </c>
      <c r="G133" s="221" t="s">
        <v>1201</v>
      </c>
      <c r="H133" s="222">
        <v>12</v>
      </c>
      <c r="I133" s="223"/>
      <c r="J133" s="224">
        <f>ROUND(I133*H133,0)</f>
        <v>0</v>
      </c>
      <c r="K133" s="220" t="s">
        <v>1</v>
      </c>
      <c r="L133" s="225"/>
      <c r="M133" s="226" t="s">
        <v>1</v>
      </c>
      <c r="N133" s="227" t="s">
        <v>42</v>
      </c>
      <c r="O133" s="7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1" t="s">
        <v>269</v>
      </c>
      <c r="AT133" s="191" t="s">
        <v>374</v>
      </c>
      <c r="AU133" s="191" t="s">
        <v>84</v>
      </c>
      <c r="AY133" s="18" t="s">
        <v>206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</v>
      </c>
      <c r="BK133" s="192">
        <f>ROUND(I133*H133,0)</f>
        <v>0</v>
      </c>
      <c r="BL133" s="18" t="s">
        <v>102</v>
      </c>
      <c r="BM133" s="191" t="s">
        <v>165</v>
      </c>
    </row>
    <row r="134" s="2" customFormat="1" ht="16.5" customHeight="1">
      <c r="A134" s="37"/>
      <c r="B134" s="179"/>
      <c r="C134" s="218" t="s">
        <v>102</v>
      </c>
      <c r="D134" s="218" t="s">
        <v>374</v>
      </c>
      <c r="E134" s="219" t="s">
        <v>1204</v>
      </c>
      <c r="F134" s="220" t="s">
        <v>1205</v>
      </c>
      <c r="G134" s="221" t="s">
        <v>1201</v>
      </c>
      <c r="H134" s="222">
        <v>14</v>
      </c>
      <c r="I134" s="223"/>
      <c r="J134" s="224">
        <f>ROUND(I134*H134,0)</f>
        <v>0</v>
      </c>
      <c r="K134" s="220" t="s">
        <v>1</v>
      </c>
      <c r="L134" s="225"/>
      <c r="M134" s="226" t="s">
        <v>1</v>
      </c>
      <c r="N134" s="227" t="s">
        <v>42</v>
      </c>
      <c r="O134" s="7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1" t="s">
        <v>269</v>
      </c>
      <c r="AT134" s="191" t="s">
        <v>374</v>
      </c>
      <c r="AU134" s="191" t="s">
        <v>84</v>
      </c>
      <c r="AY134" s="18" t="s">
        <v>206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</v>
      </c>
      <c r="BK134" s="192">
        <f>ROUND(I134*H134,0)</f>
        <v>0</v>
      </c>
      <c r="BL134" s="18" t="s">
        <v>102</v>
      </c>
      <c r="BM134" s="191" t="s">
        <v>269</v>
      </c>
    </row>
    <row r="135" s="2" customFormat="1" ht="16.5" customHeight="1">
      <c r="A135" s="37"/>
      <c r="B135" s="179"/>
      <c r="C135" s="218" t="s">
        <v>246</v>
      </c>
      <c r="D135" s="218" t="s">
        <v>374</v>
      </c>
      <c r="E135" s="219" t="s">
        <v>1206</v>
      </c>
      <c r="F135" s="220" t="s">
        <v>1207</v>
      </c>
      <c r="G135" s="221" t="s">
        <v>1201</v>
      </c>
      <c r="H135" s="222">
        <v>1</v>
      </c>
      <c r="I135" s="223"/>
      <c r="J135" s="224">
        <f>ROUND(I135*H135,0)</f>
        <v>0</v>
      </c>
      <c r="K135" s="220" t="s">
        <v>1</v>
      </c>
      <c r="L135" s="225"/>
      <c r="M135" s="226" t="s">
        <v>1</v>
      </c>
      <c r="N135" s="227" t="s">
        <v>42</v>
      </c>
      <c r="O135" s="7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1" t="s">
        <v>269</v>
      </c>
      <c r="AT135" s="191" t="s">
        <v>374</v>
      </c>
      <c r="AU135" s="191" t="s">
        <v>84</v>
      </c>
      <c r="AY135" s="18" t="s">
        <v>206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</v>
      </c>
      <c r="BK135" s="192">
        <f>ROUND(I135*H135,0)</f>
        <v>0</v>
      </c>
      <c r="BL135" s="18" t="s">
        <v>102</v>
      </c>
      <c r="BM135" s="191" t="s">
        <v>279</v>
      </c>
    </row>
    <row r="136" s="2" customFormat="1" ht="21.75" customHeight="1">
      <c r="A136" s="37"/>
      <c r="B136" s="179"/>
      <c r="C136" s="218" t="s">
        <v>165</v>
      </c>
      <c r="D136" s="218" t="s">
        <v>374</v>
      </c>
      <c r="E136" s="219" t="s">
        <v>1208</v>
      </c>
      <c r="F136" s="220" t="s">
        <v>1209</v>
      </c>
      <c r="G136" s="221" t="s">
        <v>1201</v>
      </c>
      <c r="H136" s="222">
        <v>56</v>
      </c>
      <c r="I136" s="223"/>
      <c r="J136" s="224">
        <f>ROUND(I136*H136,0)</f>
        <v>0</v>
      </c>
      <c r="K136" s="220" t="s">
        <v>1</v>
      </c>
      <c r="L136" s="225"/>
      <c r="M136" s="226" t="s">
        <v>1</v>
      </c>
      <c r="N136" s="227" t="s">
        <v>42</v>
      </c>
      <c r="O136" s="7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1" t="s">
        <v>269</v>
      </c>
      <c r="AT136" s="191" t="s">
        <v>374</v>
      </c>
      <c r="AU136" s="191" t="s">
        <v>84</v>
      </c>
      <c r="AY136" s="18" t="s">
        <v>206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</v>
      </c>
      <c r="BK136" s="192">
        <f>ROUND(I136*H136,0)</f>
        <v>0</v>
      </c>
      <c r="BL136" s="18" t="s">
        <v>102</v>
      </c>
      <c r="BM136" s="191" t="s">
        <v>291</v>
      </c>
    </row>
    <row r="137" s="2" customFormat="1" ht="16.5" customHeight="1">
      <c r="A137" s="37"/>
      <c r="B137" s="179"/>
      <c r="C137" s="218" t="s">
        <v>263</v>
      </c>
      <c r="D137" s="218" t="s">
        <v>374</v>
      </c>
      <c r="E137" s="219" t="s">
        <v>1210</v>
      </c>
      <c r="F137" s="220" t="s">
        <v>1211</v>
      </c>
      <c r="G137" s="221" t="s">
        <v>266</v>
      </c>
      <c r="H137" s="222">
        <v>230</v>
      </c>
      <c r="I137" s="223"/>
      <c r="J137" s="224">
        <f>ROUND(I137*H137,0)</f>
        <v>0</v>
      </c>
      <c r="K137" s="220" t="s">
        <v>1</v>
      </c>
      <c r="L137" s="225"/>
      <c r="M137" s="226" t="s">
        <v>1</v>
      </c>
      <c r="N137" s="227" t="s">
        <v>42</v>
      </c>
      <c r="O137" s="7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269</v>
      </c>
      <c r="AT137" s="191" t="s">
        <v>374</v>
      </c>
      <c r="AU137" s="191" t="s">
        <v>84</v>
      </c>
      <c r="AY137" s="18" t="s">
        <v>206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102</v>
      </c>
      <c r="BM137" s="191" t="s">
        <v>302</v>
      </c>
    </row>
    <row r="138" s="2" customFormat="1" ht="16.5" customHeight="1">
      <c r="A138" s="37"/>
      <c r="B138" s="179"/>
      <c r="C138" s="218" t="s">
        <v>269</v>
      </c>
      <c r="D138" s="218" t="s">
        <v>374</v>
      </c>
      <c r="E138" s="219" t="s">
        <v>1212</v>
      </c>
      <c r="F138" s="220" t="s">
        <v>1213</v>
      </c>
      <c r="G138" s="221" t="s">
        <v>266</v>
      </c>
      <c r="H138" s="222">
        <v>75</v>
      </c>
      <c r="I138" s="223"/>
      <c r="J138" s="224">
        <f>ROUND(I138*H138,0)</f>
        <v>0</v>
      </c>
      <c r="K138" s="220" t="s">
        <v>1</v>
      </c>
      <c r="L138" s="225"/>
      <c r="M138" s="226" t="s">
        <v>1</v>
      </c>
      <c r="N138" s="227" t="s">
        <v>42</v>
      </c>
      <c r="O138" s="7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1" t="s">
        <v>269</v>
      </c>
      <c r="AT138" s="191" t="s">
        <v>374</v>
      </c>
      <c r="AU138" s="191" t="s">
        <v>84</v>
      </c>
      <c r="AY138" s="18" t="s">
        <v>206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</v>
      </c>
      <c r="BK138" s="192">
        <f>ROUND(I138*H138,0)</f>
        <v>0</v>
      </c>
      <c r="BL138" s="18" t="s">
        <v>102</v>
      </c>
      <c r="BM138" s="191" t="s">
        <v>317</v>
      </c>
    </row>
    <row r="139" s="2" customFormat="1" ht="16.5" customHeight="1">
      <c r="A139" s="37"/>
      <c r="B139" s="179"/>
      <c r="C139" s="218" t="s">
        <v>274</v>
      </c>
      <c r="D139" s="218" t="s">
        <v>374</v>
      </c>
      <c r="E139" s="219" t="s">
        <v>1214</v>
      </c>
      <c r="F139" s="220" t="s">
        <v>1215</v>
      </c>
      <c r="G139" s="221" t="s">
        <v>266</v>
      </c>
      <c r="H139" s="222">
        <v>146</v>
      </c>
      <c r="I139" s="223"/>
      <c r="J139" s="224">
        <f>ROUND(I139*H139,0)</f>
        <v>0</v>
      </c>
      <c r="K139" s="220" t="s">
        <v>1</v>
      </c>
      <c r="L139" s="225"/>
      <c r="M139" s="226" t="s">
        <v>1</v>
      </c>
      <c r="N139" s="227" t="s">
        <v>42</v>
      </c>
      <c r="O139" s="7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1" t="s">
        <v>269</v>
      </c>
      <c r="AT139" s="191" t="s">
        <v>374</v>
      </c>
      <c r="AU139" s="191" t="s">
        <v>84</v>
      </c>
      <c r="AY139" s="18" t="s">
        <v>206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</v>
      </c>
      <c r="BK139" s="192">
        <f>ROUND(I139*H139,0)</f>
        <v>0</v>
      </c>
      <c r="BL139" s="18" t="s">
        <v>102</v>
      </c>
      <c r="BM139" s="191" t="s">
        <v>325</v>
      </c>
    </row>
    <row r="140" s="2" customFormat="1" ht="16.5" customHeight="1">
      <c r="A140" s="37"/>
      <c r="B140" s="179"/>
      <c r="C140" s="218" t="s">
        <v>279</v>
      </c>
      <c r="D140" s="218" t="s">
        <v>374</v>
      </c>
      <c r="E140" s="219" t="s">
        <v>1216</v>
      </c>
      <c r="F140" s="220" t="s">
        <v>1217</v>
      </c>
      <c r="G140" s="221" t="s">
        <v>266</v>
      </c>
      <c r="H140" s="222">
        <v>120</v>
      </c>
      <c r="I140" s="223"/>
      <c r="J140" s="224">
        <f>ROUND(I140*H140,0)</f>
        <v>0</v>
      </c>
      <c r="K140" s="220" t="s">
        <v>1</v>
      </c>
      <c r="L140" s="225"/>
      <c r="M140" s="226" t="s">
        <v>1</v>
      </c>
      <c r="N140" s="227" t="s">
        <v>42</v>
      </c>
      <c r="O140" s="7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1" t="s">
        <v>269</v>
      </c>
      <c r="AT140" s="191" t="s">
        <v>374</v>
      </c>
      <c r="AU140" s="191" t="s">
        <v>84</v>
      </c>
      <c r="AY140" s="18" t="s">
        <v>206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</v>
      </c>
      <c r="BK140" s="192">
        <f>ROUND(I140*H140,0)</f>
        <v>0</v>
      </c>
      <c r="BL140" s="18" t="s">
        <v>102</v>
      </c>
      <c r="BM140" s="191" t="s">
        <v>342</v>
      </c>
    </row>
    <row r="141" s="2" customFormat="1" ht="16.5" customHeight="1">
      <c r="A141" s="37"/>
      <c r="B141" s="179"/>
      <c r="C141" s="218" t="s">
        <v>286</v>
      </c>
      <c r="D141" s="218" t="s">
        <v>374</v>
      </c>
      <c r="E141" s="219" t="s">
        <v>1218</v>
      </c>
      <c r="F141" s="220" t="s">
        <v>1219</v>
      </c>
      <c r="G141" s="221" t="s">
        <v>266</v>
      </c>
      <c r="H141" s="222">
        <v>65</v>
      </c>
      <c r="I141" s="223"/>
      <c r="J141" s="224">
        <f>ROUND(I141*H141,0)</f>
        <v>0</v>
      </c>
      <c r="K141" s="220" t="s">
        <v>1</v>
      </c>
      <c r="L141" s="225"/>
      <c r="M141" s="226" t="s">
        <v>1</v>
      </c>
      <c r="N141" s="227" t="s">
        <v>42</v>
      </c>
      <c r="O141" s="7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269</v>
      </c>
      <c r="AT141" s="191" t="s">
        <v>374</v>
      </c>
      <c r="AU141" s="191" t="s">
        <v>84</v>
      </c>
      <c r="AY141" s="18" t="s">
        <v>206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102</v>
      </c>
      <c r="BM141" s="191" t="s">
        <v>351</v>
      </c>
    </row>
    <row r="142" s="2" customFormat="1" ht="16.5" customHeight="1">
      <c r="A142" s="37"/>
      <c r="B142" s="179"/>
      <c r="C142" s="218" t="s">
        <v>291</v>
      </c>
      <c r="D142" s="218" t="s">
        <v>374</v>
      </c>
      <c r="E142" s="219" t="s">
        <v>1220</v>
      </c>
      <c r="F142" s="220" t="s">
        <v>1221</v>
      </c>
      <c r="G142" s="221" t="s">
        <v>266</v>
      </c>
      <c r="H142" s="222">
        <v>10</v>
      </c>
      <c r="I142" s="223"/>
      <c r="J142" s="224">
        <f>ROUND(I142*H142,0)</f>
        <v>0</v>
      </c>
      <c r="K142" s="220" t="s">
        <v>1</v>
      </c>
      <c r="L142" s="225"/>
      <c r="M142" s="226" t="s">
        <v>1</v>
      </c>
      <c r="N142" s="227" t="s">
        <v>42</v>
      </c>
      <c r="O142" s="7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1" t="s">
        <v>269</v>
      </c>
      <c r="AT142" s="191" t="s">
        <v>374</v>
      </c>
      <c r="AU142" s="191" t="s">
        <v>84</v>
      </c>
      <c r="AY142" s="18" t="s">
        <v>206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8</v>
      </c>
      <c r="BK142" s="192">
        <f>ROUND(I142*H142,0)</f>
        <v>0</v>
      </c>
      <c r="BL142" s="18" t="s">
        <v>102</v>
      </c>
      <c r="BM142" s="191" t="s">
        <v>361</v>
      </c>
    </row>
    <row r="143" s="2" customFormat="1" ht="16.5" customHeight="1">
      <c r="A143" s="37"/>
      <c r="B143" s="179"/>
      <c r="C143" s="218" t="s">
        <v>297</v>
      </c>
      <c r="D143" s="218" t="s">
        <v>374</v>
      </c>
      <c r="E143" s="219" t="s">
        <v>1222</v>
      </c>
      <c r="F143" s="220" t="s">
        <v>1223</v>
      </c>
      <c r="G143" s="221" t="s">
        <v>1201</v>
      </c>
      <c r="H143" s="222">
        <v>2</v>
      </c>
      <c r="I143" s="223"/>
      <c r="J143" s="224">
        <f>ROUND(I143*H143,0)</f>
        <v>0</v>
      </c>
      <c r="K143" s="220" t="s">
        <v>1</v>
      </c>
      <c r="L143" s="225"/>
      <c r="M143" s="226" t="s">
        <v>1</v>
      </c>
      <c r="N143" s="227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269</v>
      </c>
      <c r="AT143" s="191" t="s">
        <v>374</v>
      </c>
      <c r="AU143" s="191" t="s">
        <v>84</v>
      </c>
      <c r="AY143" s="18" t="s">
        <v>206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102</v>
      </c>
      <c r="BM143" s="191" t="s">
        <v>373</v>
      </c>
    </row>
    <row r="144" s="2" customFormat="1" ht="16.5" customHeight="1">
      <c r="A144" s="37"/>
      <c r="B144" s="179"/>
      <c r="C144" s="218" t="s">
        <v>302</v>
      </c>
      <c r="D144" s="218" t="s">
        <v>374</v>
      </c>
      <c r="E144" s="219" t="s">
        <v>1224</v>
      </c>
      <c r="F144" s="220" t="s">
        <v>1225</v>
      </c>
      <c r="G144" s="221" t="s">
        <v>1201</v>
      </c>
      <c r="H144" s="222">
        <v>9</v>
      </c>
      <c r="I144" s="223"/>
      <c r="J144" s="224">
        <f>ROUND(I144*H144,0)</f>
        <v>0</v>
      </c>
      <c r="K144" s="220" t="s">
        <v>1</v>
      </c>
      <c r="L144" s="225"/>
      <c r="M144" s="226" t="s">
        <v>1</v>
      </c>
      <c r="N144" s="227" t="s">
        <v>42</v>
      </c>
      <c r="O144" s="7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1" t="s">
        <v>269</v>
      </c>
      <c r="AT144" s="191" t="s">
        <v>374</v>
      </c>
      <c r="AU144" s="191" t="s">
        <v>84</v>
      </c>
      <c r="AY144" s="18" t="s">
        <v>206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</v>
      </c>
      <c r="BK144" s="192">
        <f>ROUND(I144*H144,0)</f>
        <v>0</v>
      </c>
      <c r="BL144" s="18" t="s">
        <v>102</v>
      </c>
      <c r="BM144" s="191" t="s">
        <v>398</v>
      </c>
    </row>
    <row r="145" s="2" customFormat="1" ht="16.5" customHeight="1">
      <c r="A145" s="37"/>
      <c r="B145" s="179"/>
      <c r="C145" s="218" t="s">
        <v>9</v>
      </c>
      <c r="D145" s="218" t="s">
        <v>374</v>
      </c>
      <c r="E145" s="219" t="s">
        <v>1226</v>
      </c>
      <c r="F145" s="220" t="s">
        <v>1227</v>
      </c>
      <c r="G145" s="221" t="s">
        <v>1201</v>
      </c>
      <c r="H145" s="222">
        <v>1</v>
      </c>
      <c r="I145" s="223"/>
      <c r="J145" s="224">
        <f>ROUND(I145*H145,0)</f>
        <v>0</v>
      </c>
      <c r="K145" s="220" t="s">
        <v>1</v>
      </c>
      <c r="L145" s="225"/>
      <c r="M145" s="226" t="s">
        <v>1</v>
      </c>
      <c r="N145" s="227" t="s">
        <v>42</v>
      </c>
      <c r="O145" s="7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269</v>
      </c>
      <c r="AT145" s="191" t="s">
        <v>374</v>
      </c>
      <c r="AU145" s="191" t="s">
        <v>84</v>
      </c>
      <c r="AY145" s="18" t="s">
        <v>206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102</v>
      </c>
      <c r="BM145" s="191" t="s">
        <v>407</v>
      </c>
    </row>
    <row r="146" s="2" customFormat="1" ht="16.5" customHeight="1">
      <c r="A146" s="37"/>
      <c r="B146" s="179"/>
      <c r="C146" s="218" t="s">
        <v>317</v>
      </c>
      <c r="D146" s="218" t="s">
        <v>374</v>
      </c>
      <c r="E146" s="219" t="s">
        <v>1228</v>
      </c>
      <c r="F146" s="220" t="s">
        <v>1229</v>
      </c>
      <c r="G146" s="221" t="s">
        <v>1201</v>
      </c>
      <c r="H146" s="222">
        <v>1</v>
      </c>
      <c r="I146" s="223"/>
      <c r="J146" s="224">
        <f>ROUND(I146*H146,0)</f>
        <v>0</v>
      </c>
      <c r="K146" s="220" t="s">
        <v>1</v>
      </c>
      <c r="L146" s="225"/>
      <c r="M146" s="226" t="s">
        <v>1</v>
      </c>
      <c r="N146" s="227" t="s">
        <v>42</v>
      </c>
      <c r="O146" s="7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1" t="s">
        <v>269</v>
      </c>
      <c r="AT146" s="191" t="s">
        <v>374</v>
      </c>
      <c r="AU146" s="191" t="s">
        <v>84</v>
      </c>
      <c r="AY146" s="18" t="s">
        <v>206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</v>
      </c>
      <c r="BK146" s="192">
        <f>ROUND(I146*H146,0)</f>
        <v>0</v>
      </c>
      <c r="BL146" s="18" t="s">
        <v>102</v>
      </c>
      <c r="BM146" s="191" t="s">
        <v>416</v>
      </c>
    </row>
    <row r="147" s="2" customFormat="1" ht="16.5" customHeight="1">
      <c r="A147" s="37"/>
      <c r="B147" s="179"/>
      <c r="C147" s="218" t="s">
        <v>321</v>
      </c>
      <c r="D147" s="218" t="s">
        <v>374</v>
      </c>
      <c r="E147" s="219" t="s">
        <v>1230</v>
      </c>
      <c r="F147" s="220" t="s">
        <v>1231</v>
      </c>
      <c r="G147" s="221" t="s">
        <v>1201</v>
      </c>
      <c r="H147" s="222">
        <v>3</v>
      </c>
      <c r="I147" s="223"/>
      <c r="J147" s="224">
        <f>ROUND(I147*H147,0)</f>
        <v>0</v>
      </c>
      <c r="K147" s="220" t="s">
        <v>1</v>
      </c>
      <c r="L147" s="225"/>
      <c r="M147" s="226" t="s">
        <v>1</v>
      </c>
      <c r="N147" s="227" t="s">
        <v>42</v>
      </c>
      <c r="O147" s="7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1" t="s">
        <v>269</v>
      </c>
      <c r="AT147" s="191" t="s">
        <v>374</v>
      </c>
      <c r="AU147" s="191" t="s">
        <v>84</v>
      </c>
      <c r="AY147" s="18" t="s">
        <v>206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</v>
      </c>
      <c r="BK147" s="192">
        <f>ROUND(I147*H147,0)</f>
        <v>0</v>
      </c>
      <c r="BL147" s="18" t="s">
        <v>102</v>
      </c>
      <c r="BM147" s="191" t="s">
        <v>427</v>
      </c>
    </row>
    <row r="148" s="2" customFormat="1" ht="24.15" customHeight="1">
      <c r="A148" s="37"/>
      <c r="B148" s="179"/>
      <c r="C148" s="218" t="s">
        <v>325</v>
      </c>
      <c r="D148" s="218" t="s">
        <v>374</v>
      </c>
      <c r="E148" s="219" t="s">
        <v>1232</v>
      </c>
      <c r="F148" s="220" t="s">
        <v>1233</v>
      </c>
      <c r="G148" s="221" t="s">
        <v>1201</v>
      </c>
      <c r="H148" s="222">
        <v>23</v>
      </c>
      <c r="I148" s="223"/>
      <c r="J148" s="224">
        <f>ROUND(I148*H148,0)</f>
        <v>0</v>
      </c>
      <c r="K148" s="220" t="s">
        <v>1</v>
      </c>
      <c r="L148" s="225"/>
      <c r="M148" s="226" t="s">
        <v>1</v>
      </c>
      <c r="N148" s="227" t="s">
        <v>42</v>
      </c>
      <c r="O148" s="7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1" t="s">
        <v>269</v>
      </c>
      <c r="AT148" s="191" t="s">
        <v>374</v>
      </c>
      <c r="AU148" s="191" t="s">
        <v>84</v>
      </c>
      <c r="AY148" s="18" t="s">
        <v>206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8</v>
      </c>
      <c r="BK148" s="192">
        <f>ROUND(I148*H148,0)</f>
        <v>0</v>
      </c>
      <c r="BL148" s="18" t="s">
        <v>102</v>
      </c>
      <c r="BM148" s="191" t="s">
        <v>441</v>
      </c>
    </row>
    <row r="149" s="2" customFormat="1" ht="24.15" customHeight="1">
      <c r="A149" s="37"/>
      <c r="B149" s="179"/>
      <c r="C149" s="218" t="s">
        <v>338</v>
      </c>
      <c r="D149" s="218" t="s">
        <v>374</v>
      </c>
      <c r="E149" s="219" t="s">
        <v>1234</v>
      </c>
      <c r="F149" s="220" t="s">
        <v>1235</v>
      </c>
      <c r="G149" s="221" t="s">
        <v>1201</v>
      </c>
      <c r="H149" s="222">
        <v>12</v>
      </c>
      <c r="I149" s="223"/>
      <c r="J149" s="224">
        <f>ROUND(I149*H149,0)</f>
        <v>0</v>
      </c>
      <c r="K149" s="220" t="s">
        <v>1</v>
      </c>
      <c r="L149" s="225"/>
      <c r="M149" s="226" t="s">
        <v>1</v>
      </c>
      <c r="N149" s="227" t="s">
        <v>42</v>
      </c>
      <c r="O149" s="7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1" t="s">
        <v>269</v>
      </c>
      <c r="AT149" s="191" t="s">
        <v>374</v>
      </c>
      <c r="AU149" s="191" t="s">
        <v>84</v>
      </c>
      <c r="AY149" s="18" t="s">
        <v>206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</v>
      </c>
      <c r="BK149" s="192">
        <f>ROUND(I149*H149,0)</f>
        <v>0</v>
      </c>
      <c r="BL149" s="18" t="s">
        <v>102</v>
      </c>
      <c r="BM149" s="191" t="s">
        <v>451</v>
      </c>
    </row>
    <row r="150" s="2" customFormat="1" ht="16.5" customHeight="1">
      <c r="A150" s="37"/>
      <c r="B150" s="179"/>
      <c r="C150" s="218" t="s">
        <v>342</v>
      </c>
      <c r="D150" s="218" t="s">
        <v>374</v>
      </c>
      <c r="E150" s="219" t="s">
        <v>1236</v>
      </c>
      <c r="F150" s="220" t="s">
        <v>1237</v>
      </c>
      <c r="G150" s="221" t="s">
        <v>1201</v>
      </c>
      <c r="H150" s="222">
        <v>9</v>
      </c>
      <c r="I150" s="223"/>
      <c r="J150" s="224">
        <f>ROUND(I150*H150,0)</f>
        <v>0</v>
      </c>
      <c r="K150" s="220" t="s">
        <v>1</v>
      </c>
      <c r="L150" s="225"/>
      <c r="M150" s="226" t="s">
        <v>1</v>
      </c>
      <c r="N150" s="227" t="s">
        <v>42</v>
      </c>
      <c r="O150" s="7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1" t="s">
        <v>269</v>
      </c>
      <c r="AT150" s="191" t="s">
        <v>374</v>
      </c>
      <c r="AU150" s="191" t="s">
        <v>84</v>
      </c>
      <c r="AY150" s="18" t="s">
        <v>206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8</v>
      </c>
      <c r="BK150" s="192">
        <f>ROUND(I150*H150,0)</f>
        <v>0</v>
      </c>
      <c r="BL150" s="18" t="s">
        <v>102</v>
      </c>
      <c r="BM150" s="191" t="s">
        <v>470</v>
      </c>
    </row>
    <row r="151" s="12" customFormat="1" ht="22.8" customHeight="1">
      <c r="A151" s="12"/>
      <c r="B151" s="166"/>
      <c r="C151" s="12"/>
      <c r="D151" s="167" t="s">
        <v>76</v>
      </c>
      <c r="E151" s="177" t="s">
        <v>1238</v>
      </c>
      <c r="F151" s="177" t="s">
        <v>1239</v>
      </c>
      <c r="G151" s="12"/>
      <c r="H151" s="12"/>
      <c r="I151" s="169"/>
      <c r="J151" s="178">
        <f>BK151</f>
        <v>0</v>
      </c>
      <c r="K151" s="12"/>
      <c r="L151" s="166"/>
      <c r="M151" s="171"/>
      <c r="N151" s="172"/>
      <c r="O151" s="172"/>
      <c r="P151" s="173">
        <f>P152</f>
        <v>0</v>
      </c>
      <c r="Q151" s="172"/>
      <c r="R151" s="173">
        <f>R152</f>
        <v>0</v>
      </c>
      <c r="S151" s="172"/>
      <c r="T151" s="174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7" t="s">
        <v>217</v>
      </c>
      <c r="AT151" s="175" t="s">
        <v>76</v>
      </c>
      <c r="AU151" s="175" t="s">
        <v>8</v>
      </c>
      <c r="AY151" s="167" t="s">
        <v>206</v>
      </c>
      <c r="BK151" s="176">
        <f>BK152</f>
        <v>0</v>
      </c>
    </row>
    <row r="152" s="2" customFormat="1" ht="16.5" customHeight="1">
      <c r="A152" s="37"/>
      <c r="B152" s="179"/>
      <c r="C152" s="218" t="s">
        <v>7</v>
      </c>
      <c r="D152" s="218" t="s">
        <v>374</v>
      </c>
      <c r="E152" s="219" t="s">
        <v>1240</v>
      </c>
      <c r="F152" s="220" t="s">
        <v>1241</v>
      </c>
      <c r="G152" s="221" t="s">
        <v>449</v>
      </c>
      <c r="H152" s="222">
        <v>1</v>
      </c>
      <c r="I152" s="223"/>
      <c r="J152" s="224">
        <f>ROUND(I152*H152,0)</f>
        <v>0</v>
      </c>
      <c r="K152" s="220" t="s">
        <v>1</v>
      </c>
      <c r="L152" s="225"/>
      <c r="M152" s="226" t="s">
        <v>1</v>
      </c>
      <c r="N152" s="227" t="s">
        <v>42</v>
      </c>
      <c r="O152" s="7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1" t="s">
        <v>1242</v>
      </c>
      <c r="AT152" s="191" t="s">
        <v>374</v>
      </c>
      <c r="AU152" s="191" t="s">
        <v>84</v>
      </c>
      <c r="AY152" s="18" t="s">
        <v>206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8</v>
      </c>
      <c r="BK152" s="192">
        <f>ROUND(I152*H152,0)</f>
        <v>0</v>
      </c>
      <c r="BL152" s="18" t="s">
        <v>623</v>
      </c>
      <c r="BM152" s="191" t="s">
        <v>1243</v>
      </c>
    </row>
    <row r="153" s="12" customFormat="1" ht="22.8" customHeight="1">
      <c r="A153" s="12"/>
      <c r="B153" s="166"/>
      <c r="C153" s="12"/>
      <c r="D153" s="167" t="s">
        <v>76</v>
      </c>
      <c r="E153" s="177" t="s">
        <v>1244</v>
      </c>
      <c r="F153" s="177" t="s">
        <v>1245</v>
      </c>
      <c r="G153" s="12"/>
      <c r="H153" s="12"/>
      <c r="I153" s="169"/>
      <c r="J153" s="178">
        <f>BK153</f>
        <v>0</v>
      </c>
      <c r="K153" s="12"/>
      <c r="L153" s="166"/>
      <c r="M153" s="171"/>
      <c r="N153" s="172"/>
      <c r="O153" s="172"/>
      <c r="P153" s="173">
        <f>P154</f>
        <v>0</v>
      </c>
      <c r="Q153" s="172"/>
      <c r="R153" s="173">
        <f>R154</f>
        <v>0</v>
      </c>
      <c r="S153" s="172"/>
      <c r="T153" s="174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7" t="s">
        <v>217</v>
      </c>
      <c r="AT153" s="175" t="s">
        <v>76</v>
      </c>
      <c r="AU153" s="175" t="s">
        <v>8</v>
      </c>
      <c r="AY153" s="167" t="s">
        <v>206</v>
      </c>
      <c r="BK153" s="176">
        <f>BK154</f>
        <v>0</v>
      </c>
    </row>
    <row r="154" s="2" customFormat="1" ht="16.5" customHeight="1">
      <c r="A154" s="37"/>
      <c r="B154" s="179"/>
      <c r="C154" s="218" t="s">
        <v>351</v>
      </c>
      <c r="D154" s="218" t="s">
        <v>374</v>
      </c>
      <c r="E154" s="219" t="s">
        <v>1246</v>
      </c>
      <c r="F154" s="220" t="s">
        <v>1247</v>
      </c>
      <c r="G154" s="221" t="s">
        <v>449</v>
      </c>
      <c r="H154" s="222">
        <v>1</v>
      </c>
      <c r="I154" s="223"/>
      <c r="J154" s="224">
        <f>ROUND(I154*H154,0)</f>
        <v>0</v>
      </c>
      <c r="K154" s="220" t="s">
        <v>1</v>
      </c>
      <c r="L154" s="225"/>
      <c r="M154" s="226" t="s">
        <v>1</v>
      </c>
      <c r="N154" s="227" t="s">
        <v>42</v>
      </c>
      <c r="O154" s="7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1" t="s">
        <v>1242</v>
      </c>
      <c r="AT154" s="191" t="s">
        <v>374</v>
      </c>
      <c r="AU154" s="191" t="s">
        <v>84</v>
      </c>
      <c r="AY154" s="18" t="s">
        <v>206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</v>
      </c>
      <c r="BK154" s="192">
        <f>ROUND(I154*H154,0)</f>
        <v>0</v>
      </c>
      <c r="BL154" s="18" t="s">
        <v>623</v>
      </c>
      <c r="BM154" s="191" t="s">
        <v>1248</v>
      </c>
    </row>
    <row r="155" s="12" customFormat="1" ht="22.8" customHeight="1">
      <c r="A155" s="12"/>
      <c r="B155" s="166"/>
      <c r="C155" s="12"/>
      <c r="D155" s="167" t="s">
        <v>76</v>
      </c>
      <c r="E155" s="177" t="s">
        <v>1249</v>
      </c>
      <c r="F155" s="177" t="s">
        <v>1250</v>
      </c>
      <c r="G155" s="12"/>
      <c r="H155" s="12"/>
      <c r="I155" s="169"/>
      <c r="J155" s="178">
        <f>BK155</f>
        <v>0</v>
      </c>
      <c r="K155" s="12"/>
      <c r="L155" s="166"/>
      <c r="M155" s="171"/>
      <c r="N155" s="172"/>
      <c r="O155" s="172"/>
      <c r="P155" s="173">
        <f>SUM(P156:P175)</f>
        <v>0</v>
      </c>
      <c r="Q155" s="172"/>
      <c r="R155" s="173">
        <f>SUM(R156:R175)</f>
        <v>0</v>
      </c>
      <c r="S155" s="172"/>
      <c r="T155" s="174">
        <f>SUM(T156:T175)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7" t="s">
        <v>217</v>
      </c>
      <c r="AT155" s="175" t="s">
        <v>76</v>
      </c>
      <c r="AU155" s="175" t="s">
        <v>8</v>
      </c>
      <c r="AY155" s="167" t="s">
        <v>206</v>
      </c>
      <c r="BK155" s="176">
        <f>SUM(BK156:BK175)</f>
        <v>0</v>
      </c>
    </row>
    <row r="156" s="2" customFormat="1" ht="16.5" customHeight="1">
      <c r="A156" s="37"/>
      <c r="B156" s="179"/>
      <c r="C156" s="180" t="s">
        <v>355</v>
      </c>
      <c r="D156" s="180" t="s">
        <v>208</v>
      </c>
      <c r="E156" s="181" t="s">
        <v>1251</v>
      </c>
      <c r="F156" s="182" t="s">
        <v>1252</v>
      </c>
      <c r="G156" s="183" t="s">
        <v>266</v>
      </c>
      <c r="H156" s="184">
        <v>46</v>
      </c>
      <c r="I156" s="185"/>
      <c r="J156" s="186">
        <f>ROUND(I156*H156,0)</f>
        <v>0</v>
      </c>
      <c r="K156" s="182" t="s">
        <v>1</v>
      </c>
      <c r="L156" s="38"/>
      <c r="M156" s="187" t="s">
        <v>1</v>
      </c>
      <c r="N156" s="188" t="s">
        <v>42</v>
      </c>
      <c r="O156" s="7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1" t="s">
        <v>102</v>
      </c>
      <c r="AT156" s="191" t="s">
        <v>208</v>
      </c>
      <c r="AU156" s="191" t="s">
        <v>84</v>
      </c>
      <c r="AY156" s="18" t="s">
        <v>206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8</v>
      </c>
      <c r="BK156" s="192">
        <f>ROUND(I156*H156,0)</f>
        <v>0</v>
      </c>
      <c r="BL156" s="18" t="s">
        <v>102</v>
      </c>
      <c r="BM156" s="191" t="s">
        <v>483</v>
      </c>
    </row>
    <row r="157" s="2" customFormat="1" ht="21.75" customHeight="1">
      <c r="A157" s="37"/>
      <c r="B157" s="179"/>
      <c r="C157" s="180" t="s">
        <v>361</v>
      </c>
      <c r="D157" s="180" t="s">
        <v>208</v>
      </c>
      <c r="E157" s="181" t="s">
        <v>1253</v>
      </c>
      <c r="F157" s="182" t="s">
        <v>1254</v>
      </c>
      <c r="G157" s="183" t="s">
        <v>1201</v>
      </c>
      <c r="H157" s="184">
        <v>15</v>
      </c>
      <c r="I157" s="185"/>
      <c r="J157" s="186">
        <f>ROUND(I157*H157,0)</f>
        <v>0</v>
      </c>
      <c r="K157" s="182" t="s">
        <v>1</v>
      </c>
      <c r="L157" s="38"/>
      <c r="M157" s="187" t="s">
        <v>1</v>
      </c>
      <c r="N157" s="188" t="s">
        <v>42</v>
      </c>
      <c r="O157" s="7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1" t="s">
        <v>102</v>
      </c>
      <c r="AT157" s="191" t="s">
        <v>208</v>
      </c>
      <c r="AU157" s="191" t="s">
        <v>84</v>
      </c>
      <c r="AY157" s="18" t="s">
        <v>206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</v>
      </c>
      <c r="BK157" s="192">
        <f>ROUND(I157*H157,0)</f>
        <v>0</v>
      </c>
      <c r="BL157" s="18" t="s">
        <v>102</v>
      </c>
      <c r="BM157" s="191" t="s">
        <v>498</v>
      </c>
    </row>
    <row r="158" s="2" customFormat="1" ht="21.75" customHeight="1">
      <c r="A158" s="37"/>
      <c r="B158" s="179"/>
      <c r="C158" s="180" t="s">
        <v>369</v>
      </c>
      <c r="D158" s="180" t="s">
        <v>208</v>
      </c>
      <c r="E158" s="181" t="s">
        <v>1253</v>
      </c>
      <c r="F158" s="182" t="s">
        <v>1254</v>
      </c>
      <c r="G158" s="183" t="s">
        <v>1201</v>
      </c>
      <c r="H158" s="184">
        <v>12</v>
      </c>
      <c r="I158" s="185"/>
      <c r="J158" s="186">
        <f>ROUND(I158*H158,0)</f>
        <v>0</v>
      </c>
      <c r="K158" s="182" t="s">
        <v>1</v>
      </c>
      <c r="L158" s="38"/>
      <c r="M158" s="187" t="s">
        <v>1</v>
      </c>
      <c r="N158" s="188" t="s">
        <v>42</v>
      </c>
      <c r="O158" s="7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1" t="s">
        <v>102</v>
      </c>
      <c r="AT158" s="191" t="s">
        <v>208</v>
      </c>
      <c r="AU158" s="191" t="s">
        <v>84</v>
      </c>
      <c r="AY158" s="18" t="s">
        <v>206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</v>
      </c>
      <c r="BK158" s="192">
        <f>ROUND(I158*H158,0)</f>
        <v>0</v>
      </c>
      <c r="BL158" s="18" t="s">
        <v>102</v>
      </c>
      <c r="BM158" s="191" t="s">
        <v>512</v>
      </c>
    </row>
    <row r="159" s="2" customFormat="1" ht="16.5" customHeight="1">
      <c r="A159" s="37"/>
      <c r="B159" s="179"/>
      <c r="C159" s="180" t="s">
        <v>373</v>
      </c>
      <c r="D159" s="180" t="s">
        <v>208</v>
      </c>
      <c r="E159" s="181" t="s">
        <v>1255</v>
      </c>
      <c r="F159" s="182" t="s">
        <v>1256</v>
      </c>
      <c r="G159" s="183" t="s">
        <v>1201</v>
      </c>
      <c r="H159" s="184">
        <v>14</v>
      </c>
      <c r="I159" s="185"/>
      <c r="J159" s="186">
        <f>ROUND(I159*H159,0)</f>
        <v>0</v>
      </c>
      <c r="K159" s="182" t="s">
        <v>1</v>
      </c>
      <c r="L159" s="38"/>
      <c r="M159" s="187" t="s">
        <v>1</v>
      </c>
      <c r="N159" s="188" t="s">
        <v>42</v>
      </c>
      <c r="O159" s="7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1" t="s">
        <v>102</v>
      </c>
      <c r="AT159" s="191" t="s">
        <v>208</v>
      </c>
      <c r="AU159" s="191" t="s">
        <v>84</v>
      </c>
      <c r="AY159" s="18" t="s">
        <v>206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8</v>
      </c>
      <c r="BK159" s="192">
        <f>ROUND(I159*H159,0)</f>
        <v>0</v>
      </c>
      <c r="BL159" s="18" t="s">
        <v>102</v>
      </c>
      <c r="BM159" s="191" t="s">
        <v>530</v>
      </c>
    </row>
    <row r="160" s="2" customFormat="1" ht="21.75" customHeight="1">
      <c r="A160" s="37"/>
      <c r="B160" s="179"/>
      <c r="C160" s="180" t="s">
        <v>387</v>
      </c>
      <c r="D160" s="180" t="s">
        <v>208</v>
      </c>
      <c r="E160" s="181" t="s">
        <v>1257</v>
      </c>
      <c r="F160" s="182" t="s">
        <v>1258</v>
      </c>
      <c r="G160" s="183" t="s">
        <v>1201</v>
      </c>
      <c r="H160" s="184">
        <v>1</v>
      </c>
      <c r="I160" s="185"/>
      <c r="J160" s="186">
        <f>ROUND(I160*H160,0)</f>
        <v>0</v>
      </c>
      <c r="K160" s="182" t="s">
        <v>1</v>
      </c>
      <c r="L160" s="38"/>
      <c r="M160" s="187" t="s">
        <v>1</v>
      </c>
      <c r="N160" s="188" t="s">
        <v>42</v>
      </c>
      <c r="O160" s="7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1" t="s">
        <v>102</v>
      </c>
      <c r="AT160" s="191" t="s">
        <v>208</v>
      </c>
      <c r="AU160" s="191" t="s">
        <v>84</v>
      </c>
      <c r="AY160" s="18" t="s">
        <v>206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</v>
      </c>
      <c r="BK160" s="192">
        <f>ROUND(I160*H160,0)</f>
        <v>0</v>
      </c>
      <c r="BL160" s="18" t="s">
        <v>102</v>
      </c>
      <c r="BM160" s="191" t="s">
        <v>539</v>
      </c>
    </row>
    <row r="161" s="2" customFormat="1" ht="16.5" customHeight="1">
      <c r="A161" s="37"/>
      <c r="B161" s="179"/>
      <c r="C161" s="180" t="s">
        <v>398</v>
      </c>
      <c r="D161" s="180" t="s">
        <v>208</v>
      </c>
      <c r="E161" s="181" t="s">
        <v>1259</v>
      </c>
      <c r="F161" s="182" t="s">
        <v>1260</v>
      </c>
      <c r="G161" s="183" t="s">
        <v>266</v>
      </c>
      <c r="H161" s="184">
        <v>230</v>
      </c>
      <c r="I161" s="185"/>
      <c r="J161" s="186">
        <f>ROUND(I161*H161,0)</f>
        <v>0</v>
      </c>
      <c r="K161" s="182" t="s">
        <v>1</v>
      </c>
      <c r="L161" s="38"/>
      <c r="M161" s="187" t="s">
        <v>1</v>
      </c>
      <c r="N161" s="188" t="s">
        <v>42</v>
      </c>
      <c r="O161" s="7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1" t="s">
        <v>102</v>
      </c>
      <c r="AT161" s="191" t="s">
        <v>208</v>
      </c>
      <c r="AU161" s="191" t="s">
        <v>84</v>
      </c>
      <c r="AY161" s="18" t="s">
        <v>206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8</v>
      </c>
      <c r="BK161" s="192">
        <f>ROUND(I161*H161,0)</f>
        <v>0</v>
      </c>
      <c r="BL161" s="18" t="s">
        <v>102</v>
      </c>
      <c r="BM161" s="191" t="s">
        <v>558</v>
      </c>
    </row>
    <row r="162" s="2" customFormat="1" ht="16.5" customHeight="1">
      <c r="A162" s="37"/>
      <c r="B162" s="179"/>
      <c r="C162" s="180" t="s">
        <v>402</v>
      </c>
      <c r="D162" s="180" t="s">
        <v>208</v>
      </c>
      <c r="E162" s="181" t="s">
        <v>1259</v>
      </c>
      <c r="F162" s="182" t="s">
        <v>1260</v>
      </c>
      <c r="G162" s="183" t="s">
        <v>266</v>
      </c>
      <c r="H162" s="184">
        <v>75</v>
      </c>
      <c r="I162" s="185"/>
      <c r="J162" s="186">
        <f>ROUND(I162*H162,0)</f>
        <v>0</v>
      </c>
      <c r="K162" s="182" t="s">
        <v>1</v>
      </c>
      <c r="L162" s="38"/>
      <c r="M162" s="187" t="s">
        <v>1</v>
      </c>
      <c r="N162" s="188" t="s">
        <v>42</v>
      </c>
      <c r="O162" s="7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1" t="s">
        <v>102</v>
      </c>
      <c r="AT162" s="191" t="s">
        <v>208</v>
      </c>
      <c r="AU162" s="191" t="s">
        <v>84</v>
      </c>
      <c r="AY162" s="18" t="s">
        <v>206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</v>
      </c>
      <c r="BK162" s="192">
        <f>ROUND(I162*H162,0)</f>
        <v>0</v>
      </c>
      <c r="BL162" s="18" t="s">
        <v>102</v>
      </c>
      <c r="BM162" s="191" t="s">
        <v>567</v>
      </c>
    </row>
    <row r="163" s="2" customFormat="1" ht="16.5" customHeight="1">
      <c r="A163" s="37"/>
      <c r="B163" s="179"/>
      <c r="C163" s="180" t="s">
        <v>407</v>
      </c>
      <c r="D163" s="180" t="s">
        <v>208</v>
      </c>
      <c r="E163" s="181" t="s">
        <v>1259</v>
      </c>
      <c r="F163" s="182" t="s">
        <v>1260</v>
      </c>
      <c r="G163" s="183" t="s">
        <v>266</v>
      </c>
      <c r="H163" s="184">
        <v>146</v>
      </c>
      <c r="I163" s="185"/>
      <c r="J163" s="186">
        <f>ROUND(I163*H163,0)</f>
        <v>0</v>
      </c>
      <c r="K163" s="182" t="s">
        <v>1</v>
      </c>
      <c r="L163" s="38"/>
      <c r="M163" s="187" t="s">
        <v>1</v>
      </c>
      <c r="N163" s="188" t="s">
        <v>42</v>
      </c>
      <c r="O163" s="7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1" t="s">
        <v>102</v>
      </c>
      <c r="AT163" s="191" t="s">
        <v>208</v>
      </c>
      <c r="AU163" s="191" t="s">
        <v>84</v>
      </c>
      <c r="AY163" s="18" t="s">
        <v>206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8</v>
      </c>
      <c r="BK163" s="192">
        <f>ROUND(I163*H163,0)</f>
        <v>0</v>
      </c>
      <c r="BL163" s="18" t="s">
        <v>102</v>
      </c>
      <c r="BM163" s="191" t="s">
        <v>577</v>
      </c>
    </row>
    <row r="164" s="2" customFormat="1" ht="21.75" customHeight="1">
      <c r="A164" s="37"/>
      <c r="B164" s="179"/>
      <c r="C164" s="180" t="s">
        <v>412</v>
      </c>
      <c r="D164" s="180" t="s">
        <v>208</v>
      </c>
      <c r="E164" s="181" t="s">
        <v>1261</v>
      </c>
      <c r="F164" s="182" t="s">
        <v>1262</v>
      </c>
      <c r="G164" s="183" t="s">
        <v>266</v>
      </c>
      <c r="H164" s="184">
        <v>120</v>
      </c>
      <c r="I164" s="185"/>
      <c r="J164" s="186">
        <f>ROUND(I164*H164,0)</f>
        <v>0</v>
      </c>
      <c r="K164" s="182" t="s">
        <v>1</v>
      </c>
      <c r="L164" s="38"/>
      <c r="M164" s="187" t="s">
        <v>1</v>
      </c>
      <c r="N164" s="188" t="s">
        <v>42</v>
      </c>
      <c r="O164" s="7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1" t="s">
        <v>102</v>
      </c>
      <c r="AT164" s="191" t="s">
        <v>208</v>
      </c>
      <c r="AU164" s="191" t="s">
        <v>84</v>
      </c>
      <c r="AY164" s="18" t="s">
        <v>206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</v>
      </c>
      <c r="BK164" s="192">
        <f>ROUND(I164*H164,0)</f>
        <v>0</v>
      </c>
      <c r="BL164" s="18" t="s">
        <v>102</v>
      </c>
      <c r="BM164" s="191" t="s">
        <v>589</v>
      </c>
    </row>
    <row r="165" s="2" customFormat="1" ht="16.5" customHeight="1">
      <c r="A165" s="37"/>
      <c r="B165" s="179"/>
      <c r="C165" s="180" t="s">
        <v>416</v>
      </c>
      <c r="D165" s="180" t="s">
        <v>208</v>
      </c>
      <c r="E165" s="181" t="s">
        <v>1263</v>
      </c>
      <c r="F165" s="182" t="s">
        <v>1264</v>
      </c>
      <c r="G165" s="183" t="s">
        <v>266</v>
      </c>
      <c r="H165" s="184">
        <v>65</v>
      </c>
      <c r="I165" s="185"/>
      <c r="J165" s="186">
        <f>ROUND(I165*H165,0)</f>
        <v>0</v>
      </c>
      <c r="K165" s="182" t="s">
        <v>1</v>
      </c>
      <c r="L165" s="38"/>
      <c r="M165" s="187" t="s">
        <v>1</v>
      </c>
      <c r="N165" s="188" t="s">
        <v>42</v>
      </c>
      <c r="O165" s="7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1" t="s">
        <v>102</v>
      </c>
      <c r="AT165" s="191" t="s">
        <v>208</v>
      </c>
      <c r="AU165" s="191" t="s">
        <v>84</v>
      </c>
      <c r="AY165" s="18" t="s">
        <v>206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8</v>
      </c>
      <c r="BK165" s="192">
        <f>ROUND(I165*H165,0)</f>
        <v>0</v>
      </c>
      <c r="BL165" s="18" t="s">
        <v>102</v>
      </c>
      <c r="BM165" s="191" t="s">
        <v>600</v>
      </c>
    </row>
    <row r="166" s="2" customFormat="1" ht="16.5" customHeight="1">
      <c r="A166" s="37"/>
      <c r="B166" s="179"/>
      <c r="C166" s="180" t="s">
        <v>421</v>
      </c>
      <c r="D166" s="180" t="s">
        <v>208</v>
      </c>
      <c r="E166" s="181" t="s">
        <v>1265</v>
      </c>
      <c r="F166" s="182" t="s">
        <v>1266</v>
      </c>
      <c r="G166" s="183" t="s">
        <v>266</v>
      </c>
      <c r="H166" s="184">
        <v>10</v>
      </c>
      <c r="I166" s="185"/>
      <c r="J166" s="186">
        <f>ROUND(I166*H166,0)</f>
        <v>0</v>
      </c>
      <c r="K166" s="182" t="s">
        <v>1</v>
      </c>
      <c r="L166" s="38"/>
      <c r="M166" s="187" t="s">
        <v>1</v>
      </c>
      <c r="N166" s="188" t="s">
        <v>42</v>
      </c>
      <c r="O166" s="7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1" t="s">
        <v>102</v>
      </c>
      <c r="AT166" s="191" t="s">
        <v>208</v>
      </c>
      <c r="AU166" s="191" t="s">
        <v>84</v>
      </c>
      <c r="AY166" s="18" t="s">
        <v>206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</v>
      </c>
      <c r="BK166" s="192">
        <f>ROUND(I166*H166,0)</f>
        <v>0</v>
      </c>
      <c r="BL166" s="18" t="s">
        <v>102</v>
      </c>
      <c r="BM166" s="191" t="s">
        <v>613</v>
      </c>
    </row>
    <row r="167" s="2" customFormat="1" ht="21.75" customHeight="1">
      <c r="A167" s="37"/>
      <c r="B167" s="179"/>
      <c r="C167" s="180" t="s">
        <v>427</v>
      </c>
      <c r="D167" s="180" t="s">
        <v>208</v>
      </c>
      <c r="E167" s="181" t="s">
        <v>1267</v>
      </c>
      <c r="F167" s="182" t="s">
        <v>1268</v>
      </c>
      <c r="G167" s="183" t="s">
        <v>1201</v>
      </c>
      <c r="H167" s="184">
        <v>33</v>
      </c>
      <c r="I167" s="185"/>
      <c r="J167" s="186">
        <f>ROUND(I167*H167,0)</f>
        <v>0</v>
      </c>
      <c r="K167" s="182" t="s">
        <v>1</v>
      </c>
      <c r="L167" s="38"/>
      <c r="M167" s="187" t="s">
        <v>1</v>
      </c>
      <c r="N167" s="188" t="s">
        <v>42</v>
      </c>
      <c r="O167" s="7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1" t="s">
        <v>102</v>
      </c>
      <c r="AT167" s="191" t="s">
        <v>208</v>
      </c>
      <c r="AU167" s="191" t="s">
        <v>84</v>
      </c>
      <c r="AY167" s="18" t="s">
        <v>206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</v>
      </c>
      <c r="BK167" s="192">
        <f>ROUND(I167*H167,0)</f>
        <v>0</v>
      </c>
      <c r="BL167" s="18" t="s">
        <v>102</v>
      </c>
      <c r="BM167" s="191" t="s">
        <v>623</v>
      </c>
    </row>
    <row r="168" s="2" customFormat="1" ht="16.5" customHeight="1">
      <c r="A168" s="37"/>
      <c r="B168" s="179"/>
      <c r="C168" s="180" t="s">
        <v>435</v>
      </c>
      <c r="D168" s="180" t="s">
        <v>208</v>
      </c>
      <c r="E168" s="181" t="s">
        <v>1269</v>
      </c>
      <c r="F168" s="182" t="s">
        <v>1270</v>
      </c>
      <c r="G168" s="183" t="s">
        <v>1201</v>
      </c>
      <c r="H168" s="184">
        <v>2</v>
      </c>
      <c r="I168" s="185"/>
      <c r="J168" s="186">
        <f>ROUND(I168*H168,0)</f>
        <v>0</v>
      </c>
      <c r="K168" s="182" t="s">
        <v>1</v>
      </c>
      <c r="L168" s="38"/>
      <c r="M168" s="187" t="s">
        <v>1</v>
      </c>
      <c r="N168" s="188" t="s">
        <v>42</v>
      </c>
      <c r="O168" s="7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1" t="s">
        <v>102</v>
      </c>
      <c r="AT168" s="191" t="s">
        <v>208</v>
      </c>
      <c r="AU168" s="191" t="s">
        <v>84</v>
      </c>
      <c r="AY168" s="18" t="s">
        <v>206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8</v>
      </c>
      <c r="BK168" s="192">
        <f>ROUND(I168*H168,0)</f>
        <v>0</v>
      </c>
      <c r="BL168" s="18" t="s">
        <v>102</v>
      </c>
      <c r="BM168" s="191" t="s">
        <v>633</v>
      </c>
    </row>
    <row r="169" s="2" customFormat="1" ht="16.5" customHeight="1">
      <c r="A169" s="37"/>
      <c r="B169" s="179"/>
      <c r="C169" s="180" t="s">
        <v>441</v>
      </c>
      <c r="D169" s="180" t="s">
        <v>208</v>
      </c>
      <c r="E169" s="181" t="s">
        <v>1271</v>
      </c>
      <c r="F169" s="182" t="s">
        <v>1272</v>
      </c>
      <c r="G169" s="183" t="s">
        <v>1201</v>
      </c>
      <c r="H169" s="184">
        <v>9</v>
      </c>
      <c r="I169" s="185"/>
      <c r="J169" s="186">
        <f>ROUND(I169*H169,0)</f>
        <v>0</v>
      </c>
      <c r="K169" s="182" t="s">
        <v>1</v>
      </c>
      <c r="L169" s="38"/>
      <c r="M169" s="187" t="s">
        <v>1</v>
      </c>
      <c r="N169" s="188" t="s">
        <v>42</v>
      </c>
      <c r="O169" s="7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1" t="s">
        <v>102</v>
      </c>
      <c r="AT169" s="191" t="s">
        <v>208</v>
      </c>
      <c r="AU169" s="191" t="s">
        <v>84</v>
      </c>
      <c r="AY169" s="18" t="s">
        <v>206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8</v>
      </c>
      <c r="BK169" s="192">
        <f>ROUND(I169*H169,0)</f>
        <v>0</v>
      </c>
      <c r="BL169" s="18" t="s">
        <v>102</v>
      </c>
      <c r="BM169" s="191" t="s">
        <v>644</v>
      </c>
    </row>
    <row r="170" s="2" customFormat="1" ht="16.5" customHeight="1">
      <c r="A170" s="37"/>
      <c r="B170" s="179"/>
      <c r="C170" s="180" t="s">
        <v>446</v>
      </c>
      <c r="D170" s="180" t="s">
        <v>208</v>
      </c>
      <c r="E170" s="181" t="s">
        <v>1273</v>
      </c>
      <c r="F170" s="182" t="s">
        <v>1274</v>
      </c>
      <c r="G170" s="183" t="s">
        <v>1201</v>
      </c>
      <c r="H170" s="184">
        <v>1</v>
      </c>
      <c r="I170" s="185"/>
      <c r="J170" s="186">
        <f>ROUND(I170*H170,0)</f>
        <v>0</v>
      </c>
      <c r="K170" s="182" t="s">
        <v>1</v>
      </c>
      <c r="L170" s="38"/>
      <c r="M170" s="187" t="s">
        <v>1</v>
      </c>
      <c r="N170" s="188" t="s">
        <v>42</v>
      </c>
      <c r="O170" s="7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1" t="s">
        <v>102</v>
      </c>
      <c r="AT170" s="191" t="s">
        <v>208</v>
      </c>
      <c r="AU170" s="191" t="s">
        <v>84</v>
      </c>
      <c r="AY170" s="18" t="s">
        <v>206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</v>
      </c>
      <c r="BK170" s="192">
        <f>ROUND(I170*H170,0)</f>
        <v>0</v>
      </c>
      <c r="BL170" s="18" t="s">
        <v>102</v>
      </c>
      <c r="BM170" s="191" t="s">
        <v>654</v>
      </c>
    </row>
    <row r="171" s="2" customFormat="1" ht="21.75" customHeight="1">
      <c r="A171" s="37"/>
      <c r="B171" s="179"/>
      <c r="C171" s="180" t="s">
        <v>451</v>
      </c>
      <c r="D171" s="180" t="s">
        <v>208</v>
      </c>
      <c r="E171" s="181" t="s">
        <v>1275</v>
      </c>
      <c r="F171" s="182" t="s">
        <v>1276</v>
      </c>
      <c r="G171" s="183" t="s">
        <v>1201</v>
      </c>
      <c r="H171" s="184">
        <v>1</v>
      </c>
      <c r="I171" s="185"/>
      <c r="J171" s="186">
        <f>ROUND(I171*H171,0)</f>
        <v>0</v>
      </c>
      <c r="K171" s="182" t="s">
        <v>1</v>
      </c>
      <c r="L171" s="38"/>
      <c r="M171" s="187" t="s">
        <v>1</v>
      </c>
      <c r="N171" s="188" t="s">
        <v>42</v>
      </c>
      <c r="O171" s="7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1" t="s">
        <v>102</v>
      </c>
      <c r="AT171" s="191" t="s">
        <v>208</v>
      </c>
      <c r="AU171" s="191" t="s">
        <v>84</v>
      </c>
      <c r="AY171" s="18" t="s">
        <v>206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8</v>
      </c>
      <c r="BK171" s="192">
        <f>ROUND(I171*H171,0)</f>
        <v>0</v>
      </c>
      <c r="BL171" s="18" t="s">
        <v>102</v>
      </c>
      <c r="BM171" s="191" t="s">
        <v>663</v>
      </c>
    </row>
    <row r="172" s="2" customFormat="1" ht="16.5" customHeight="1">
      <c r="A172" s="37"/>
      <c r="B172" s="179"/>
      <c r="C172" s="180" t="s">
        <v>464</v>
      </c>
      <c r="D172" s="180" t="s">
        <v>208</v>
      </c>
      <c r="E172" s="181" t="s">
        <v>1277</v>
      </c>
      <c r="F172" s="182" t="s">
        <v>1278</v>
      </c>
      <c r="G172" s="183" t="s">
        <v>1201</v>
      </c>
      <c r="H172" s="184">
        <v>3</v>
      </c>
      <c r="I172" s="185"/>
      <c r="J172" s="186">
        <f>ROUND(I172*H172,0)</f>
        <v>0</v>
      </c>
      <c r="K172" s="182" t="s">
        <v>1</v>
      </c>
      <c r="L172" s="38"/>
      <c r="M172" s="187" t="s">
        <v>1</v>
      </c>
      <c r="N172" s="188" t="s">
        <v>42</v>
      </c>
      <c r="O172" s="7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1" t="s">
        <v>102</v>
      </c>
      <c r="AT172" s="191" t="s">
        <v>208</v>
      </c>
      <c r="AU172" s="191" t="s">
        <v>84</v>
      </c>
      <c r="AY172" s="18" t="s">
        <v>206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8</v>
      </c>
      <c r="BK172" s="192">
        <f>ROUND(I172*H172,0)</f>
        <v>0</v>
      </c>
      <c r="BL172" s="18" t="s">
        <v>102</v>
      </c>
      <c r="BM172" s="191" t="s">
        <v>672</v>
      </c>
    </row>
    <row r="173" s="2" customFormat="1" ht="16.5" customHeight="1">
      <c r="A173" s="37"/>
      <c r="B173" s="179"/>
      <c r="C173" s="180" t="s">
        <v>470</v>
      </c>
      <c r="D173" s="180" t="s">
        <v>208</v>
      </c>
      <c r="E173" s="181" t="s">
        <v>1279</v>
      </c>
      <c r="F173" s="182" t="s">
        <v>1280</v>
      </c>
      <c r="G173" s="183" t="s">
        <v>1201</v>
      </c>
      <c r="H173" s="184">
        <v>23</v>
      </c>
      <c r="I173" s="185"/>
      <c r="J173" s="186">
        <f>ROUND(I173*H173,0)</f>
        <v>0</v>
      </c>
      <c r="K173" s="182" t="s">
        <v>1</v>
      </c>
      <c r="L173" s="38"/>
      <c r="M173" s="187" t="s">
        <v>1</v>
      </c>
      <c r="N173" s="188" t="s">
        <v>42</v>
      </c>
      <c r="O173" s="7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1" t="s">
        <v>102</v>
      </c>
      <c r="AT173" s="191" t="s">
        <v>208</v>
      </c>
      <c r="AU173" s="191" t="s">
        <v>84</v>
      </c>
      <c r="AY173" s="18" t="s">
        <v>206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8</v>
      </c>
      <c r="BK173" s="192">
        <f>ROUND(I173*H173,0)</f>
        <v>0</v>
      </c>
      <c r="BL173" s="18" t="s">
        <v>102</v>
      </c>
      <c r="BM173" s="191" t="s">
        <v>684</v>
      </c>
    </row>
    <row r="174" s="2" customFormat="1" ht="16.5" customHeight="1">
      <c r="A174" s="37"/>
      <c r="B174" s="179"/>
      <c r="C174" s="180" t="s">
        <v>475</v>
      </c>
      <c r="D174" s="180" t="s">
        <v>208</v>
      </c>
      <c r="E174" s="181" t="s">
        <v>1279</v>
      </c>
      <c r="F174" s="182" t="s">
        <v>1280</v>
      </c>
      <c r="G174" s="183" t="s">
        <v>1201</v>
      </c>
      <c r="H174" s="184">
        <v>12</v>
      </c>
      <c r="I174" s="185"/>
      <c r="J174" s="186">
        <f>ROUND(I174*H174,0)</f>
        <v>0</v>
      </c>
      <c r="K174" s="182" t="s">
        <v>1</v>
      </c>
      <c r="L174" s="38"/>
      <c r="M174" s="187" t="s">
        <v>1</v>
      </c>
      <c r="N174" s="188" t="s">
        <v>42</v>
      </c>
      <c r="O174" s="7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1" t="s">
        <v>102</v>
      </c>
      <c r="AT174" s="191" t="s">
        <v>208</v>
      </c>
      <c r="AU174" s="191" t="s">
        <v>84</v>
      </c>
      <c r="AY174" s="18" t="s">
        <v>206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8</v>
      </c>
      <c r="BK174" s="192">
        <f>ROUND(I174*H174,0)</f>
        <v>0</v>
      </c>
      <c r="BL174" s="18" t="s">
        <v>102</v>
      </c>
      <c r="BM174" s="191" t="s">
        <v>698</v>
      </c>
    </row>
    <row r="175" s="2" customFormat="1" ht="16.5" customHeight="1">
      <c r="A175" s="37"/>
      <c r="B175" s="179"/>
      <c r="C175" s="180" t="s">
        <v>483</v>
      </c>
      <c r="D175" s="180" t="s">
        <v>208</v>
      </c>
      <c r="E175" s="181" t="s">
        <v>1281</v>
      </c>
      <c r="F175" s="182" t="s">
        <v>1282</v>
      </c>
      <c r="G175" s="183" t="s">
        <v>1201</v>
      </c>
      <c r="H175" s="184">
        <v>9</v>
      </c>
      <c r="I175" s="185"/>
      <c r="J175" s="186">
        <f>ROUND(I175*H175,0)</f>
        <v>0</v>
      </c>
      <c r="K175" s="182" t="s">
        <v>1</v>
      </c>
      <c r="L175" s="38"/>
      <c r="M175" s="187" t="s">
        <v>1</v>
      </c>
      <c r="N175" s="188" t="s">
        <v>42</v>
      </c>
      <c r="O175" s="7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1" t="s">
        <v>102</v>
      </c>
      <c r="AT175" s="191" t="s">
        <v>208</v>
      </c>
      <c r="AU175" s="191" t="s">
        <v>84</v>
      </c>
      <c r="AY175" s="18" t="s">
        <v>206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8</v>
      </c>
      <c r="BK175" s="192">
        <f>ROUND(I175*H175,0)</f>
        <v>0</v>
      </c>
      <c r="BL175" s="18" t="s">
        <v>102</v>
      </c>
      <c r="BM175" s="191" t="s">
        <v>721</v>
      </c>
    </row>
    <row r="176" s="12" customFormat="1" ht="22.8" customHeight="1">
      <c r="A176" s="12"/>
      <c r="B176" s="166"/>
      <c r="C176" s="12"/>
      <c r="D176" s="167" t="s">
        <v>76</v>
      </c>
      <c r="E176" s="177" t="s">
        <v>1283</v>
      </c>
      <c r="F176" s="177" t="s">
        <v>1284</v>
      </c>
      <c r="G176" s="12"/>
      <c r="H176" s="12"/>
      <c r="I176" s="169"/>
      <c r="J176" s="178">
        <f>BK176</f>
        <v>0</v>
      </c>
      <c r="K176" s="12"/>
      <c r="L176" s="166"/>
      <c r="M176" s="171"/>
      <c r="N176" s="172"/>
      <c r="O176" s="172"/>
      <c r="P176" s="173">
        <f>P177</f>
        <v>0</v>
      </c>
      <c r="Q176" s="172"/>
      <c r="R176" s="173">
        <f>R177</f>
        <v>0</v>
      </c>
      <c r="S176" s="172"/>
      <c r="T176" s="174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7" t="s">
        <v>217</v>
      </c>
      <c r="AT176" s="175" t="s">
        <v>76</v>
      </c>
      <c r="AU176" s="175" t="s">
        <v>8</v>
      </c>
      <c r="AY176" s="167" t="s">
        <v>206</v>
      </c>
      <c r="BK176" s="176">
        <f>BK177</f>
        <v>0</v>
      </c>
    </row>
    <row r="177" s="2" customFormat="1" ht="16.5" customHeight="1">
      <c r="A177" s="37"/>
      <c r="B177" s="179"/>
      <c r="C177" s="218" t="s">
        <v>491</v>
      </c>
      <c r="D177" s="218" t="s">
        <v>374</v>
      </c>
      <c r="E177" s="219" t="s">
        <v>1285</v>
      </c>
      <c r="F177" s="220" t="s">
        <v>1286</v>
      </c>
      <c r="G177" s="221" t="s">
        <v>449</v>
      </c>
      <c r="H177" s="222">
        <v>1</v>
      </c>
      <c r="I177" s="223"/>
      <c r="J177" s="224">
        <f>ROUND(I177*H177,0)</f>
        <v>0</v>
      </c>
      <c r="K177" s="220" t="s">
        <v>1</v>
      </c>
      <c r="L177" s="225"/>
      <c r="M177" s="226" t="s">
        <v>1</v>
      </c>
      <c r="N177" s="227" t="s">
        <v>42</v>
      </c>
      <c r="O177" s="7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1" t="s">
        <v>1242</v>
      </c>
      <c r="AT177" s="191" t="s">
        <v>374</v>
      </c>
      <c r="AU177" s="191" t="s">
        <v>84</v>
      </c>
      <c r="AY177" s="18" t="s">
        <v>206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8</v>
      </c>
      <c r="BK177" s="192">
        <f>ROUND(I177*H177,0)</f>
        <v>0</v>
      </c>
      <c r="BL177" s="18" t="s">
        <v>623</v>
      </c>
      <c r="BM177" s="191" t="s">
        <v>1287</v>
      </c>
    </row>
    <row r="178" s="12" customFormat="1" ht="22.8" customHeight="1">
      <c r="A178" s="12"/>
      <c r="B178" s="166"/>
      <c r="C178" s="12"/>
      <c r="D178" s="167" t="s">
        <v>76</v>
      </c>
      <c r="E178" s="177" t="s">
        <v>1288</v>
      </c>
      <c r="F178" s="177" t="s">
        <v>1289</v>
      </c>
      <c r="G178" s="12"/>
      <c r="H178" s="12"/>
      <c r="I178" s="169"/>
      <c r="J178" s="178">
        <f>BK178</f>
        <v>0</v>
      </c>
      <c r="K178" s="12"/>
      <c r="L178" s="166"/>
      <c r="M178" s="171"/>
      <c r="N178" s="172"/>
      <c r="O178" s="172"/>
      <c r="P178" s="173">
        <f>SUM(P179:P189)</f>
        <v>0</v>
      </c>
      <c r="Q178" s="172"/>
      <c r="R178" s="173">
        <f>SUM(R179:R189)</f>
        <v>0</v>
      </c>
      <c r="S178" s="172"/>
      <c r="T178" s="174">
        <f>SUM(T179:T189)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7" t="s">
        <v>217</v>
      </c>
      <c r="AT178" s="175" t="s">
        <v>76</v>
      </c>
      <c r="AU178" s="175" t="s">
        <v>8</v>
      </c>
      <c r="AY178" s="167" t="s">
        <v>206</v>
      </c>
      <c r="BK178" s="176">
        <f>SUM(BK179:BK189)</f>
        <v>0</v>
      </c>
    </row>
    <row r="179" s="2" customFormat="1" ht="16.5" customHeight="1">
      <c r="A179" s="37"/>
      <c r="B179" s="179"/>
      <c r="C179" s="180" t="s">
        <v>498</v>
      </c>
      <c r="D179" s="180" t="s">
        <v>208</v>
      </c>
      <c r="E179" s="181" t="s">
        <v>1290</v>
      </c>
      <c r="F179" s="182" t="s">
        <v>1291</v>
      </c>
      <c r="G179" s="183" t="s">
        <v>266</v>
      </c>
      <c r="H179" s="184">
        <v>43</v>
      </c>
      <c r="I179" s="185"/>
      <c r="J179" s="186">
        <f>ROUND(I179*H179,0)</f>
        <v>0</v>
      </c>
      <c r="K179" s="182" t="s">
        <v>1</v>
      </c>
      <c r="L179" s="38"/>
      <c r="M179" s="187" t="s">
        <v>1</v>
      </c>
      <c r="N179" s="188" t="s">
        <v>42</v>
      </c>
      <c r="O179" s="7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1" t="s">
        <v>102</v>
      </c>
      <c r="AT179" s="191" t="s">
        <v>208</v>
      </c>
      <c r="AU179" s="191" t="s">
        <v>84</v>
      </c>
      <c r="AY179" s="18" t="s">
        <v>206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</v>
      </c>
      <c r="BK179" s="192">
        <f>ROUND(I179*H179,0)</f>
        <v>0</v>
      </c>
      <c r="BL179" s="18" t="s">
        <v>102</v>
      </c>
      <c r="BM179" s="191" t="s">
        <v>732</v>
      </c>
    </row>
    <row r="180" s="2" customFormat="1" ht="21.75" customHeight="1">
      <c r="A180" s="37"/>
      <c r="B180" s="179"/>
      <c r="C180" s="180" t="s">
        <v>503</v>
      </c>
      <c r="D180" s="180" t="s">
        <v>208</v>
      </c>
      <c r="E180" s="181" t="s">
        <v>1292</v>
      </c>
      <c r="F180" s="182" t="s">
        <v>1293</v>
      </c>
      <c r="G180" s="183" t="s">
        <v>266</v>
      </c>
      <c r="H180" s="184">
        <v>43</v>
      </c>
      <c r="I180" s="185"/>
      <c r="J180" s="186">
        <f>ROUND(I180*H180,0)</f>
        <v>0</v>
      </c>
      <c r="K180" s="182" t="s">
        <v>1</v>
      </c>
      <c r="L180" s="38"/>
      <c r="M180" s="187" t="s">
        <v>1</v>
      </c>
      <c r="N180" s="188" t="s">
        <v>42</v>
      </c>
      <c r="O180" s="7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1" t="s">
        <v>102</v>
      </c>
      <c r="AT180" s="191" t="s">
        <v>208</v>
      </c>
      <c r="AU180" s="191" t="s">
        <v>84</v>
      </c>
      <c r="AY180" s="18" t="s">
        <v>206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8" t="s">
        <v>8</v>
      </c>
      <c r="BK180" s="192">
        <f>ROUND(I180*H180,0)</f>
        <v>0</v>
      </c>
      <c r="BL180" s="18" t="s">
        <v>102</v>
      </c>
      <c r="BM180" s="191" t="s">
        <v>747</v>
      </c>
    </row>
    <row r="181" s="2" customFormat="1" ht="16.5" customHeight="1">
      <c r="A181" s="37"/>
      <c r="B181" s="179"/>
      <c r="C181" s="180" t="s">
        <v>512</v>
      </c>
      <c r="D181" s="180" t="s">
        <v>208</v>
      </c>
      <c r="E181" s="181" t="s">
        <v>1294</v>
      </c>
      <c r="F181" s="182" t="s">
        <v>1295</v>
      </c>
      <c r="G181" s="183" t="s">
        <v>1180</v>
      </c>
      <c r="H181" s="184">
        <v>5</v>
      </c>
      <c r="I181" s="185"/>
      <c r="J181" s="186">
        <f>ROUND(I181*H181,0)</f>
        <v>0</v>
      </c>
      <c r="K181" s="182" t="s">
        <v>1</v>
      </c>
      <c r="L181" s="38"/>
      <c r="M181" s="187" t="s">
        <v>1</v>
      </c>
      <c r="N181" s="188" t="s">
        <v>42</v>
      </c>
      <c r="O181" s="7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1" t="s">
        <v>102</v>
      </c>
      <c r="AT181" s="191" t="s">
        <v>208</v>
      </c>
      <c r="AU181" s="191" t="s">
        <v>84</v>
      </c>
      <c r="AY181" s="18" t="s">
        <v>206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8</v>
      </c>
      <c r="BK181" s="192">
        <f>ROUND(I181*H181,0)</f>
        <v>0</v>
      </c>
      <c r="BL181" s="18" t="s">
        <v>102</v>
      </c>
      <c r="BM181" s="191" t="s">
        <v>757</v>
      </c>
    </row>
    <row r="182" s="2" customFormat="1" ht="16.5" customHeight="1">
      <c r="A182" s="37"/>
      <c r="B182" s="179"/>
      <c r="C182" s="180" t="s">
        <v>522</v>
      </c>
      <c r="D182" s="180" t="s">
        <v>208</v>
      </c>
      <c r="E182" s="181" t="s">
        <v>1296</v>
      </c>
      <c r="F182" s="182" t="s">
        <v>1297</v>
      </c>
      <c r="G182" s="183" t="s">
        <v>1180</v>
      </c>
      <c r="H182" s="184">
        <v>16</v>
      </c>
      <c r="I182" s="185"/>
      <c r="J182" s="186">
        <f>ROUND(I182*H182,0)</f>
        <v>0</v>
      </c>
      <c r="K182" s="182" t="s">
        <v>1</v>
      </c>
      <c r="L182" s="38"/>
      <c r="M182" s="187" t="s">
        <v>1</v>
      </c>
      <c r="N182" s="188" t="s">
        <v>42</v>
      </c>
      <c r="O182" s="7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1" t="s">
        <v>102</v>
      </c>
      <c r="AT182" s="191" t="s">
        <v>208</v>
      </c>
      <c r="AU182" s="191" t="s">
        <v>84</v>
      </c>
      <c r="AY182" s="18" t="s">
        <v>206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8</v>
      </c>
      <c r="BK182" s="192">
        <f>ROUND(I182*H182,0)</f>
        <v>0</v>
      </c>
      <c r="BL182" s="18" t="s">
        <v>102</v>
      </c>
      <c r="BM182" s="191" t="s">
        <v>767</v>
      </c>
    </row>
    <row r="183" s="2" customFormat="1" ht="16.5" customHeight="1">
      <c r="A183" s="37"/>
      <c r="B183" s="179"/>
      <c r="C183" s="180" t="s">
        <v>530</v>
      </c>
      <c r="D183" s="180" t="s">
        <v>208</v>
      </c>
      <c r="E183" s="181" t="s">
        <v>1298</v>
      </c>
      <c r="F183" s="182" t="s">
        <v>1299</v>
      </c>
      <c r="G183" s="183" t="s">
        <v>1180</v>
      </c>
      <c r="H183" s="184">
        <v>6</v>
      </c>
      <c r="I183" s="185"/>
      <c r="J183" s="186">
        <f>ROUND(I183*H183,0)</f>
        <v>0</v>
      </c>
      <c r="K183" s="182" t="s">
        <v>1</v>
      </c>
      <c r="L183" s="38"/>
      <c r="M183" s="187" t="s">
        <v>1</v>
      </c>
      <c r="N183" s="188" t="s">
        <v>42</v>
      </c>
      <c r="O183" s="7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1" t="s">
        <v>102</v>
      </c>
      <c r="AT183" s="191" t="s">
        <v>208</v>
      </c>
      <c r="AU183" s="191" t="s">
        <v>84</v>
      </c>
      <c r="AY183" s="18" t="s">
        <v>206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8</v>
      </c>
      <c r="BK183" s="192">
        <f>ROUND(I183*H183,0)</f>
        <v>0</v>
      </c>
      <c r="BL183" s="18" t="s">
        <v>102</v>
      </c>
      <c r="BM183" s="191" t="s">
        <v>776</v>
      </c>
    </row>
    <row r="184" s="2" customFormat="1" ht="16.5" customHeight="1">
      <c r="A184" s="37"/>
      <c r="B184" s="179"/>
      <c r="C184" s="180" t="s">
        <v>535</v>
      </c>
      <c r="D184" s="180" t="s">
        <v>208</v>
      </c>
      <c r="E184" s="181" t="s">
        <v>1300</v>
      </c>
      <c r="F184" s="182" t="s">
        <v>1301</v>
      </c>
      <c r="G184" s="183" t="s">
        <v>1180</v>
      </c>
      <c r="H184" s="184">
        <v>2</v>
      </c>
      <c r="I184" s="185"/>
      <c r="J184" s="186">
        <f>ROUND(I184*H184,0)</f>
        <v>0</v>
      </c>
      <c r="K184" s="182" t="s">
        <v>1</v>
      </c>
      <c r="L184" s="38"/>
      <c r="M184" s="187" t="s">
        <v>1</v>
      </c>
      <c r="N184" s="188" t="s">
        <v>42</v>
      </c>
      <c r="O184" s="7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1" t="s">
        <v>102</v>
      </c>
      <c r="AT184" s="191" t="s">
        <v>208</v>
      </c>
      <c r="AU184" s="191" t="s">
        <v>84</v>
      </c>
      <c r="AY184" s="18" t="s">
        <v>206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8</v>
      </c>
      <c r="BK184" s="192">
        <f>ROUND(I184*H184,0)</f>
        <v>0</v>
      </c>
      <c r="BL184" s="18" t="s">
        <v>102</v>
      </c>
      <c r="BM184" s="191" t="s">
        <v>785</v>
      </c>
    </row>
    <row r="185" s="2" customFormat="1" ht="16.5" customHeight="1">
      <c r="A185" s="37"/>
      <c r="B185" s="179"/>
      <c r="C185" s="180" t="s">
        <v>539</v>
      </c>
      <c r="D185" s="180" t="s">
        <v>208</v>
      </c>
      <c r="E185" s="181" t="s">
        <v>1302</v>
      </c>
      <c r="F185" s="182" t="s">
        <v>1303</v>
      </c>
      <c r="G185" s="183" t="s">
        <v>1201</v>
      </c>
      <c r="H185" s="184">
        <v>6</v>
      </c>
      <c r="I185" s="185"/>
      <c r="J185" s="186">
        <f>ROUND(I185*H185,0)</f>
        <v>0</v>
      </c>
      <c r="K185" s="182" t="s">
        <v>1</v>
      </c>
      <c r="L185" s="38"/>
      <c r="M185" s="187" t="s">
        <v>1</v>
      </c>
      <c r="N185" s="188" t="s">
        <v>42</v>
      </c>
      <c r="O185" s="7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1" t="s">
        <v>102</v>
      </c>
      <c r="AT185" s="191" t="s">
        <v>208</v>
      </c>
      <c r="AU185" s="191" t="s">
        <v>84</v>
      </c>
      <c r="AY185" s="18" t="s">
        <v>206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8</v>
      </c>
      <c r="BK185" s="192">
        <f>ROUND(I185*H185,0)</f>
        <v>0</v>
      </c>
      <c r="BL185" s="18" t="s">
        <v>102</v>
      </c>
      <c r="BM185" s="191" t="s">
        <v>799</v>
      </c>
    </row>
    <row r="186" s="2" customFormat="1" ht="16.5" customHeight="1">
      <c r="A186" s="37"/>
      <c r="B186" s="179"/>
      <c r="C186" s="180" t="s">
        <v>554</v>
      </c>
      <c r="D186" s="180" t="s">
        <v>208</v>
      </c>
      <c r="E186" s="181" t="s">
        <v>1304</v>
      </c>
      <c r="F186" s="182" t="s">
        <v>1305</v>
      </c>
      <c r="G186" s="183" t="s">
        <v>1201</v>
      </c>
      <c r="H186" s="184">
        <v>5</v>
      </c>
      <c r="I186" s="185"/>
      <c r="J186" s="186">
        <f>ROUND(I186*H186,0)</f>
        <v>0</v>
      </c>
      <c r="K186" s="182" t="s">
        <v>1</v>
      </c>
      <c r="L186" s="38"/>
      <c r="M186" s="187" t="s">
        <v>1</v>
      </c>
      <c r="N186" s="188" t="s">
        <v>42</v>
      </c>
      <c r="O186" s="7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1" t="s">
        <v>102</v>
      </c>
      <c r="AT186" s="191" t="s">
        <v>208</v>
      </c>
      <c r="AU186" s="191" t="s">
        <v>84</v>
      </c>
      <c r="AY186" s="18" t="s">
        <v>206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8</v>
      </c>
      <c r="BK186" s="192">
        <f>ROUND(I186*H186,0)</f>
        <v>0</v>
      </c>
      <c r="BL186" s="18" t="s">
        <v>102</v>
      </c>
      <c r="BM186" s="191" t="s">
        <v>811</v>
      </c>
    </row>
    <row r="187" s="2" customFormat="1" ht="16.5" customHeight="1">
      <c r="A187" s="37"/>
      <c r="B187" s="179"/>
      <c r="C187" s="180" t="s">
        <v>558</v>
      </c>
      <c r="D187" s="180" t="s">
        <v>208</v>
      </c>
      <c r="E187" s="181" t="s">
        <v>1306</v>
      </c>
      <c r="F187" s="182" t="s">
        <v>1307</v>
      </c>
      <c r="G187" s="183" t="s">
        <v>1201</v>
      </c>
      <c r="H187" s="184">
        <v>5</v>
      </c>
      <c r="I187" s="185"/>
      <c r="J187" s="186">
        <f>ROUND(I187*H187,0)</f>
        <v>0</v>
      </c>
      <c r="K187" s="182" t="s">
        <v>1</v>
      </c>
      <c r="L187" s="38"/>
      <c r="M187" s="187" t="s">
        <v>1</v>
      </c>
      <c r="N187" s="188" t="s">
        <v>42</v>
      </c>
      <c r="O187" s="76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1" t="s">
        <v>102</v>
      </c>
      <c r="AT187" s="191" t="s">
        <v>208</v>
      </c>
      <c r="AU187" s="191" t="s">
        <v>84</v>
      </c>
      <c r="AY187" s="18" t="s">
        <v>206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</v>
      </c>
      <c r="BK187" s="192">
        <f>ROUND(I187*H187,0)</f>
        <v>0</v>
      </c>
      <c r="BL187" s="18" t="s">
        <v>102</v>
      </c>
      <c r="BM187" s="191" t="s">
        <v>820</v>
      </c>
    </row>
    <row r="188" s="2" customFormat="1" ht="16.5" customHeight="1">
      <c r="A188" s="37"/>
      <c r="B188" s="179"/>
      <c r="C188" s="180" t="s">
        <v>562</v>
      </c>
      <c r="D188" s="180" t="s">
        <v>208</v>
      </c>
      <c r="E188" s="181" t="s">
        <v>1308</v>
      </c>
      <c r="F188" s="182" t="s">
        <v>1309</v>
      </c>
      <c r="G188" s="183" t="s">
        <v>1180</v>
      </c>
      <c r="H188" s="184">
        <v>7</v>
      </c>
      <c r="I188" s="185"/>
      <c r="J188" s="186">
        <f>ROUND(I188*H188,0)</f>
        <v>0</v>
      </c>
      <c r="K188" s="182" t="s">
        <v>1</v>
      </c>
      <c r="L188" s="38"/>
      <c r="M188" s="187" t="s">
        <v>1</v>
      </c>
      <c r="N188" s="188" t="s">
        <v>42</v>
      </c>
      <c r="O188" s="7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1" t="s">
        <v>102</v>
      </c>
      <c r="AT188" s="191" t="s">
        <v>208</v>
      </c>
      <c r="AU188" s="191" t="s">
        <v>84</v>
      </c>
      <c r="AY188" s="18" t="s">
        <v>206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8</v>
      </c>
      <c r="BK188" s="192">
        <f>ROUND(I188*H188,0)</f>
        <v>0</v>
      </c>
      <c r="BL188" s="18" t="s">
        <v>102</v>
      </c>
      <c r="BM188" s="191" t="s">
        <v>829</v>
      </c>
    </row>
    <row r="189" s="2" customFormat="1" ht="16.5" customHeight="1">
      <c r="A189" s="37"/>
      <c r="B189" s="179"/>
      <c r="C189" s="180" t="s">
        <v>567</v>
      </c>
      <c r="D189" s="180" t="s">
        <v>208</v>
      </c>
      <c r="E189" s="181" t="s">
        <v>1310</v>
      </c>
      <c r="F189" s="182" t="s">
        <v>1311</v>
      </c>
      <c r="G189" s="183" t="s">
        <v>1180</v>
      </c>
      <c r="H189" s="184">
        <v>2</v>
      </c>
      <c r="I189" s="185"/>
      <c r="J189" s="186">
        <f>ROUND(I189*H189,0)</f>
        <v>0</v>
      </c>
      <c r="K189" s="182" t="s">
        <v>1</v>
      </c>
      <c r="L189" s="38"/>
      <c r="M189" s="187" t="s">
        <v>1</v>
      </c>
      <c r="N189" s="188" t="s">
        <v>42</v>
      </c>
      <c r="O189" s="7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1" t="s">
        <v>102</v>
      </c>
      <c r="AT189" s="191" t="s">
        <v>208</v>
      </c>
      <c r="AU189" s="191" t="s">
        <v>84</v>
      </c>
      <c r="AY189" s="18" t="s">
        <v>206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8</v>
      </c>
      <c r="BK189" s="192">
        <f>ROUND(I189*H189,0)</f>
        <v>0</v>
      </c>
      <c r="BL189" s="18" t="s">
        <v>102</v>
      </c>
      <c r="BM189" s="191" t="s">
        <v>837</v>
      </c>
    </row>
    <row r="190" s="12" customFormat="1" ht="22.8" customHeight="1">
      <c r="A190" s="12"/>
      <c r="B190" s="166"/>
      <c r="C190" s="12"/>
      <c r="D190" s="167" t="s">
        <v>76</v>
      </c>
      <c r="E190" s="177" t="s">
        <v>1312</v>
      </c>
      <c r="F190" s="177" t="s">
        <v>1313</v>
      </c>
      <c r="G190" s="12"/>
      <c r="H190" s="12"/>
      <c r="I190" s="169"/>
      <c r="J190" s="178">
        <f>BK190</f>
        <v>0</v>
      </c>
      <c r="K190" s="12"/>
      <c r="L190" s="166"/>
      <c r="M190" s="171"/>
      <c r="N190" s="172"/>
      <c r="O190" s="172"/>
      <c r="P190" s="173">
        <f>SUM(P191:P192)</f>
        <v>0</v>
      </c>
      <c r="Q190" s="172"/>
      <c r="R190" s="173">
        <f>SUM(R191:R192)</f>
        <v>0</v>
      </c>
      <c r="S190" s="172"/>
      <c r="T190" s="174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7" t="s">
        <v>217</v>
      </c>
      <c r="AT190" s="175" t="s">
        <v>76</v>
      </c>
      <c r="AU190" s="175" t="s">
        <v>8</v>
      </c>
      <c r="AY190" s="167" t="s">
        <v>206</v>
      </c>
      <c r="BK190" s="176">
        <f>SUM(BK191:BK192)</f>
        <v>0</v>
      </c>
    </row>
    <row r="191" s="2" customFormat="1" ht="16.5" customHeight="1">
      <c r="A191" s="37"/>
      <c r="B191" s="179"/>
      <c r="C191" s="218" t="s">
        <v>571</v>
      </c>
      <c r="D191" s="218" t="s">
        <v>374</v>
      </c>
      <c r="E191" s="219" t="s">
        <v>1314</v>
      </c>
      <c r="F191" s="220" t="s">
        <v>1315</v>
      </c>
      <c r="G191" s="221" t="s">
        <v>449</v>
      </c>
      <c r="H191" s="222">
        <v>1</v>
      </c>
      <c r="I191" s="223"/>
      <c r="J191" s="224">
        <f>ROUND(I191*H191,0)</f>
        <v>0</v>
      </c>
      <c r="K191" s="220" t="s">
        <v>1</v>
      </c>
      <c r="L191" s="225"/>
      <c r="M191" s="226" t="s">
        <v>1</v>
      </c>
      <c r="N191" s="227" t="s">
        <v>42</v>
      </c>
      <c r="O191" s="7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1" t="s">
        <v>1242</v>
      </c>
      <c r="AT191" s="191" t="s">
        <v>374</v>
      </c>
      <c r="AU191" s="191" t="s">
        <v>84</v>
      </c>
      <c r="AY191" s="18" t="s">
        <v>206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8</v>
      </c>
      <c r="BK191" s="192">
        <f>ROUND(I191*H191,0)</f>
        <v>0</v>
      </c>
      <c r="BL191" s="18" t="s">
        <v>623</v>
      </c>
      <c r="BM191" s="191" t="s">
        <v>1316</v>
      </c>
    </row>
    <row r="192" s="2" customFormat="1" ht="16.5" customHeight="1">
      <c r="A192" s="37"/>
      <c r="B192" s="179"/>
      <c r="C192" s="218" t="s">
        <v>577</v>
      </c>
      <c r="D192" s="218" t="s">
        <v>374</v>
      </c>
      <c r="E192" s="219" t="s">
        <v>1317</v>
      </c>
      <c r="F192" s="220" t="s">
        <v>1318</v>
      </c>
      <c r="G192" s="221" t="s">
        <v>449</v>
      </c>
      <c r="H192" s="222">
        <v>1</v>
      </c>
      <c r="I192" s="223"/>
      <c r="J192" s="224">
        <f>ROUND(I192*H192,0)</f>
        <v>0</v>
      </c>
      <c r="K192" s="220" t="s">
        <v>1</v>
      </c>
      <c r="L192" s="225"/>
      <c r="M192" s="231" t="s">
        <v>1</v>
      </c>
      <c r="N192" s="232" t="s">
        <v>42</v>
      </c>
      <c r="O192" s="233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1" t="s">
        <v>1242</v>
      </c>
      <c r="AT192" s="191" t="s">
        <v>374</v>
      </c>
      <c r="AU192" s="191" t="s">
        <v>84</v>
      </c>
      <c r="AY192" s="18" t="s">
        <v>206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</v>
      </c>
      <c r="BK192" s="192">
        <f>ROUND(I192*H192,0)</f>
        <v>0</v>
      </c>
      <c r="BL192" s="18" t="s">
        <v>623</v>
      </c>
      <c r="BM192" s="191" t="s">
        <v>1319</v>
      </c>
    </row>
    <row r="193" s="2" customFormat="1" ht="6.96" customHeight="1">
      <c r="A193" s="37"/>
      <c r="B193" s="59"/>
      <c r="C193" s="60"/>
      <c r="D193" s="60"/>
      <c r="E193" s="60"/>
      <c r="F193" s="60"/>
      <c r="G193" s="60"/>
      <c r="H193" s="60"/>
      <c r="I193" s="60"/>
      <c r="J193" s="60"/>
      <c r="K193" s="60"/>
      <c r="L193" s="38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autoFilter ref="C127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111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- 1. část</v>
      </c>
      <c r="F7" s="31"/>
      <c r="G7" s="31"/>
      <c r="H7" s="31"/>
      <c r="L7" s="21"/>
    </row>
    <row r="8" s="1" customFormat="1" ht="12" customHeight="1">
      <c r="B8" s="21"/>
      <c r="D8" s="31" t="s">
        <v>123</v>
      </c>
      <c r="L8" s="21"/>
    </row>
    <row r="9" s="2" customFormat="1" ht="16.5" customHeight="1">
      <c r="A9" s="37"/>
      <c r="B9" s="38"/>
      <c r="C9" s="37"/>
      <c r="D9" s="37"/>
      <c r="E9" s="129" t="s">
        <v>127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131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1320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1185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SPOŠ Dvůr Králové, Elišky Krásnohorské 2069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DK s.r.o.,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ROUND(J126,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ROUND((SUM(BE126:BE169)),  0)</f>
        <v>0</v>
      </c>
      <c r="G35" s="37"/>
      <c r="H35" s="37"/>
      <c r="I35" s="136">
        <v>0.20999999999999999</v>
      </c>
      <c r="J35" s="135">
        <f>ROUND(((SUM(BE126:BE169))*I35),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ROUND((SUM(BF126:BF169)),  0)</f>
        <v>0</v>
      </c>
      <c r="G36" s="37"/>
      <c r="H36" s="37"/>
      <c r="I36" s="136">
        <v>0.14999999999999999</v>
      </c>
      <c r="J36" s="135">
        <f>ROUND(((SUM(BF126:BF169))*I36),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ROUND((SUM(BG126:BG169)),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ROUND((SUM(BH126:BH169)),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ROUND((SUM(BI126:BI169)),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- 1. 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123</v>
      </c>
      <c r="L86" s="21"/>
    </row>
    <row r="87" s="2" customFormat="1" ht="16.5" customHeight="1">
      <c r="A87" s="37"/>
      <c r="B87" s="38"/>
      <c r="C87" s="37"/>
      <c r="D87" s="37"/>
      <c r="E87" s="129" t="s">
        <v>127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131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c - Vytápění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167</v>
      </c>
      <c r="D96" s="137"/>
      <c r="E96" s="137"/>
      <c r="F96" s="137"/>
      <c r="G96" s="137"/>
      <c r="H96" s="137"/>
      <c r="I96" s="137"/>
      <c r="J96" s="146" t="s">
        <v>168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169</v>
      </c>
      <c r="D98" s="37"/>
      <c r="E98" s="37"/>
      <c r="F98" s="37"/>
      <c r="G98" s="37"/>
      <c r="H98" s="37"/>
      <c r="I98" s="37"/>
      <c r="J98" s="95">
        <f>J126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170</v>
      </c>
    </row>
    <row r="99" s="9" customFormat="1" ht="24.96" customHeight="1">
      <c r="A99" s="9"/>
      <c r="B99" s="148"/>
      <c r="C99" s="9"/>
      <c r="D99" s="149" t="s">
        <v>179</v>
      </c>
      <c r="E99" s="150"/>
      <c r="F99" s="150"/>
      <c r="G99" s="150"/>
      <c r="H99" s="150"/>
      <c r="I99" s="150"/>
      <c r="J99" s="151">
        <f>J127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1321</v>
      </c>
      <c r="E100" s="154"/>
      <c r="F100" s="154"/>
      <c r="G100" s="154"/>
      <c r="H100" s="154"/>
      <c r="I100" s="154"/>
      <c r="J100" s="155">
        <f>J128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1322</v>
      </c>
      <c r="E101" s="154"/>
      <c r="F101" s="154"/>
      <c r="G101" s="154"/>
      <c r="H101" s="154"/>
      <c r="I101" s="154"/>
      <c r="J101" s="155">
        <f>J131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1323</v>
      </c>
      <c r="E102" s="154"/>
      <c r="F102" s="154"/>
      <c r="G102" s="154"/>
      <c r="H102" s="154"/>
      <c r="I102" s="154"/>
      <c r="J102" s="155">
        <f>J147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1324</v>
      </c>
      <c r="E103" s="154"/>
      <c r="F103" s="154"/>
      <c r="G103" s="154"/>
      <c r="H103" s="154"/>
      <c r="I103" s="154"/>
      <c r="J103" s="155">
        <f>J156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8"/>
      <c r="C104" s="9"/>
      <c r="D104" s="149" t="s">
        <v>190</v>
      </c>
      <c r="E104" s="150"/>
      <c r="F104" s="150"/>
      <c r="G104" s="150"/>
      <c r="H104" s="150"/>
      <c r="I104" s="150"/>
      <c r="J104" s="151">
        <f>J168</f>
        <v>0</v>
      </c>
      <c r="K104" s="9"/>
      <c r="L104" s="14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191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17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9" t="str">
        <f>E7</f>
        <v>SPOŠ D. K. n.L., budova H - 1.etapa - 1. část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123</v>
      </c>
      <c r="L115" s="21"/>
    </row>
    <row r="116" s="2" customFormat="1" ht="16.5" customHeight="1">
      <c r="A116" s="37"/>
      <c r="B116" s="38"/>
      <c r="C116" s="37"/>
      <c r="D116" s="37"/>
      <c r="E116" s="129" t="s">
        <v>127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131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E11</f>
        <v>c - Vytápění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F14</f>
        <v xml:space="preserve"> </v>
      </c>
      <c r="G120" s="37"/>
      <c r="H120" s="37"/>
      <c r="I120" s="31" t="s">
        <v>23</v>
      </c>
      <c r="J120" s="68" t="str">
        <f>IF(J14="","",J14)</f>
        <v>11. 1. 2024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E17</f>
        <v>SPOŠ Dvůr Králové, Elišky Krásnohorské 2069</v>
      </c>
      <c r="G122" s="37"/>
      <c r="H122" s="37"/>
      <c r="I122" s="31" t="s">
        <v>31</v>
      </c>
      <c r="J122" s="35" t="str">
        <f>E23</f>
        <v>Projektis DK s.r.o.,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IF(E20="","",E20)</f>
        <v>Vyplň údaj</v>
      </c>
      <c r="G123" s="37"/>
      <c r="H123" s="37"/>
      <c r="I123" s="31" t="s">
        <v>34</v>
      </c>
      <c r="J123" s="35" t="str">
        <f>E26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6"/>
      <c r="B125" s="157"/>
      <c r="C125" s="158" t="s">
        <v>192</v>
      </c>
      <c r="D125" s="159" t="s">
        <v>62</v>
      </c>
      <c r="E125" s="159" t="s">
        <v>58</v>
      </c>
      <c r="F125" s="159" t="s">
        <v>59</v>
      </c>
      <c r="G125" s="159" t="s">
        <v>193</v>
      </c>
      <c r="H125" s="159" t="s">
        <v>194</v>
      </c>
      <c r="I125" s="159" t="s">
        <v>195</v>
      </c>
      <c r="J125" s="159" t="s">
        <v>168</v>
      </c>
      <c r="K125" s="160" t="s">
        <v>196</v>
      </c>
      <c r="L125" s="161"/>
      <c r="M125" s="85" t="s">
        <v>1</v>
      </c>
      <c r="N125" s="86" t="s">
        <v>41</v>
      </c>
      <c r="O125" s="86" t="s">
        <v>197</v>
      </c>
      <c r="P125" s="86" t="s">
        <v>198</v>
      </c>
      <c r="Q125" s="86" t="s">
        <v>199</v>
      </c>
      <c r="R125" s="86" t="s">
        <v>200</v>
      </c>
      <c r="S125" s="86" t="s">
        <v>201</v>
      </c>
      <c r="T125" s="87" t="s">
        <v>202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="2" customFormat="1" ht="22.8" customHeight="1">
      <c r="A126" s="37"/>
      <c r="B126" s="38"/>
      <c r="C126" s="92" t="s">
        <v>203</v>
      </c>
      <c r="D126" s="37"/>
      <c r="E126" s="37"/>
      <c r="F126" s="37"/>
      <c r="G126" s="37"/>
      <c r="H126" s="37"/>
      <c r="I126" s="37"/>
      <c r="J126" s="162">
        <f>BK126</f>
        <v>0</v>
      </c>
      <c r="K126" s="37"/>
      <c r="L126" s="38"/>
      <c r="M126" s="88"/>
      <c r="N126" s="72"/>
      <c r="O126" s="89"/>
      <c r="P126" s="163">
        <f>P127+P168</f>
        <v>0</v>
      </c>
      <c r="Q126" s="89"/>
      <c r="R126" s="163">
        <f>R127+R168</f>
        <v>0</v>
      </c>
      <c r="S126" s="89"/>
      <c r="T126" s="164">
        <f>T127+T168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170</v>
      </c>
      <c r="BK126" s="165">
        <f>BK127+BK168</f>
        <v>0</v>
      </c>
    </row>
    <row r="127" s="12" customFormat="1" ht="25.92" customHeight="1">
      <c r="A127" s="12"/>
      <c r="B127" s="166"/>
      <c r="C127" s="12"/>
      <c r="D127" s="167" t="s">
        <v>76</v>
      </c>
      <c r="E127" s="168" t="s">
        <v>581</v>
      </c>
      <c r="F127" s="168" t="s">
        <v>582</v>
      </c>
      <c r="G127" s="12"/>
      <c r="H127" s="12"/>
      <c r="I127" s="169"/>
      <c r="J127" s="170">
        <f>BK127</f>
        <v>0</v>
      </c>
      <c r="K127" s="12"/>
      <c r="L127" s="166"/>
      <c r="M127" s="171"/>
      <c r="N127" s="172"/>
      <c r="O127" s="172"/>
      <c r="P127" s="173">
        <f>P128+P131+P147+P156</f>
        <v>0</v>
      </c>
      <c r="Q127" s="172"/>
      <c r="R127" s="173">
        <f>R128+R131+R147+R156</f>
        <v>0</v>
      </c>
      <c r="S127" s="172"/>
      <c r="T127" s="174">
        <f>T128+T131+T147+T156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84</v>
      </c>
      <c r="AT127" s="175" t="s">
        <v>76</v>
      </c>
      <c r="AU127" s="175" t="s">
        <v>77</v>
      </c>
      <c r="AY127" s="167" t="s">
        <v>206</v>
      </c>
      <c r="BK127" s="176">
        <f>BK128+BK131+BK147+BK156</f>
        <v>0</v>
      </c>
    </row>
    <row r="128" s="12" customFormat="1" ht="22.8" customHeight="1">
      <c r="A128" s="12"/>
      <c r="B128" s="166"/>
      <c r="C128" s="12"/>
      <c r="D128" s="167" t="s">
        <v>76</v>
      </c>
      <c r="E128" s="177" t="s">
        <v>1325</v>
      </c>
      <c r="F128" s="177" t="s">
        <v>1326</v>
      </c>
      <c r="G128" s="12"/>
      <c r="H128" s="12"/>
      <c r="I128" s="169"/>
      <c r="J128" s="178">
        <f>BK128</f>
        <v>0</v>
      </c>
      <c r="K128" s="12"/>
      <c r="L128" s="166"/>
      <c r="M128" s="171"/>
      <c r="N128" s="172"/>
      <c r="O128" s="172"/>
      <c r="P128" s="173">
        <f>SUM(P129:P130)</f>
        <v>0</v>
      </c>
      <c r="Q128" s="172"/>
      <c r="R128" s="173">
        <f>SUM(R129:R130)</f>
        <v>0</v>
      </c>
      <c r="S128" s="172"/>
      <c r="T128" s="174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84</v>
      </c>
      <c r="AT128" s="175" t="s">
        <v>76</v>
      </c>
      <c r="AU128" s="175" t="s">
        <v>8</v>
      </c>
      <c r="AY128" s="167" t="s">
        <v>206</v>
      </c>
      <c r="BK128" s="176">
        <f>SUM(BK129:BK130)</f>
        <v>0</v>
      </c>
    </row>
    <row r="129" s="2" customFormat="1" ht="24.15" customHeight="1">
      <c r="A129" s="37"/>
      <c r="B129" s="179"/>
      <c r="C129" s="180" t="s">
        <v>8</v>
      </c>
      <c r="D129" s="180" t="s">
        <v>208</v>
      </c>
      <c r="E129" s="181" t="s">
        <v>1327</v>
      </c>
      <c r="F129" s="182" t="s">
        <v>1328</v>
      </c>
      <c r="G129" s="183" t="s">
        <v>390</v>
      </c>
      <c r="H129" s="184">
        <v>1</v>
      </c>
      <c r="I129" s="185"/>
      <c r="J129" s="186">
        <f>ROUND(I129*H129,0)</f>
        <v>0</v>
      </c>
      <c r="K129" s="182" t="s">
        <v>1329</v>
      </c>
      <c r="L129" s="38"/>
      <c r="M129" s="187" t="s">
        <v>1</v>
      </c>
      <c r="N129" s="188" t="s">
        <v>42</v>
      </c>
      <c r="O129" s="7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1" t="s">
        <v>317</v>
      </c>
      <c r="AT129" s="191" t="s">
        <v>208</v>
      </c>
      <c r="AU129" s="191" t="s">
        <v>84</v>
      </c>
      <c r="AY129" s="18" t="s">
        <v>206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</v>
      </c>
      <c r="BK129" s="192">
        <f>ROUND(I129*H129,0)</f>
        <v>0</v>
      </c>
      <c r="BL129" s="18" t="s">
        <v>317</v>
      </c>
      <c r="BM129" s="191" t="s">
        <v>84</v>
      </c>
    </row>
    <row r="130" s="2" customFormat="1" ht="33" customHeight="1">
      <c r="A130" s="37"/>
      <c r="B130" s="179"/>
      <c r="C130" s="180" t="s">
        <v>84</v>
      </c>
      <c r="D130" s="180" t="s">
        <v>208</v>
      </c>
      <c r="E130" s="181" t="s">
        <v>1330</v>
      </c>
      <c r="F130" s="182" t="s">
        <v>1331</v>
      </c>
      <c r="G130" s="183" t="s">
        <v>438</v>
      </c>
      <c r="H130" s="184">
        <v>1</v>
      </c>
      <c r="I130" s="185"/>
      <c r="J130" s="186">
        <f>ROUND(I130*H130,0)</f>
        <v>0</v>
      </c>
      <c r="K130" s="182" t="s">
        <v>1329</v>
      </c>
      <c r="L130" s="38"/>
      <c r="M130" s="187" t="s">
        <v>1</v>
      </c>
      <c r="N130" s="188" t="s">
        <v>42</v>
      </c>
      <c r="O130" s="7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1" t="s">
        <v>317</v>
      </c>
      <c r="AT130" s="191" t="s">
        <v>208</v>
      </c>
      <c r="AU130" s="191" t="s">
        <v>84</v>
      </c>
      <c r="AY130" s="18" t="s">
        <v>206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8</v>
      </c>
      <c r="BK130" s="192">
        <f>ROUND(I130*H130,0)</f>
        <v>0</v>
      </c>
      <c r="BL130" s="18" t="s">
        <v>317</v>
      </c>
      <c r="BM130" s="191" t="s">
        <v>102</v>
      </c>
    </row>
    <row r="131" s="12" customFormat="1" ht="22.8" customHeight="1">
      <c r="A131" s="12"/>
      <c r="B131" s="166"/>
      <c r="C131" s="12"/>
      <c r="D131" s="167" t="s">
        <v>76</v>
      </c>
      <c r="E131" s="177" t="s">
        <v>1332</v>
      </c>
      <c r="F131" s="177" t="s">
        <v>1333</v>
      </c>
      <c r="G131" s="12"/>
      <c r="H131" s="12"/>
      <c r="I131" s="169"/>
      <c r="J131" s="178">
        <f>BK131</f>
        <v>0</v>
      </c>
      <c r="K131" s="12"/>
      <c r="L131" s="166"/>
      <c r="M131" s="171"/>
      <c r="N131" s="172"/>
      <c r="O131" s="172"/>
      <c r="P131" s="173">
        <f>SUM(P132:P146)</f>
        <v>0</v>
      </c>
      <c r="Q131" s="172"/>
      <c r="R131" s="173">
        <f>SUM(R132:R146)</f>
        <v>0</v>
      </c>
      <c r="S131" s="172"/>
      <c r="T131" s="174">
        <f>SUM(T132:T146)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7" t="s">
        <v>84</v>
      </c>
      <c r="AT131" s="175" t="s">
        <v>76</v>
      </c>
      <c r="AU131" s="175" t="s">
        <v>8</v>
      </c>
      <c r="AY131" s="167" t="s">
        <v>206</v>
      </c>
      <c r="BK131" s="176">
        <f>SUM(BK132:BK146)</f>
        <v>0</v>
      </c>
    </row>
    <row r="132" s="2" customFormat="1" ht="24.15" customHeight="1">
      <c r="A132" s="37"/>
      <c r="B132" s="179"/>
      <c r="C132" s="180" t="s">
        <v>217</v>
      </c>
      <c r="D132" s="180" t="s">
        <v>208</v>
      </c>
      <c r="E132" s="181" t="s">
        <v>1334</v>
      </c>
      <c r="F132" s="182" t="s">
        <v>1335</v>
      </c>
      <c r="G132" s="183" t="s">
        <v>266</v>
      </c>
      <c r="H132" s="184">
        <v>55</v>
      </c>
      <c r="I132" s="185"/>
      <c r="J132" s="186">
        <f>ROUND(I132*H132,0)</f>
        <v>0</v>
      </c>
      <c r="K132" s="182" t="s">
        <v>1329</v>
      </c>
      <c r="L132" s="38"/>
      <c r="M132" s="187" t="s">
        <v>1</v>
      </c>
      <c r="N132" s="188" t="s">
        <v>42</v>
      </c>
      <c r="O132" s="7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1" t="s">
        <v>317</v>
      </c>
      <c r="AT132" s="191" t="s">
        <v>208</v>
      </c>
      <c r="AU132" s="191" t="s">
        <v>84</v>
      </c>
      <c r="AY132" s="18" t="s">
        <v>206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8</v>
      </c>
      <c r="BK132" s="192">
        <f>ROUND(I132*H132,0)</f>
        <v>0</v>
      </c>
      <c r="BL132" s="18" t="s">
        <v>317</v>
      </c>
      <c r="BM132" s="191" t="s">
        <v>165</v>
      </c>
    </row>
    <row r="133" s="2" customFormat="1" ht="24.15" customHeight="1">
      <c r="A133" s="37"/>
      <c r="B133" s="179"/>
      <c r="C133" s="180" t="s">
        <v>102</v>
      </c>
      <c r="D133" s="180" t="s">
        <v>208</v>
      </c>
      <c r="E133" s="181" t="s">
        <v>1336</v>
      </c>
      <c r="F133" s="182" t="s">
        <v>1337</v>
      </c>
      <c r="G133" s="183" t="s">
        <v>266</v>
      </c>
      <c r="H133" s="184">
        <v>50</v>
      </c>
      <c r="I133" s="185"/>
      <c r="J133" s="186">
        <f>ROUND(I133*H133,0)</f>
        <v>0</v>
      </c>
      <c r="K133" s="182" t="s">
        <v>1329</v>
      </c>
      <c r="L133" s="38"/>
      <c r="M133" s="187" t="s">
        <v>1</v>
      </c>
      <c r="N133" s="188" t="s">
        <v>42</v>
      </c>
      <c r="O133" s="7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1" t="s">
        <v>317</v>
      </c>
      <c r="AT133" s="191" t="s">
        <v>208</v>
      </c>
      <c r="AU133" s="191" t="s">
        <v>84</v>
      </c>
      <c r="AY133" s="18" t="s">
        <v>206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</v>
      </c>
      <c r="BK133" s="192">
        <f>ROUND(I133*H133,0)</f>
        <v>0</v>
      </c>
      <c r="BL133" s="18" t="s">
        <v>317</v>
      </c>
      <c r="BM133" s="191" t="s">
        <v>269</v>
      </c>
    </row>
    <row r="134" s="2" customFormat="1" ht="24.15" customHeight="1">
      <c r="A134" s="37"/>
      <c r="B134" s="179"/>
      <c r="C134" s="180" t="s">
        <v>246</v>
      </c>
      <c r="D134" s="180" t="s">
        <v>208</v>
      </c>
      <c r="E134" s="181" t="s">
        <v>1338</v>
      </c>
      <c r="F134" s="182" t="s">
        <v>1339</v>
      </c>
      <c r="G134" s="183" t="s">
        <v>266</v>
      </c>
      <c r="H134" s="184">
        <v>30</v>
      </c>
      <c r="I134" s="185"/>
      <c r="J134" s="186">
        <f>ROUND(I134*H134,0)</f>
        <v>0</v>
      </c>
      <c r="K134" s="182" t="s">
        <v>1329</v>
      </c>
      <c r="L134" s="38"/>
      <c r="M134" s="187" t="s">
        <v>1</v>
      </c>
      <c r="N134" s="188" t="s">
        <v>42</v>
      </c>
      <c r="O134" s="7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1" t="s">
        <v>317</v>
      </c>
      <c r="AT134" s="191" t="s">
        <v>208</v>
      </c>
      <c r="AU134" s="191" t="s">
        <v>84</v>
      </c>
      <c r="AY134" s="18" t="s">
        <v>206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</v>
      </c>
      <c r="BK134" s="192">
        <f>ROUND(I134*H134,0)</f>
        <v>0</v>
      </c>
      <c r="BL134" s="18" t="s">
        <v>317</v>
      </c>
      <c r="BM134" s="191" t="s">
        <v>279</v>
      </c>
    </row>
    <row r="135" s="2" customFormat="1" ht="24.15" customHeight="1">
      <c r="A135" s="37"/>
      <c r="B135" s="179"/>
      <c r="C135" s="180" t="s">
        <v>165</v>
      </c>
      <c r="D135" s="180" t="s">
        <v>208</v>
      </c>
      <c r="E135" s="181" t="s">
        <v>1340</v>
      </c>
      <c r="F135" s="182" t="s">
        <v>1341</v>
      </c>
      <c r="G135" s="183" t="s">
        <v>266</v>
      </c>
      <c r="H135" s="184">
        <v>20</v>
      </c>
      <c r="I135" s="185"/>
      <c r="J135" s="186">
        <f>ROUND(I135*H135,0)</f>
        <v>0</v>
      </c>
      <c r="K135" s="182" t="s">
        <v>1329</v>
      </c>
      <c r="L135" s="38"/>
      <c r="M135" s="187" t="s">
        <v>1</v>
      </c>
      <c r="N135" s="188" t="s">
        <v>42</v>
      </c>
      <c r="O135" s="7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1" t="s">
        <v>317</v>
      </c>
      <c r="AT135" s="191" t="s">
        <v>208</v>
      </c>
      <c r="AU135" s="191" t="s">
        <v>84</v>
      </c>
      <c r="AY135" s="18" t="s">
        <v>206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</v>
      </c>
      <c r="BK135" s="192">
        <f>ROUND(I135*H135,0)</f>
        <v>0</v>
      </c>
      <c r="BL135" s="18" t="s">
        <v>317</v>
      </c>
      <c r="BM135" s="191" t="s">
        <v>291</v>
      </c>
    </row>
    <row r="136" s="2" customFormat="1" ht="24.15" customHeight="1">
      <c r="A136" s="37"/>
      <c r="B136" s="179"/>
      <c r="C136" s="180" t="s">
        <v>263</v>
      </c>
      <c r="D136" s="180" t="s">
        <v>208</v>
      </c>
      <c r="E136" s="181" t="s">
        <v>1342</v>
      </c>
      <c r="F136" s="182" t="s">
        <v>1343</v>
      </c>
      <c r="G136" s="183" t="s">
        <v>266</v>
      </c>
      <c r="H136" s="184">
        <v>5</v>
      </c>
      <c r="I136" s="185"/>
      <c r="J136" s="186">
        <f>ROUND(I136*H136,0)</f>
        <v>0</v>
      </c>
      <c r="K136" s="182" t="s">
        <v>1329</v>
      </c>
      <c r="L136" s="38"/>
      <c r="M136" s="187" t="s">
        <v>1</v>
      </c>
      <c r="N136" s="188" t="s">
        <v>42</v>
      </c>
      <c r="O136" s="7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1" t="s">
        <v>317</v>
      </c>
      <c r="AT136" s="191" t="s">
        <v>208</v>
      </c>
      <c r="AU136" s="191" t="s">
        <v>84</v>
      </c>
      <c r="AY136" s="18" t="s">
        <v>206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</v>
      </c>
      <c r="BK136" s="192">
        <f>ROUND(I136*H136,0)</f>
        <v>0</v>
      </c>
      <c r="BL136" s="18" t="s">
        <v>317</v>
      </c>
      <c r="BM136" s="191" t="s">
        <v>302</v>
      </c>
    </row>
    <row r="137" s="2" customFormat="1" ht="24.15" customHeight="1">
      <c r="A137" s="37"/>
      <c r="B137" s="179"/>
      <c r="C137" s="180" t="s">
        <v>269</v>
      </c>
      <c r="D137" s="180" t="s">
        <v>208</v>
      </c>
      <c r="E137" s="181" t="s">
        <v>1344</v>
      </c>
      <c r="F137" s="182" t="s">
        <v>1345</v>
      </c>
      <c r="G137" s="183" t="s">
        <v>390</v>
      </c>
      <c r="H137" s="184">
        <v>28</v>
      </c>
      <c r="I137" s="185"/>
      <c r="J137" s="186">
        <f>ROUND(I137*H137,0)</f>
        <v>0</v>
      </c>
      <c r="K137" s="182" t="s">
        <v>1329</v>
      </c>
      <c r="L137" s="38"/>
      <c r="M137" s="187" t="s">
        <v>1</v>
      </c>
      <c r="N137" s="188" t="s">
        <v>42</v>
      </c>
      <c r="O137" s="7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317</v>
      </c>
      <c r="AT137" s="191" t="s">
        <v>208</v>
      </c>
      <c r="AU137" s="191" t="s">
        <v>84</v>
      </c>
      <c r="AY137" s="18" t="s">
        <v>206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317</v>
      </c>
      <c r="BM137" s="191" t="s">
        <v>317</v>
      </c>
    </row>
    <row r="138" s="2" customFormat="1" ht="24.15" customHeight="1">
      <c r="A138" s="37"/>
      <c r="B138" s="179"/>
      <c r="C138" s="180" t="s">
        <v>274</v>
      </c>
      <c r="D138" s="180" t="s">
        <v>208</v>
      </c>
      <c r="E138" s="181" t="s">
        <v>1346</v>
      </c>
      <c r="F138" s="182" t="s">
        <v>1347</v>
      </c>
      <c r="G138" s="183" t="s">
        <v>390</v>
      </c>
      <c r="H138" s="184">
        <v>2</v>
      </c>
      <c r="I138" s="185"/>
      <c r="J138" s="186">
        <f>ROUND(I138*H138,0)</f>
        <v>0</v>
      </c>
      <c r="K138" s="182" t="s">
        <v>1329</v>
      </c>
      <c r="L138" s="38"/>
      <c r="M138" s="187" t="s">
        <v>1</v>
      </c>
      <c r="N138" s="188" t="s">
        <v>42</v>
      </c>
      <c r="O138" s="7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1" t="s">
        <v>317</v>
      </c>
      <c r="AT138" s="191" t="s">
        <v>208</v>
      </c>
      <c r="AU138" s="191" t="s">
        <v>84</v>
      </c>
      <c r="AY138" s="18" t="s">
        <v>206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</v>
      </c>
      <c r="BK138" s="192">
        <f>ROUND(I138*H138,0)</f>
        <v>0</v>
      </c>
      <c r="BL138" s="18" t="s">
        <v>317</v>
      </c>
      <c r="BM138" s="191" t="s">
        <v>325</v>
      </c>
    </row>
    <row r="139" s="2" customFormat="1" ht="24.15" customHeight="1">
      <c r="A139" s="37"/>
      <c r="B139" s="179"/>
      <c r="C139" s="180" t="s">
        <v>279</v>
      </c>
      <c r="D139" s="180" t="s">
        <v>208</v>
      </c>
      <c r="E139" s="181" t="s">
        <v>1348</v>
      </c>
      <c r="F139" s="182" t="s">
        <v>1349</v>
      </c>
      <c r="G139" s="183" t="s">
        <v>390</v>
      </c>
      <c r="H139" s="184">
        <v>6</v>
      </c>
      <c r="I139" s="185"/>
      <c r="J139" s="186">
        <f>ROUND(I139*H139,0)</f>
        <v>0</v>
      </c>
      <c r="K139" s="182" t="s">
        <v>1329</v>
      </c>
      <c r="L139" s="38"/>
      <c r="M139" s="187" t="s">
        <v>1</v>
      </c>
      <c r="N139" s="188" t="s">
        <v>42</v>
      </c>
      <c r="O139" s="7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1" t="s">
        <v>317</v>
      </c>
      <c r="AT139" s="191" t="s">
        <v>208</v>
      </c>
      <c r="AU139" s="191" t="s">
        <v>84</v>
      </c>
      <c r="AY139" s="18" t="s">
        <v>206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</v>
      </c>
      <c r="BK139" s="192">
        <f>ROUND(I139*H139,0)</f>
        <v>0</v>
      </c>
      <c r="BL139" s="18" t="s">
        <v>317</v>
      </c>
      <c r="BM139" s="191" t="s">
        <v>342</v>
      </c>
    </row>
    <row r="140" s="2" customFormat="1" ht="24.15" customHeight="1">
      <c r="A140" s="37"/>
      <c r="B140" s="179"/>
      <c r="C140" s="180" t="s">
        <v>286</v>
      </c>
      <c r="D140" s="180" t="s">
        <v>208</v>
      </c>
      <c r="E140" s="181" t="s">
        <v>1350</v>
      </c>
      <c r="F140" s="182" t="s">
        <v>1351</v>
      </c>
      <c r="G140" s="183" t="s">
        <v>266</v>
      </c>
      <c r="H140" s="184">
        <v>160</v>
      </c>
      <c r="I140" s="185"/>
      <c r="J140" s="186">
        <f>ROUND(I140*H140,0)</f>
        <v>0</v>
      </c>
      <c r="K140" s="182" t="s">
        <v>1329</v>
      </c>
      <c r="L140" s="38"/>
      <c r="M140" s="187" t="s">
        <v>1</v>
      </c>
      <c r="N140" s="188" t="s">
        <v>42</v>
      </c>
      <c r="O140" s="7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1" t="s">
        <v>317</v>
      </c>
      <c r="AT140" s="191" t="s">
        <v>208</v>
      </c>
      <c r="AU140" s="191" t="s">
        <v>84</v>
      </c>
      <c r="AY140" s="18" t="s">
        <v>206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</v>
      </c>
      <c r="BK140" s="192">
        <f>ROUND(I140*H140,0)</f>
        <v>0</v>
      </c>
      <c r="BL140" s="18" t="s">
        <v>317</v>
      </c>
      <c r="BM140" s="191" t="s">
        <v>351</v>
      </c>
    </row>
    <row r="141" s="2" customFormat="1" ht="24.15" customHeight="1">
      <c r="A141" s="37"/>
      <c r="B141" s="179"/>
      <c r="C141" s="180" t="s">
        <v>291</v>
      </c>
      <c r="D141" s="180" t="s">
        <v>208</v>
      </c>
      <c r="E141" s="181" t="s">
        <v>1352</v>
      </c>
      <c r="F141" s="182" t="s">
        <v>1353</v>
      </c>
      <c r="G141" s="183" t="s">
        <v>266</v>
      </c>
      <c r="H141" s="184">
        <v>5</v>
      </c>
      <c r="I141" s="185"/>
      <c r="J141" s="186">
        <f>ROUND(I141*H141,0)</f>
        <v>0</v>
      </c>
      <c r="K141" s="182" t="s">
        <v>1329</v>
      </c>
      <c r="L141" s="38"/>
      <c r="M141" s="187" t="s">
        <v>1</v>
      </c>
      <c r="N141" s="188" t="s">
        <v>42</v>
      </c>
      <c r="O141" s="7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317</v>
      </c>
      <c r="AT141" s="191" t="s">
        <v>208</v>
      </c>
      <c r="AU141" s="191" t="s">
        <v>84</v>
      </c>
      <c r="AY141" s="18" t="s">
        <v>206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317</v>
      </c>
      <c r="BM141" s="191" t="s">
        <v>361</v>
      </c>
    </row>
    <row r="142" s="2" customFormat="1" ht="24.15" customHeight="1">
      <c r="A142" s="37"/>
      <c r="B142" s="179"/>
      <c r="C142" s="180" t="s">
        <v>297</v>
      </c>
      <c r="D142" s="180" t="s">
        <v>208</v>
      </c>
      <c r="E142" s="181" t="s">
        <v>1354</v>
      </c>
      <c r="F142" s="182" t="s">
        <v>1355</v>
      </c>
      <c r="G142" s="183" t="s">
        <v>390</v>
      </c>
      <c r="H142" s="184">
        <v>2</v>
      </c>
      <c r="I142" s="185"/>
      <c r="J142" s="186">
        <f>ROUND(I142*H142,0)</f>
        <v>0</v>
      </c>
      <c r="K142" s="182" t="s">
        <v>1329</v>
      </c>
      <c r="L142" s="38"/>
      <c r="M142" s="187" t="s">
        <v>1</v>
      </c>
      <c r="N142" s="188" t="s">
        <v>42</v>
      </c>
      <c r="O142" s="7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1" t="s">
        <v>317</v>
      </c>
      <c r="AT142" s="191" t="s">
        <v>208</v>
      </c>
      <c r="AU142" s="191" t="s">
        <v>84</v>
      </c>
      <c r="AY142" s="18" t="s">
        <v>206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8</v>
      </c>
      <c r="BK142" s="192">
        <f>ROUND(I142*H142,0)</f>
        <v>0</v>
      </c>
      <c r="BL142" s="18" t="s">
        <v>317</v>
      </c>
      <c r="BM142" s="191" t="s">
        <v>373</v>
      </c>
    </row>
    <row r="143" s="2" customFormat="1" ht="55.5" customHeight="1">
      <c r="A143" s="37"/>
      <c r="B143" s="179"/>
      <c r="C143" s="180" t="s">
        <v>302</v>
      </c>
      <c r="D143" s="180" t="s">
        <v>208</v>
      </c>
      <c r="E143" s="181" t="s">
        <v>1356</v>
      </c>
      <c r="F143" s="182" t="s">
        <v>1357</v>
      </c>
      <c r="G143" s="183" t="s">
        <v>266</v>
      </c>
      <c r="H143" s="184">
        <v>160</v>
      </c>
      <c r="I143" s="185"/>
      <c r="J143" s="186">
        <f>ROUND(I143*H143,0)</f>
        <v>0</v>
      </c>
      <c r="K143" s="182" t="s">
        <v>1329</v>
      </c>
      <c r="L143" s="38"/>
      <c r="M143" s="187" t="s">
        <v>1</v>
      </c>
      <c r="N143" s="188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317</v>
      </c>
      <c r="AT143" s="191" t="s">
        <v>208</v>
      </c>
      <c r="AU143" s="191" t="s">
        <v>84</v>
      </c>
      <c r="AY143" s="18" t="s">
        <v>206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317</v>
      </c>
      <c r="BM143" s="191" t="s">
        <v>398</v>
      </c>
    </row>
    <row r="144" s="2" customFormat="1" ht="55.5" customHeight="1">
      <c r="A144" s="37"/>
      <c r="B144" s="179"/>
      <c r="C144" s="180" t="s">
        <v>9</v>
      </c>
      <c r="D144" s="180" t="s">
        <v>208</v>
      </c>
      <c r="E144" s="181" t="s">
        <v>1358</v>
      </c>
      <c r="F144" s="182" t="s">
        <v>1359</v>
      </c>
      <c r="G144" s="183" t="s">
        <v>266</v>
      </c>
      <c r="H144" s="184">
        <v>5</v>
      </c>
      <c r="I144" s="185"/>
      <c r="J144" s="186">
        <f>ROUND(I144*H144,0)</f>
        <v>0</v>
      </c>
      <c r="K144" s="182" t="s">
        <v>1329</v>
      </c>
      <c r="L144" s="38"/>
      <c r="M144" s="187" t="s">
        <v>1</v>
      </c>
      <c r="N144" s="188" t="s">
        <v>42</v>
      </c>
      <c r="O144" s="7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1" t="s">
        <v>317</v>
      </c>
      <c r="AT144" s="191" t="s">
        <v>208</v>
      </c>
      <c r="AU144" s="191" t="s">
        <v>84</v>
      </c>
      <c r="AY144" s="18" t="s">
        <v>206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</v>
      </c>
      <c r="BK144" s="192">
        <f>ROUND(I144*H144,0)</f>
        <v>0</v>
      </c>
      <c r="BL144" s="18" t="s">
        <v>317</v>
      </c>
      <c r="BM144" s="191" t="s">
        <v>407</v>
      </c>
    </row>
    <row r="145" s="2" customFormat="1" ht="16.5" customHeight="1">
      <c r="A145" s="37"/>
      <c r="B145" s="179"/>
      <c r="C145" s="180" t="s">
        <v>317</v>
      </c>
      <c r="D145" s="180" t="s">
        <v>208</v>
      </c>
      <c r="E145" s="181" t="s">
        <v>1360</v>
      </c>
      <c r="F145" s="182" t="s">
        <v>1361</v>
      </c>
      <c r="G145" s="183" t="s">
        <v>438</v>
      </c>
      <c r="H145" s="184">
        <v>1</v>
      </c>
      <c r="I145" s="185"/>
      <c r="J145" s="186">
        <f>ROUND(I145*H145,0)</f>
        <v>0</v>
      </c>
      <c r="K145" s="182" t="s">
        <v>1</v>
      </c>
      <c r="L145" s="38"/>
      <c r="M145" s="187" t="s">
        <v>1</v>
      </c>
      <c r="N145" s="188" t="s">
        <v>42</v>
      </c>
      <c r="O145" s="7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317</v>
      </c>
      <c r="AT145" s="191" t="s">
        <v>208</v>
      </c>
      <c r="AU145" s="191" t="s">
        <v>84</v>
      </c>
      <c r="AY145" s="18" t="s">
        <v>206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317</v>
      </c>
      <c r="BM145" s="191" t="s">
        <v>416</v>
      </c>
    </row>
    <row r="146" s="2" customFormat="1" ht="44.25" customHeight="1">
      <c r="A146" s="37"/>
      <c r="B146" s="179"/>
      <c r="C146" s="180" t="s">
        <v>321</v>
      </c>
      <c r="D146" s="180" t="s">
        <v>208</v>
      </c>
      <c r="E146" s="181" t="s">
        <v>1362</v>
      </c>
      <c r="F146" s="182" t="s">
        <v>1363</v>
      </c>
      <c r="G146" s="183" t="s">
        <v>223</v>
      </c>
      <c r="H146" s="184">
        <v>0.16300000000000001</v>
      </c>
      <c r="I146" s="185"/>
      <c r="J146" s="186">
        <f>ROUND(I146*H146,0)</f>
        <v>0</v>
      </c>
      <c r="K146" s="182" t="s">
        <v>1329</v>
      </c>
      <c r="L146" s="38"/>
      <c r="M146" s="187" t="s">
        <v>1</v>
      </c>
      <c r="N146" s="188" t="s">
        <v>42</v>
      </c>
      <c r="O146" s="7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1" t="s">
        <v>317</v>
      </c>
      <c r="AT146" s="191" t="s">
        <v>208</v>
      </c>
      <c r="AU146" s="191" t="s">
        <v>84</v>
      </c>
      <c r="AY146" s="18" t="s">
        <v>206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</v>
      </c>
      <c r="BK146" s="192">
        <f>ROUND(I146*H146,0)</f>
        <v>0</v>
      </c>
      <c r="BL146" s="18" t="s">
        <v>317</v>
      </c>
      <c r="BM146" s="191" t="s">
        <v>427</v>
      </c>
    </row>
    <row r="147" s="12" customFormat="1" ht="22.8" customHeight="1">
      <c r="A147" s="12"/>
      <c r="B147" s="166"/>
      <c r="C147" s="12"/>
      <c r="D147" s="167" t="s">
        <v>76</v>
      </c>
      <c r="E147" s="177" t="s">
        <v>1364</v>
      </c>
      <c r="F147" s="177" t="s">
        <v>1365</v>
      </c>
      <c r="G147" s="12"/>
      <c r="H147" s="12"/>
      <c r="I147" s="169"/>
      <c r="J147" s="178">
        <f>BK147</f>
        <v>0</v>
      </c>
      <c r="K147" s="12"/>
      <c r="L147" s="166"/>
      <c r="M147" s="171"/>
      <c r="N147" s="172"/>
      <c r="O147" s="172"/>
      <c r="P147" s="173">
        <f>SUM(P148:P155)</f>
        <v>0</v>
      </c>
      <c r="Q147" s="172"/>
      <c r="R147" s="173">
        <f>SUM(R148:R155)</f>
        <v>0</v>
      </c>
      <c r="S147" s="172"/>
      <c r="T147" s="174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7" t="s">
        <v>84</v>
      </c>
      <c r="AT147" s="175" t="s">
        <v>76</v>
      </c>
      <c r="AU147" s="175" t="s">
        <v>8</v>
      </c>
      <c r="AY147" s="167" t="s">
        <v>206</v>
      </c>
      <c r="BK147" s="176">
        <f>SUM(BK148:BK155)</f>
        <v>0</v>
      </c>
    </row>
    <row r="148" s="2" customFormat="1" ht="33" customHeight="1">
      <c r="A148" s="37"/>
      <c r="B148" s="179"/>
      <c r="C148" s="180" t="s">
        <v>325</v>
      </c>
      <c r="D148" s="180" t="s">
        <v>208</v>
      </c>
      <c r="E148" s="181" t="s">
        <v>1366</v>
      </c>
      <c r="F148" s="182" t="s">
        <v>1367</v>
      </c>
      <c r="G148" s="183" t="s">
        <v>390</v>
      </c>
      <c r="H148" s="184">
        <v>1</v>
      </c>
      <c r="I148" s="185"/>
      <c r="J148" s="186">
        <f>ROUND(I148*H148,0)</f>
        <v>0</v>
      </c>
      <c r="K148" s="182" t="s">
        <v>1329</v>
      </c>
      <c r="L148" s="38"/>
      <c r="M148" s="187" t="s">
        <v>1</v>
      </c>
      <c r="N148" s="188" t="s">
        <v>42</v>
      </c>
      <c r="O148" s="7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1" t="s">
        <v>317</v>
      </c>
      <c r="AT148" s="191" t="s">
        <v>208</v>
      </c>
      <c r="AU148" s="191" t="s">
        <v>84</v>
      </c>
      <c r="AY148" s="18" t="s">
        <v>206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8</v>
      </c>
      <c r="BK148" s="192">
        <f>ROUND(I148*H148,0)</f>
        <v>0</v>
      </c>
      <c r="BL148" s="18" t="s">
        <v>317</v>
      </c>
      <c r="BM148" s="191" t="s">
        <v>441</v>
      </c>
    </row>
    <row r="149" s="2" customFormat="1" ht="37.8" customHeight="1">
      <c r="A149" s="37"/>
      <c r="B149" s="179"/>
      <c r="C149" s="180" t="s">
        <v>338</v>
      </c>
      <c r="D149" s="180" t="s">
        <v>208</v>
      </c>
      <c r="E149" s="181" t="s">
        <v>1368</v>
      </c>
      <c r="F149" s="182" t="s">
        <v>1369</v>
      </c>
      <c r="G149" s="183" t="s">
        <v>438</v>
      </c>
      <c r="H149" s="184">
        <v>6</v>
      </c>
      <c r="I149" s="185"/>
      <c r="J149" s="186">
        <f>ROUND(I149*H149,0)</f>
        <v>0</v>
      </c>
      <c r="K149" s="182" t="s">
        <v>1329</v>
      </c>
      <c r="L149" s="38"/>
      <c r="M149" s="187" t="s">
        <v>1</v>
      </c>
      <c r="N149" s="188" t="s">
        <v>42</v>
      </c>
      <c r="O149" s="7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1" t="s">
        <v>317</v>
      </c>
      <c r="AT149" s="191" t="s">
        <v>208</v>
      </c>
      <c r="AU149" s="191" t="s">
        <v>84</v>
      </c>
      <c r="AY149" s="18" t="s">
        <v>206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</v>
      </c>
      <c r="BK149" s="192">
        <f>ROUND(I149*H149,0)</f>
        <v>0</v>
      </c>
      <c r="BL149" s="18" t="s">
        <v>317</v>
      </c>
      <c r="BM149" s="191" t="s">
        <v>451</v>
      </c>
    </row>
    <row r="150" s="2" customFormat="1" ht="33" customHeight="1">
      <c r="A150" s="37"/>
      <c r="B150" s="179"/>
      <c r="C150" s="180" t="s">
        <v>342</v>
      </c>
      <c r="D150" s="180" t="s">
        <v>208</v>
      </c>
      <c r="E150" s="181" t="s">
        <v>1370</v>
      </c>
      <c r="F150" s="182" t="s">
        <v>1371</v>
      </c>
      <c r="G150" s="183" t="s">
        <v>390</v>
      </c>
      <c r="H150" s="184">
        <v>16</v>
      </c>
      <c r="I150" s="185"/>
      <c r="J150" s="186">
        <f>ROUND(I150*H150,0)</f>
        <v>0</v>
      </c>
      <c r="K150" s="182" t="s">
        <v>1329</v>
      </c>
      <c r="L150" s="38"/>
      <c r="M150" s="187" t="s">
        <v>1</v>
      </c>
      <c r="N150" s="188" t="s">
        <v>42</v>
      </c>
      <c r="O150" s="7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1" t="s">
        <v>317</v>
      </c>
      <c r="AT150" s="191" t="s">
        <v>208</v>
      </c>
      <c r="AU150" s="191" t="s">
        <v>84</v>
      </c>
      <c r="AY150" s="18" t="s">
        <v>206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8</v>
      </c>
      <c r="BK150" s="192">
        <f>ROUND(I150*H150,0)</f>
        <v>0</v>
      </c>
      <c r="BL150" s="18" t="s">
        <v>317</v>
      </c>
      <c r="BM150" s="191" t="s">
        <v>470</v>
      </c>
    </row>
    <row r="151" s="2" customFormat="1" ht="24.15" customHeight="1">
      <c r="A151" s="37"/>
      <c r="B151" s="179"/>
      <c r="C151" s="180" t="s">
        <v>7</v>
      </c>
      <c r="D151" s="180" t="s">
        <v>208</v>
      </c>
      <c r="E151" s="181" t="s">
        <v>1372</v>
      </c>
      <c r="F151" s="182" t="s">
        <v>1373</v>
      </c>
      <c r="G151" s="183" t="s">
        <v>390</v>
      </c>
      <c r="H151" s="184">
        <v>1</v>
      </c>
      <c r="I151" s="185"/>
      <c r="J151" s="186">
        <f>ROUND(I151*H151,0)</f>
        <v>0</v>
      </c>
      <c r="K151" s="182" t="s">
        <v>1329</v>
      </c>
      <c r="L151" s="38"/>
      <c r="M151" s="187" t="s">
        <v>1</v>
      </c>
      <c r="N151" s="188" t="s">
        <v>42</v>
      </c>
      <c r="O151" s="7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1" t="s">
        <v>317</v>
      </c>
      <c r="AT151" s="191" t="s">
        <v>208</v>
      </c>
      <c r="AU151" s="191" t="s">
        <v>84</v>
      </c>
      <c r="AY151" s="18" t="s">
        <v>206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8</v>
      </c>
      <c r="BK151" s="192">
        <f>ROUND(I151*H151,0)</f>
        <v>0</v>
      </c>
      <c r="BL151" s="18" t="s">
        <v>317</v>
      </c>
      <c r="BM151" s="191" t="s">
        <v>483</v>
      </c>
    </row>
    <row r="152" s="2" customFormat="1" ht="24.15" customHeight="1">
      <c r="A152" s="37"/>
      <c r="B152" s="179"/>
      <c r="C152" s="180" t="s">
        <v>351</v>
      </c>
      <c r="D152" s="180" t="s">
        <v>208</v>
      </c>
      <c r="E152" s="181" t="s">
        <v>1374</v>
      </c>
      <c r="F152" s="182" t="s">
        <v>1375</v>
      </c>
      <c r="G152" s="183" t="s">
        <v>390</v>
      </c>
      <c r="H152" s="184">
        <v>2</v>
      </c>
      <c r="I152" s="185"/>
      <c r="J152" s="186">
        <f>ROUND(I152*H152,0)</f>
        <v>0</v>
      </c>
      <c r="K152" s="182" t="s">
        <v>1329</v>
      </c>
      <c r="L152" s="38"/>
      <c r="M152" s="187" t="s">
        <v>1</v>
      </c>
      <c r="N152" s="188" t="s">
        <v>42</v>
      </c>
      <c r="O152" s="7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1" t="s">
        <v>317</v>
      </c>
      <c r="AT152" s="191" t="s">
        <v>208</v>
      </c>
      <c r="AU152" s="191" t="s">
        <v>84</v>
      </c>
      <c r="AY152" s="18" t="s">
        <v>206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8</v>
      </c>
      <c r="BK152" s="192">
        <f>ROUND(I152*H152,0)</f>
        <v>0</v>
      </c>
      <c r="BL152" s="18" t="s">
        <v>317</v>
      </c>
      <c r="BM152" s="191" t="s">
        <v>498</v>
      </c>
    </row>
    <row r="153" s="2" customFormat="1" ht="24.15" customHeight="1">
      <c r="A153" s="37"/>
      <c r="B153" s="179"/>
      <c r="C153" s="180" t="s">
        <v>355</v>
      </c>
      <c r="D153" s="180" t="s">
        <v>208</v>
      </c>
      <c r="E153" s="181" t="s">
        <v>1376</v>
      </c>
      <c r="F153" s="182" t="s">
        <v>1377</v>
      </c>
      <c r="G153" s="183" t="s">
        <v>390</v>
      </c>
      <c r="H153" s="184">
        <v>16</v>
      </c>
      <c r="I153" s="185"/>
      <c r="J153" s="186">
        <f>ROUND(I153*H153,0)</f>
        <v>0</v>
      </c>
      <c r="K153" s="182" t="s">
        <v>1329</v>
      </c>
      <c r="L153" s="38"/>
      <c r="M153" s="187" t="s">
        <v>1</v>
      </c>
      <c r="N153" s="188" t="s">
        <v>42</v>
      </c>
      <c r="O153" s="7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1" t="s">
        <v>317</v>
      </c>
      <c r="AT153" s="191" t="s">
        <v>208</v>
      </c>
      <c r="AU153" s="191" t="s">
        <v>84</v>
      </c>
      <c r="AY153" s="18" t="s">
        <v>206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8</v>
      </c>
      <c r="BK153" s="192">
        <f>ROUND(I153*H153,0)</f>
        <v>0</v>
      </c>
      <c r="BL153" s="18" t="s">
        <v>317</v>
      </c>
      <c r="BM153" s="191" t="s">
        <v>512</v>
      </c>
    </row>
    <row r="154" s="2" customFormat="1" ht="24.15" customHeight="1">
      <c r="A154" s="37"/>
      <c r="B154" s="179"/>
      <c r="C154" s="180" t="s">
        <v>361</v>
      </c>
      <c r="D154" s="180" t="s">
        <v>208</v>
      </c>
      <c r="E154" s="181" t="s">
        <v>1378</v>
      </c>
      <c r="F154" s="182" t="s">
        <v>1379</v>
      </c>
      <c r="G154" s="183" t="s">
        <v>390</v>
      </c>
      <c r="H154" s="184">
        <v>2</v>
      </c>
      <c r="I154" s="185"/>
      <c r="J154" s="186">
        <f>ROUND(I154*H154,0)</f>
        <v>0</v>
      </c>
      <c r="K154" s="182" t="s">
        <v>1329</v>
      </c>
      <c r="L154" s="38"/>
      <c r="M154" s="187" t="s">
        <v>1</v>
      </c>
      <c r="N154" s="188" t="s">
        <v>42</v>
      </c>
      <c r="O154" s="7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1" t="s">
        <v>317</v>
      </c>
      <c r="AT154" s="191" t="s">
        <v>208</v>
      </c>
      <c r="AU154" s="191" t="s">
        <v>84</v>
      </c>
      <c r="AY154" s="18" t="s">
        <v>206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</v>
      </c>
      <c r="BK154" s="192">
        <f>ROUND(I154*H154,0)</f>
        <v>0</v>
      </c>
      <c r="BL154" s="18" t="s">
        <v>317</v>
      </c>
      <c r="BM154" s="191" t="s">
        <v>530</v>
      </c>
    </row>
    <row r="155" s="2" customFormat="1" ht="44.25" customHeight="1">
      <c r="A155" s="37"/>
      <c r="B155" s="179"/>
      <c r="C155" s="180" t="s">
        <v>369</v>
      </c>
      <c r="D155" s="180" t="s">
        <v>208</v>
      </c>
      <c r="E155" s="181" t="s">
        <v>1380</v>
      </c>
      <c r="F155" s="182" t="s">
        <v>1381</v>
      </c>
      <c r="G155" s="183" t="s">
        <v>223</v>
      </c>
      <c r="H155" s="184">
        <v>0.017999999999999999</v>
      </c>
      <c r="I155" s="185"/>
      <c r="J155" s="186">
        <f>ROUND(I155*H155,0)</f>
        <v>0</v>
      </c>
      <c r="K155" s="182" t="s">
        <v>1329</v>
      </c>
      <c r="L155" s="38"/>
      <c r="M155" s="187" t="s">
        <v>1</v>
      </c>
      <c r="N155" s="188" t="s">
        <v>42</v>
      </c>
      <c r="O155" s="7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1" t="s">
        <v>317</v>
      </c>
      <c r="AT155" s="191" t="s">
        <v>208</v>
      </c>
      <c r="AU155" s="191" t="s">
        <v>84</v>
      </c>
      <c r="AY155" s="18" t="s">
        <v>206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8</v>
      </c>
      <c r="BK155" s="192">
        <f>ROUND(I155*H155,0)</f>
        <v>0</v>
      </c>
      <c r="BL155" s="18" t="s">
        <v>317</v>
      </c>
      <c r="BM155" s="191" t="s">
        <v>539</v>
      </c>
    </row>
    <row r="156" s="12" customFormat="1" ht="22.8" customHeight="1">
      <c r="A156" s="12"/>
      <c r="B156" s="166"/>
      <c r="C156" s="12"/>
      <c r="D156" s="167" t="s">
        <v>76</v>
      </c>
      <c r="E156" s="177" t="s">
        <v>1382</v>
      </c>
      <c r="F156" s="177" t="s">
        <v>1383</v>
      </c>
      <c r="G156" s="12"/>
      <c r="H156" s="12"/>
      <c r="I156" s="169"/>
      <c r="J156" s="178">
        <f>BK156</f>
        <v>0</v>
      </c>
      <c r="K156" s="12"/>
      <c r="L156" s="166"/>
      <c r="M156" s="171"/>
      <c r="N156" s="172"/>
      <c r="O156" s="172"/>
      <c r="P156" s="173">
        <f>SUM(P157:P167)</f>
        <v>0</v>
      </c>
      <c r="Q156" s="172"/>
      <c r="R156" s="173">
        <f>SUM(R157:R167)</f>
        <v>0</v>
      </c>
      <c r="S156" s="172"/>
      <c r="T156" s="174">
        <f>SUM(T157:T167)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7" t="s">
        <v>84</v>
      </c>
      <c r="AT156" s="175" t="s">
        <v>76</v>
      </c>
      <c r="AU156" s="175" t="s">
        <v>8</v>
      </c>
      <c r="AY156" s="167" t="s">
        <v>206</v>
      </c>
      <c r="BK156" s="176">
        <f>SUM(BK157:BK167)</f>
        <v>0</v>
      </c>
    </row>
    <row r="157" s="2" customFormat="1" ht="37.8" customHeight="1">
      <c r="A157" s="37"/>
      <c r="B157" s="179"/>
      <c r="C157" s="180" t="s">
        <v>373</v>
      </c>
      <c r="D157" s="180" t="s">
        <v>208</v>
      </c>
      <c r="E157" s="181" t="s">
        <v>1384</v>
      </c>
      <c r="F157" s="182" t="s">
        <v>1385</v>
      </c>
      <c r="G157" s="183" t="s">
        <v>390</v>
      </c>
      <c r="H157" s="184">
        <v>32</v>
      </c>
      <c r="I157" s="185"/>
      <c r="J157" s="186">
        <f>ROUND(I157*H157,0)</f>
        <v>0</v>
      </c>
      <c r="K157" s="182" t="s">
        <v>1329</v>
      </c>
      <c r="L157" s="38"/>
      <c r="M157" s="187" t="s">
        <v>1</v>
      </c>
      <c r="N157" s="188" t="s">
        <v>42</v>
      </c>
      <c r="O157" s="7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1" t="s">
        <v>317</v>
      </c>
      <c r="AT157" s="191" t="s">
        <v>208</v>
      </c>
      <c r="AU157" s="191" t="s">
        <v>84</v>
      </c>
      <c r="AY157" s="18" t="s">
        <v>206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</v>
      </c>
      <c r="BK157" s="192">
        <f>ROUND(I157*H157,0)</f>
        <v>0</v>
      </c>
      <c r="BL157" s="18" t="s">
        <v>317</v>
      </c>
      <c r="BM157" s="191" t="s">
        <v>558</v>
      </c>
    </row>
    <row r="158" s="2" customFormat="1" ht="16.5" customHeight="1">
      <c r="A158" s="37"/>
      <c r="B158" s="179"/>
      <c r="C158" s="180" t="s">
        <v>387</v>
      </c>
      <c r="D158" s="180" t="s">
        <v>208</v>
      </c>
      <c r="E158" s="181" t="s">
        <v>1386</v>
      </c>
      <c r="F158" s="182" t="s">
        <v>1387</v>
      </c>
      <c r="G158" s="183" t="s">
        <v>294</v>
      </c>
      <c r="H158" s="184">
        <v>20</v>
      </c>
      <c r="I158" s="185"/>
      <c r="J158" s="186">
        <f>ROUND(I158*H158,0)</f>
        <v>0</v>
      </c>
      <c r="K158" s="182" t="s">
        <v>1329</v>
      </c>
      <c r="L158" s="38"/>
      <c r="M158" s="187" t="s">
        <v>1</v>
      </c>
      <c r="N158" s="188" t="s">
        <v>42</v>
      </c>
      <c r="O158" s="7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1" t="s">
        <v>317</v>
      </c>
      <c r="AT158" s="191" t="s">
        <v>208</v>
      </c>
      <c r="AU158" s="191" t="s">
        <v>84</v>
      </c>
      <c r="AY158" s="18" t="s">
        <v>206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</v>
      </c>
      <c r="BK158" s="192">
        <f>ROUND(I158*H158,0)</f>
        <v>0</v>
      </c>
      <c r="BL158" s="18" t="s">
        <v>317</v>
      </c>
      <c r="BM158" s="191" t="s">
        <v>567</v>
      </c>
    </row>
    <row r="159" s="2" customFormat="1" ht="37.8" customHeight="1">
      <c r="A159" s="37"/>
      <c r="B159" s="179"/>
      <c r="C159" s="180" t="s">
        <v>398</v>
      </c>
      <c r="D159" s="180" t="s">
        <v>208</v>
      </c>
      <c r="E159" s="181" t="s">
        <v>1388</v>
      </c>
      <c r="F159" s="182" t="s">
        <v>1389</v>
      </c>
      <c r="G159" s="183" t="s">
        <v>390</v>
      </c>
      <c r="H159" s="184">
        <v>1</v>
      </c>
      <c r="I159" s="185"/>
      <c r="J159" s="186">
        <f>ROUND(I159*H159,0)</f>
        <v>0</v>
      </c>
      <c r="K159" s="182" t="s">
        <v>1</v>
      </c>
      <c r="L159" s="38"/>
      <c r="M159" s="187" t="s">
        <v>1</v>
      </c>
      <c r="N159" s="188" t="s">
        <v>42</v>
      </c>
      <c r="O159" s="7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1" t="s">
        <v>317</v>
      </c>
      <c r="AT159" s="191" t="s">
        <v>208</v>
      </c>
      <c r="AU159" s="191" t="s">
        <v>84</v>
      </c>
      <c r="AY159" s="18" t="s">
        <v>206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8</v>
      </c>
      <c r="BK159" s="192">
        <f>ROUND(I159*H159,0)</f>
        <v>0</v>
      </c>
      <c r="BL159" s="18" t="s">
        <v>317</v>
      </c>
      <c r="BM159" s="191" t="s">
        <v>577</v>
      </c>
    </row>
    <row r="160" s="2" customFormat="1" ht="49.05" customHeight="1">
      <c r="A160" s="37"/>
      <c r="B160" s="179"/>
      <c r="C160" s="180" t="s">
        <v>402</v>
      </c>
      <c r="D160" s="180" t="s">
        <v>208</v>
      </c>
      <c r="E160" s="181" t="s">
        <v>1390</v>
      </c>
      <c r="F160" s="182" t="s">
        <v>1391</v>
      </c>
      <c r="G160" s="183" t="s">
        <v>390</v>
      </c>
      <c r="H160" s="184">
        <v>3</v>
      </c>
      <c r="I160" s="185"/>
      <c r="J160" s="186">
        <f>ROUND(I160*H160,0)</f>
        <v>0</v>
      </c>
      <c r="K160" s="182" t="s">
        <v>1329</v>
      </c>
      <c r="L160" s="38"/>
      <c r="M160" s="187" t="s">
        <v>1</v>
      </c>
      <c r="N160" s="188" t="s">
        <v>42</v>
      </c>
      <c r="O160" s="7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1" t="s">
        <v>317</v>
      </c>
      <c r="AT160" s="191" t="s">
        <v>208</v>
      </c>
      <c r="AU160" s="191" t="s">
        <v>84</v>
      </c>
      <c r="AY160" s="18" t="s">
        <v>206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</v>
      </c>
      <c r="BK160" s="192">
        <f>ROUND(I160*H160,0)</f>
        <v>0</v>
      </c>
      <c r="BL160" s="18" t="s">
        <v>317</v>
      </c>
      <c r="BM160" s="191" t="s">
        <v>589</v>
      </c>
    </row>
    <row r="161" s="2" customFormat="1" ht="49.05" customHeight="1">
      <c r="A161" s="37"/>
      <c r="B161" s="179"/>
      <c r="C161" s="180" t="s">
        <v>407</v>
      </c>
      <c r="D161" s="180" t="s">
        <v>208</v>
      </c>
      <c r="E161" s="181" t="s">
        <v>1392</v>
      </c>
      <c r="F161" s="182" t="s">
        <v>1393</v>
      </c>
      <c r="G161" s="183" t="s">
        <v>390</v>
      </c>
      <c r="H161" s="184">
        <v>9</v>
      </c>
      <c r="I161" s="185"/>
      <c r="J161" s="186">
        <f>ROUND(I161*H161,0)</f>
        <v>0</v>
      </c>
      <c r="K161" s="182" t="s">
        <v>1329</v>
      </c>
      <c r="L161" s="38"/>
      <c r="M161" s="187" t="s">
        <v>1</v>
      </c>
      <c r="N161" s="188" t="s">
        <v>42</v>
      </c>
      <c r="O161" s="7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1" t="s">
        <v>317</v>
      </c>
      <c r="AT161" s="191" t="s">
        <v>208</v>
      </c>
      <c r="AU161" s="191" t="s">
        <v>84</v>
      </c>
      <c r="AY161" s="18" t="s">
        <v>206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8</v>
      </c>
      <c r="BK161" s="192">
        <f>ROUND(I161*H161,0)</f>
        <v>0</v>
      </c>
      <c r="BL161" s="18" t="s">
        <v>317</v>
      </c>
      <c r="BM161" s="191" t="s">
        <v>600</v>
      </c>
    </row>
    <row r="162" s="2" customFormat="1" ht="49.05" customHeight="1">
      <c r="A162" s="37"/>
      <c r="B162" s="179"/>
      <c r="C162" s="180" t="s">
        <v>412</v>
      </c>
      <c r="D162" s="180" t="s">
        <v>208</v>
      </c>
      <c r="E162" s="181" t="s">
        <v>1394</v>
      </c>
      <c r="F162" s="182" t="s">
        <v>1395</v>
      </c>
      <c r="G162" s="183" t="s">
        <v>390</v>
      </c>
      <c r="H162" s="184">
        <v>1</v>
      </c>
      <c r="I162" s="185"/>
      <c r="J162" s="186">
        <f>ROUND(I162*H162,0)</f>
        <v>0</v>
      </c>
      <c r="K162" s="182" t="s">
        <v>1329</v>
      </c>
      <c r="L162" s="38"/>
      <c r="M162" s="187" t="s">
        <v>1</v>
      </c>
      <c r="N162" s="188" t="s">
        <v>42</v>
      </c>
      <c r="O162" s="7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1" t="s">
        <v>317</v>
      </c>
      <c r="AT162" s="191" t="s">
        <v>208</v>
      </c>
      <c r="AU162" s="191" t="s">
        <v>84</v>
      </c>
      <c r="AY162" s="18" t="s">
        <v>206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</v>
      </c>
      <c r="BK162" s="192">
        <f>ROUND(I162*H162,0)</f>
        <v>0</v>
      </c>
      <c r="BL162" s="18" t="s">
        <v>317</v>
      </c>
      <c r="BM162" s="191" t="s">
        <v>613</v>
      </c>
    </row>
    <row r="163" s="2" customFormat="1" ht="49.05" customHeight="1">
      <c r="A163" s="37"/>
      <c r="B163" s="179"/>
      <c r="C163" s="180" t="s">
        <v>416</v>
      </c>
      <c r="D163" s="180" t="s">
        <v>208</v>
      </c>
      <c r="E163" s="181" t="s">
        <v>1396</v>
      </c>
      <c r="F163" s="182" t="s">
        <v>1397</v>
      </c>
      <c r="G163" s="183" t="s">
        <v>390</v>
      </c>
      <c r="H163" s="184">
        <v>1</v>
      </c>
      <c r="I163" s="185"/>
      <c r="J163" s="186">
        <f>ROUND(I163*H163,0)</f>
        <v>0</v>
      </c>
      <c r="K163" s="182" t="s">
        <v>1329</v>
      </c>
      <c r="L163" s="38"/>
      <c r="M163" s="187" t="s">
        <v>1</v>
      </c>
      <c r="N163" s="188" t="s">
        <v>42</v>
      </c>
      <c r="O163" s="7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1" t="s">
        <v>317</v>
      </c>
      <c r="AT163" s="191" t="s">
        <v>208</v>
      </c>
      <c r="AU163" s="191" t="s">
        <v>84</v>
      </c>
      <c r="AY163" s="18" t="s">
        <v>206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8</v>
      </c>
      <c r="BK163" s="192">
        <f>ROUND(I163*H163,0)</f>
        <v>0</v>
      </c>
      <c r="BL163" s="18" t="s">
        <v>317</v>
      </c>
      <c r="BM163" s="191" t="s">
        <v>623</v>
      </c>
    </row>
    <row r="164" s="2" customFormat="1" ht="49.05" customHeight="1">
      <c r="A164" s="37"/>
      <c r="B164" s="179"/>
      <c r="C164" s="180" t="s">
        <v>421</v>
      </c>
      <c r="D164" s="180" t="s">
        <v>208</v>
      </c>
      <c r="E164" s="181" t="s">
        <v>1398</v>
      </c>
      <c r="F164" s="182" t="s">
        <v>1399</v>
      </c>
      <c r="G164" s="183" t="s">
        <v>390</v>
      </c>
      <c r="H164" s="184">
        <v>1</v>
      </c>
      <c r="I164" s="185"/>
      <c r="J164" s="186">
        <f>ROUND(I164*H164,0)</f>
        <v>0</v>
      </c>
      <c r="K164" s="182" t="s">
        <v>1</v>
      </c>
      <c r="L164" s="38"/>
      <c r="M164" s="187" t="s">
        <v>1</v>
      </c>
      <c r="N164" s="188" t="s">
        <v>42</v>
      </c>
      <c r="O164" s="7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1" t="s">
        <v>317</v>
      </c>
      <c r="AT164" s="191" t="s">
        <v>208</v>
      </c>
      <c r="AU164" s="191" t="s">
        <v>84</v>
      </c>
      <c r="AY164" s="18" t="s">
        <v>206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</v>
      </c>
      <c r="BK164" s="192">
        <f>ROUND(I164*H164,0)</f>
        <v>0</v>
      </c>
      <c r="BL164" s="18" t="s">
        <v>317</v>
      </c>
      <c r="BM164" s="191" t="s">
        <v>633</v>
      </c>
    </row>
    <row r="165" s="2" customFormat="1" ht="16.5" customHeight="1">
      <c r="A165" s="37"/>
      <c r="B165" s="179"/>
      <c r="C165" s="180" t="s">
        <v>427</v>
      </c>
      <c r="D165" s="180" t="s">
        <v>208</v>
      </c>
      <c r="E165" s="181" t="s">
        <v>1400</v>
      </c>
      <c r="F165" s="182" t="s">
        <v>1401</v>
      </c>
      <c r="G165" s="183" t="s">
        <v>390</v>
      </c>
      <c r="H165" s="184">
        <v>16</v>
      </c>
      <c r="I165" s="185"/>
      <c r="J165" s="186">
        <f>ROUND(I165*H165,0)</f>
        <v>0</v>
      </c>
      <c r="K165" s="182" t="s">
        <v>1329</v>
      </c>
      <c r="L165" s="38"/>
      <c r="M165" s="187" t="s">
        <v>1</v>
      </c>
      <c r="N165" s="188" t="s">
        <v>42</v>
      </c>
      <c r="O165" s="7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1" t="s">
        <v>317</v>
      </c>
      <c r="AT165" s="191" t="s">
        <v>208</v>
      </c>
      <c r="AU165" s="191" t="s">
        <v>84</v>
      </c>
      <c r="AY165" s="18" t="s">
        <v>206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8</v>
      </c>
      <c r="BK165" s="192">
        <f>ROUND(I165*H165,0)</f>
        <v>0</v>
      </c>
      <c r="BL165" s="18" t="s">
        <v>317</v>
      </c>
      <c r="BM165" s="191" t="s">
        <v>644</v>
      </c>
    </row>
    <row r="166" s="2" customFormat="1" ht="24.15" customHeight="1">
      <c r="A166" s="37"/>
      <c r="B166" s="179"/>
      <c r="C166" s="180" t="s">
        <v>435</v>
      </c>
      <c r="D166" s="180" t="s">
        <v>208</v>
      </c>
      <c r="E166" s="181" t="s">
        <v>1402</v>
      </c>
      <c r="F166" s="182" t="s">
        <v>1403</v>
      </c>
      <c r="G166" s="183" t="s">
        <v>294</v>
      </c>
      <c r="H166" s="184">
        <v>20</v>
      </c>
      <c r="I166" s="185"/>
      <c r="J166" s="186">
        <f>ROUND(I166*H166,0)</f>
        <v>0</v>
      </c>
      <c r="K166" s="182" t="s">
        <v>1329</v>
      </c>
      <c r="L166" s="38"/>
      <c r="M166" s="187" t="s">
        <v>1</v>
      </c>
      <c r="N166" s="188" t="s">
        <v>42</v>
      </c>
      <c r="O166" s="7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1" t="s">
        <v>317</v>
      </c>
      <c r="AT166" s="191" t="s">
        <v>208</v>
      </c>
      <c r="AU166" s="191" t="s">
        <v>84</v>
      </c>
      <c r="AY166" s="18" t="s">
        <v>206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</v>
      </c>
      <c r="BK166" s="192">
        <f>ROUND(I166*H166,0)</f>
        <v>0</v>
      </c>
      <c r="BL166" s="18" t="s">
        <v>317</v>
      </c>
      <c r="BM166" s="191" t="s">
        <v>654</v>
      </c>
    </row>
    <row r="167" s="2" customFormat="1" ht="44.25" customHeight="1">
      <c r="A167" s="37"/>
      <c r="B167" s="179"/>
      <c r="C167" s="180" t="s">
        <v>441</v>
      </c>
      <c r="D167" s="180" t="s">
        <v>208</v>
      </c>
      <c r="E167" s="181" t="s">
        <v>1404</v>
      </c>
      <c r="F167" s="182" t="s">
        <v>1405</v>
      </c>
      <c r="G167" s="183" t="s">
        <v>223</v>
      </c>
      <c r="H167" s="184">
        <v>0.53700000000000003</v>
      </c>
      <c r="I167" s="185"/>
      <c r="J167" s="186">
        <f>ROUND(I167*H167,0)</f>
        <v>0</v>
      </c>
      <c r="K167" s="182" t="s">
        <v>1329</v>
      </c>
      <c r="L167" s="38"/>
      <c r="M167" s="187" t="s">
        <v>1</v>
      </c>
      <c r="N167" s="188" t="s">
        <v>42</v>
      </c>
      <c r="O167" s="7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1" t="s">
        <v>317</v>
      </c>
      <c r="AT167" s="191" t="s">
        <v>208</v>
      </c>
      <c r="AU167" s="191" t="s">
        <v>84</v>
      </c>
      <c r="AY167" s="18" t="s">
        <v>206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</v>
      </c>
      <c r="BK167" s="192">
        <f>ROUND(I167*H167,0)</f>
        <v>0</v>
      </c>
      <c r="BL167" s="18" t="s">
        <v>317</v>
      </c>
      <c r="BM167" s="191" t="s">
        <v>663</v>
      </c>
    </row>
    <row r="168" s="12" customFormat="1" ht="25.92" customHeight="1">
      <c r="A168" s="12"/>
      <c r="B168" s="166"/>
      <c r="C168" s="12"/>
      <c r="D168" s="167" t="s">
        <v>76</v>
      </c>
      <c r="E168" s="168" t="s">
        <v>1175</v>
      </c>
      <c r="F168" s="168" t="s">
        <v>1176</v>
      </c>
      <c r="G168" s="12"/>
      <c r="H168" s="12"/>
      <c r="I168" s="169"/>
      <c r="J168" s="170">
        <f>BK168</f>
        <v>0</v>
      </c>
      <c r="K168" s="12"/>
      <c r="L168" s="166"/>
      <c r="M168" s="171"/>
      <c r="N168" s="172"/>
      <c r="O168" s="172"/>
      <c r="P168" s="173">
        <f>P169</f>
        <v>0</v>
      </c>
      <c r="Q168" s="172"/>
      <c r="R168" s="173">
        <f>R169</f>
        <v>0</v>
      </c>
      <c r="S168" s="172"/>
      <c r="T168" s="174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7" t="s">
        <v>102</v>
      </c>
      <c r="AT168" s="175" t="s">
        <v>76</v>
      </c>
      <c r="AU168" s="175" t="s">
        <v>77</v>
      </c>
      <c r="AY168" s="167" t="s">
        <v>206</v>
      </c>
      <c r="BK168" s="176">
        <f>BK169</f>
        <v>0</v>
      </c>
    </row>
    <row r="169" s="2" customFormat="1" ht="24.15" customHeight="1">
      <c r="A169" s="37"/>
      <c r="B169" s="179"/>
      <c r="C169" s="180" t="s">
        <v>446</v>
      </c>
      <c r="D169" s="180" t="s">
        <v>208</v>
      </c>
      <c r="E169" s="181" t="s">
        <v>1406</v>
      </c>
      <c r="F169" s="182" t="s">
        <v>1407</v>
      </c>
      <c r="G169" s="183" t="s">
        <v>1180</v>
      </c>
      <c r="H169" s="184">
        <v>60</v>
      </c>
      <c r="I169" s="185"/>
      <c r="J169" s="186">
        <f>ROUND(I169*H169,0)</f>
        <v>0</v>
      </c>
      <c r="K169" s="182" t="s">
        <v>1329</v>
      </c>
      <c r="L169" s="38"/>
      <c r="M169" s="236" t="s">
        <v>1</v>
      </c>
      <c r="N169" s="237" t="s">
        <v>42</v>
      </c>
      <c r="O169" s="233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1" t="s">
        <v>1408</v>
      </c>
      <c r="AT169" s="191" t="s">
        <v>208</v>
      </c>
      <c r="AU169" s="191" t="s">
        <v>8</v>
      </c>
      <c r="AY169" s="18" t="s">
        <v>206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8</v>
      </c>
      <c r="BK169" s="192">
        <f>ROUND(I169*H169,0)</f>
        <v>0</v>
      </c>
      <c r="BL169" s="18" t="s">
        <v>1408</v>
      </c>
      <c r="BM169" s="191" t="s">
        <v>672</v>
      </c>
    </row>
    <row r="170" s="2" customFormat="1" ht="6.96" customHeight="1">
      <c r="A170" s="37"/>
      <c r="B170" s="59"/>
      <c r="C170" s="60"/>
      <c r="D170" s="60"/>
      <c r="E170" s="60"/>
      <c r="F170" s="60"/>
      <c r="G170" s="60"/>
      <c r="H170" s="60"/>
      <c r="I170" s="60"/>
      <c r="J170" s="60"/>
      <c r="K170" s="60"/>
      <c r="L170" s="38"/>
      <c r="M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</row>
  </sheetData>
  <autoFilter ref="C125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111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- 1. část</v>
      </c>
      <c r="F7" s="31"/>
      <c r="G7" s="31"/>
      <c r="H7" s="31"/>
      <c r="L7" s="21"/>
    </row>
    <row r="8" s="1" customFormat="1" ht="12" customHeight="1">
      <c r="B8" s="21"/>
      <c r="D8" s="31" t="s">
        <v>123</v>
      </c>
      <c r="L8" s="21"/>
    </row>
    <row r="9" s="2" customFormat="1" ht="16.5" customHeight="1">
      <c r="A9" s="37"/>
      <c r="B9" s="38"/>
      <c r="C9" s="37"/>
      <c r="D9" s="37"/>
      <c r="E9" s="129" t="s">
        <v>127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131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1409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1185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SPOŠ Dvůr Králové, Elišky Krásnohorské 2069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DK s.r.o.,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ROUND(J128,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ROUND((SUM(BE128:BE209)),  0)</f>
        <v>0</v>
      </c>
      <c r="G35" s="37"/>
      <c r="H35" s="37"/>
      <c r="I35" s="136">
        <v>0.20999999999999999</v>
      </c>
      <c r="J35" s="135">
        <f>ROUND(((SUM(BE128:BE209))*I35),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ROUND((SUM(BF128:BF209)),  0)</f>
        <v>0</v>
      </c>
      <c r="G36" s="37"/>
      <c r="H36" s="37"/>
      <c r="I36" s="136">
        <v>0.14999999999999999</v>
      </c>
      <c r="J36" s="135">
        <f>ROUND(((SUM(BF128:BF209))*I36),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ROUND((SUM(BG128:BG209)),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ROUND((SUM(BH128:BH209)),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ROUND((SUM(BI128:BI209)),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- 1. 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123</v>
      </c>
      <c r="L86" s="21"/>
    </row>
    <row r="87" s="2" customFormat="1" ht="16.5" customHeight="1">
      <c r="A87" s="37"/>
      <c r="B87" s="38"/>
      <c r="C87" s="37"/>
      <c r="D87" s="37"/>
      <c r="E87" s="129" t="s">
        <v>127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131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d - Zdravotní technika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167</v>
      </c>
      <c r="D96" s="137"/>
      <c r="E96" s="137"/>
      <c r="F96" s="137"/>
      <c r="G96" s="137"/>
      <c r="H96" s="137"/>
      <c r="I96" s="137"/>
      <c r="J96" s="146" t="s">
        <v>168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169</v>
      </c>
      <c r="D98" s="37"/>
      <c r="E98" s="37"/>
      <c r="F98" s="37"/>
      <c r="G98" s="37"/>
      <c r="H98" s="37"/>
      <c r="I98" s="37"/>
      <c r="J98" s="95">
        <f>J128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170</v>
      </c>
    </row>
    <row r="99" s="9" customFormat="1" ht="24.96" customHeight="1">
      <c r="A99" s="9"/>
      <c r="B99" s="148"/>
      <c r="C99" s="9"/>
      <c r="D99" s="149" t="s">
        <v>171</v>
      </c>
      <c r="E99" s="150"/>
      <c r="F99" s="150"/>
      <c r="G99" s="150"/>
      <c r="H99" s="150"/>
      <c r="I99" s="150"/>
      <c r="J99" s="151">
        <f>J129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173</v>
      </c>
      <c r="E100" s="154"/>
      <c r="F100" s="154"/>
      <c r="G100" s="154"/>
      <c r="H100" s="154"/>
      <c r="I100" s="154"/>
      <c r="J100" s="155">
        <f>J130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8"/>
      <c r="C101" s="9"/>
      <c r="D101" s="149" t="s">
        <v>179</v>
      </c>
      <c r="E101" s="150"/>
      <c r="F101" s="150"/>
      <c r="G101" s="150"/>
      <c r="H101" s="150"/>
      <c r="I101" s="150"/>
      <c r="J101" s="151">
        <f>J132</f>
        <v>0</v>
      </c>
      <c r="K101" s="9"/>
      <c r="L101" s="14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2"/>
      <c r="C102" s="10"/>
      <c r="D102" s="153" t="s">
        <v>1410</v>
      </c>
      <c r="E102" s="154"/>
      <c r="F102" s="154"/>
      <c r="G102" s="154"/>
      <c r="H102" s="154"/>
      <c r="I102" s="154"/>
      <c r="J102" s="155">
        <f>J133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1411</v>
      </c>
      <c r="E103" s="154"/>
      <c r="F103" s="154"/>
      <c r="G103" s="154"/>
      <c r="H103" s="154"/>
      <c r="I103" s="154"/>
      <c r="J103" s="155">
        <f>J154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182</v>
      </c>
      <c r="E104" s="154"/>
      <c r="F104" s="154"/>
      <c r="G104" s="154"/>
      <c r="H104" s="154"/>
      <c r="I104" s="154"/>
      <c r="J104" s="155">
        <f>J180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1412</v>
      </c>
      <c r="E105" s="154"/>
      <c r="F105" s="154"/>
      <c r="G105" s="154"/>
      <c r="H105" s="154"/>
      <c r="I105" s="154"/>
      <c r="J105" s="155">
        <f>J203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8"/>
      <c r="C106" s="9"/>
      <c r="D106" s="149" t="s">
        <v>190</v>
      </c>
      <c r="E106" s="150"/>
      <c r="F106" s="150"/>
      <c r="G106" s="150"/>
      <c r="H106" s="150"/>
      <c r="I106" s="150"/>
      <c r="J106" s="151">
        <f>J208</f>
        <v>0</v>
      </c>
      <c r="K106" s="9"/>
      <c r="L106" s="14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191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9" t="str">
        <f>E7</f>
        <v>SPOŠ D. K. n.L., budova H - 1.etapa - 1. část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1"/>
      <c r="C117" s="31" t="s">
        <v>123</v>
      </c>
      <c r="L117" s="21"/>
    </row>
    <row r="118" s="2" customFormat="1" ht="16.5" customHeight="1">
      <c r="A118" s="37"/>
      <c r="B118" s="38"/>
      <c r="C118" s="37"/>
      <c r="D118" s="37"/>
      <c r="E118" s="129" t="s">
        <v>127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131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E11</f>
        <v>d - Zdravotní technika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21</v>
      </c>
      <c r="D122" s="37"/>
      <c r="E122" s="37"/>
      <c r="F122" s="26" t="str">
        <f>F14</f>
        <v xml:space="preserve"> </v>
      </c>
      <c r="G122" s="37"/>
      <c r="H122" s="37"/>
      <c r="I122" s="31" t="s">
        <v>23</v>
      </c>
      <c r="J122" s="68" t="str">
        <f>IF(J14="","",J14)</f>
        <v>11. 1. 2024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40.05" customHeight="1">
      <c r="A124" s="37"/>
      <c r="B124" s="38"/>
      <c r="C124" s="31" t="s">
        <v>25</v>
      </c>
      <c r="D124" s="37"/>
      <c r="E124" s="37"/>
      <c r="F124" s="26" t="str">
        <f>E17</f>
        <v>SPOŠ Dvůr Králové, Elišky Krásnohorské 2069</v>
      </c>
      <c r="G124" s="37"/>
      <c r="H124" s="37"/>
      <c r="I124" s="31" t="s">
        <v>31</v>
      </c>
      <c r="J124" s="35" t="str">
        <f>E23</f>
        <v>Projektis DK s.r.o., Legionářská 562, D.K.n.L.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29</v>
      </c>
      <c r="D125" s="37"/>
      <c r="E125" s="37"/>
      <c r="F125" s="26" t="str">
        <f>IF(E20="","",E20)</f>
        <v>Vyplň údaj</v>
      </c>
      <c r="G125" s="37"/>
      <c r="H125" s="37"/>
      <c r="I125" s="31" t="s">
        <v>34</v>
      </c>
      <c r="J125" s="35" t="str">
        <f>E26</f>
        <v>ing. V. Švehla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56"/>
      <c r="B127" s="157"/>
      <c r="C127" s="158" t="s">
        <v>192</v>
      </c>
      <c r="D127" s="159" t="s">
        <v>62</v>
      </c>
      <c r="E127" s="159" t="s">
        <v>58</v>
      </c>
      <c r="F127" s="159" t="s">
        <v>59</v>
      </c>
      <c r="G127" s="159" t="s">
        <v>193</v>
      </c>
      <c r="H127" s="159" t="s">
        <v>194</v>
      </c>
      <c r="I127" s="159" t="s">
        <v>195</v>
      </c>
      <c r="J127" s="159" t="s">
        <v>168</v>
      </c>
      <c r="K127" s="160" t="s">
        <v>196</v>
      </c>
      <c r="L127" s="161"/>
      <c r="M127" s="85" t="s">
        <v>1</v>
      </c>
      <c r="N127" s="86" t="s">
        <v>41</v>
      </c>
      <c r="O127" s="86" t="s">
        <v>197</v>
      </c>
      <c r="P127" s="86" t="s">
        <v>198</v>
      </c>
      <c r="Q127" s="86" t="s">
        <v>199</v>
      </c>
      <c r="R127" s="86" t="s">
        <v>200</v>
      </c>
      <c r="S127" s="86" t="s">
        <v>201</v>
      </c>
      <c r="T127" s="87" t="s">
        <v>202</v>
      </c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</row>
    <row r="128" s="2" customFormat="1" ht="22.8" customHeight="1">
      <c r="A128" s="37"/>
      <c r="B128" s="38"/>
      <c r="C128" s="92" t="s">
        <v>203</v>
      </c>
      <c r="D128" s="37"/>
      <c r="E128" s="37"/>
      <c r="F128" s="37"/>
      <c r="G128" s="37"/>
      <c r="H128" s="37"/>
      <c r="I128" s="37"/>
      <c r="J128" s="162">
        <f>BK128</f>
        <v>0</v>
      </c>
      <c r="K128" s="37"/>
      <c r="L128" s="38"/>
      <c r="M128" s="88"/>
      <c r="N128" s="72"/>
      <c r="O128" s="89"/>
      <c r="P128" s="163">
        <f>P129+P132+P208</f>
        <v>0</v>
      </c>
      <c r="Q128" s="89"/>
      <c r="R128" s="163">
        <f>R129+R132+R208</f>
        <v>0</v>
      </c>
      <c r="S128" s="89"/>
      <c r="T128" s="164">
        <f>T129+T132+T208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76</v>
      </c>
      <c r="AU128" s="18" t="s">
        <v>170</v>
      </c>
      <c r="BK128" s="165">
        <f>BK129+BK132+BK208</f>
        <v>0</v>
      </c>
    </row>
    <row r="129" s="12" customFormat="1" ht="25.92" customHeight="1">
      <c r="A129" s="12"/>
      <c r="B129" s="166"/>
      <c r="C129" s="12"/>
      <c r="D129" s="167" t="s">
        <v>76</v>
      </c>
      <c r="E129" s="168" t="s">
        <v>204</v>
      </c>
      <c r="F129" s="168" t="s">
        <v>205</v>
      </c>
      <c r="G129" s="12"/>
      <c r="H129" s="12"/>
      <c r="I129" s="169"/>
      <c r="J129" s="170">
        <f>BK129</f>
        <v>0</v>
      </c>
      <c r="K129" s="12"/>
      <c r="L129" s="166"/>
      <c r="M129" s="171"/>
      <c r="N129" s="172"/>
      <c r="O129" s="172"/>
      <c r="P129" s="173">
        <f>P130</f>
        <v>0</v>
      </c>
      <c r="Q129" s="172"/>
      <c r="R129" s="173">
        <f>R130</f>
        <v>0</v>
      </c>
      <c r="S129" s="172"/>
      <c r="T129" s="174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7" t="s">
        <v>8</v>
      </c>
      <c r="AT129" s="175" t="s">
        <v>76</v>
      </c>
      <c r="AU129" s="175" t="s">
        <v>77</v>
      </c>
      <c r="AY129" s="167" t="s">
        <v>206</v>
      </c>
      <c r="BK129" s="176">
        <f>BK130</f>
        <v>0</v>
      </c>
    </row>
    <row r="130" s="12" customFormat="1" ht="22.8" customHeight="1">
      <c r="A130" s="12"/>
      <c r="B130" s="166"/>
      <c r="C130" s="12"/>
      <c r="D130" s="167" t="s">
        <v>76</v>
      </c>
      <c r="E130" s="177" t="s">
        <v>217</v>
      </c>
      <c r="F130" s="177" t="s">
        <v>227</v>
      </c>
      <c r="G130" s="12"/>
      <c r="H130" s="12"/>
      <c r="I130" s="169"/>
      <c r="J130" s="178">
        <f>BK130</f>
        <v>0</v>
      </c>
      <c r="K130" s="12"/>
      <c r="L130" s="166"/>
      <c r="M130" s="171"/>
      <c r="N130" s="172"/>
      <c r="O130" s="172"/>
      <c r="P130" s="173">
        <f>P131</f>
        <v>0</v>
      </c>
      <c r="Q130" s="172"/>
      <c r="R130" s="173">
        <f>R131</f>
        <v>0</v>
      </c>
      <c r="S130" s="172"/>
      <c r="T130" s="174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8</v>
      </c>
      <c r="AT130" s="175" t="s">
        <v>76</v>
      </c>
      <c r="AU130" s="175" t="s">
        <v>8</v>
      </c>
      <c r="AY130" s="167" t="s">
        <v>206</v>
      </c>
      <c r="BK130" s="176">
        <f>BK131</f>
        <v>0</v>
      </c>
    </row>
    <row r="131" s="2" customFormat="1" ht="24.15" customHeight="1">
      <c r="A131" s="37"/>
      <c r="B131" s="179"/>
      <c r="C131" s="180" t="s">
        <v>8</v>
      </c>
      <c r="D131" s="180" t="s">
        <v>208</v>
      </c>
      <c r="E131" s="181" t="s">
        <v>1413</v>
      </c>
      <c r="F131" s="182" t="s">
        <v>1414</v>
      </c>
      <c r="G131" s="183" t="s">
        <v>266</v>
      </c>
      <c r="H131" s="184">
        <v>5</v>
      </c>
      <c r="I131" s="185"/>
      <c r="J131" s="186">
        <f>ROUND(I131*H131,0)</f>
        <v>0</v>
      </c>
      <c r="K131" s="182" t="s">
        <v>1329</v>
      </c>
      <c r="L131" s="38"/>
      <c r="M131" s="187" t="s">
        <v>1</v>
      </c>
      <c r="N131" s="188" t="s">
        <v>42</v>
      </c>
      <c r="O131" s="7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1" t="s">
        <v>102</v>
      </c>
      <c r="AT131" s="191" t="s">
        <v>208</v>
      </c>
      <c r="AU131" s="191" t="s">
        <v>84</v>
      </c>
      <c r="AY131" s="18" t="s">
        <v>206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</v>
      </c>
      <c r="BK131" s="192">
        <f>ROUND(I131*H131,0)</f>
        <v>0</v>
      </c>
      <c r="BL131" s="18" t="s">
        <v>102</v>
      </c>
      <c r="BM131" s="191" t="s">
        <v>84</v>
      </c>
    </row>
    <row r="132" s="12" customFormat="1" ht="25.92" customHeight="1">
      <c r="A132" s="12"/>
      <c r="B132" s="166"/>
      <c r="C132" s="12"/>
      <c r="D132" s="167" t="s">
        <v>76</v>
      </c>
      <c r="E132" s="168" t="s">
        <v>581</v>
      </c>
      <c r="F132" s="168" t="s">
        <v>582</v>
      </c>
      <c r="G132" s="12"/>
      <c r="H132" s="12"/>
      <c r="I132" s="169"/>
      <c r="J132" s="170">
        <f>BK132</f>
        <v>0</v>
      </c>
      <c r="K132" s="12"/>
      <c r="L132" s="166"/>
      <c r="M132" s="171"/>
      <c r="N132" s="172"/>
      <c r="O132" s="172"/>
      <c r="P132" s="173">
        <f>P133+P154+P180+P203</f>
        <v>0</v>
      </c>
      <c r="Q132" s="172"/>
      <c r="R132" s="173">
        <f>R133+R154+R180+R203</f>
        <v>0</v>
      </c>
      <c r="S132" s="172"/>
      <c r="T132" s="174">
        <f>T133+T154+T180+T203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84</v>
      </c>
      <c r="AT132" s="175" t="s">
        <v>76</v>
      </c>
      <c r="AU132" s="175" t="s">
        <v>77</v>
      </c>
      <c r="AY132" s="167" t="s">
        <v>206</v>
      </c>
      <c r="BK132" s="176">
        <f>BK133+BK154+BK180+BK203</f>
        <v>0</v>
      </c>
    </row>
    <row r="133" s="12" customFormat="1" ht="22.8" customHeight="1">
      <c r="A133" s="12"/>
      <c r="B133" s="166"/>
      <c r="C133" s="12"/>
      <c r="D133" s="167" t="s">
        <v>76</v>
      </c>
      <c r="E133" s="177" t="s">
        <v>1415</v>
      </c>
      <c r="F133" s="177" t="s">
        <v>1416</v>
      </c>
      <c r="G133" s="12"/>
      <c r="H133" s="12"/>
      <c r="I133" s="169"/>
      <c r="J133" s="178">
        <f>BK133</f>
        <v>0</v>
      </c>
      <c r="K133" s="12"/>
      <c r="L133" s="166"/>
      <c r="M133" s="171"/>
      <c r="N133" s="172"/>
      <c r="O133" s="172"/>
      <c r="P133" s="173">
        <f>SUM(P134:P153)</f>
        <v>0</v>
      </c>
      <c r="Q133" s="172"/>
      <c r="R133" s="173">
        <f>SUM(R134:R153)</f>
        <v>0</v>
      </c>
      <c r="S133" s="172"/>
      <c r="T133" s="174">
        <f>SUM(T134:T153)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7" t="s">
        <v>84</v>
      </c>
      <c r="AT133" s="175" t="s">
        <v>76</v>
      </c>
      <c r="AU133" s="175" t="s">
        <v>8</v>
      </c>
      <c r="AY133" s="167" t="s">
        <v>206</v>
      </c>
      <c r="BK133" s="176">
        <f>SUM(BK134:BK153)</f>
        <v>0</v>
      </c>
    </row>
    <row r="134" s="2" customFormat="1" ht="24.15" customHeight="1">
      <c r="A134" s="37"/>
      <c r="B134" s="179"/>
      <c r="C134" s="180" t="s">
        <v>84</v>
      </c>
      <c r="D134" s="180" t="s">
        <v>208</v>
      </c>
      <c r="E134" s="181" t="s">
        <v>1417</v>
      </c>
      <c r="F134" s="182" t="s">
        <v>1418</v>
      </c>
      <c r="G134" s="183" t="s">
        <v>390</v>
      </c>
      <c r="H134" s="184">
        <v>1</v>
      </c>
      <c r="I134" s="185"/>
      <c r="J134" s="186">
        <f>ROUND(I134*H134,0)</f>
        <v>0</v>
      </c>
      <c r="K134" s="182" t="s">
        <v>1329</v>
      </c>
      <c r="L134" s="38"/>
      <c r="M134" s="187" t="s">
        <v>1</v>
      </c>
      <c r="N134" s="188" t="s">
        <v>42</v>
      </c>
      <c r="O134" s="7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1" t="s">
        <v>317</v>
      </c>
      <c r="AT134" s="191" t="s">
        <v>208</v>
      </c>
      <c r="AU134" s="191" t="s">
        <v>84</v>
      </c>
      <c r="AY134" s="18" t="s">
        <v>206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</v>
      </c>
      <c r="BK134" s="192">
        <f>ROUND(I134*H134,0)</f>
        <v>0</v>
      </c>
      <c r="BL134" s="18" t="s">
        <v>317</v>
      </c>
      <c r="BM134" s="191" t="s">
        <v>102</v>
      </c>
    </row>
    <row r="135" s="2" customFormat="1" ht="16.5" customHeight="1">
      <c r="A135" s="37"/>
      <c r="B135" s="179"/>
      <c r="C135" s="180" t="s">
        <v>217</v>
      </c>
      <c r="D135" s="180" t="s">
        <v>208</v>
      </c>
      <c r="E135" s="181" t="s">
        <v>1419</v>
      </c>
      <c r="F135" s="182" t="s">
        <v>1420</v>
      </c>
      <c r="G135" s="183" t="s">
        <v>266</v>
      </c>
      <c r="H135" s="184">
        <v>20</v>
      </c>
      <c r="I135" s="185"/>
      <c r="J135" s="186">
        <f>ROUND(I135*H135,0)</f>
        <v>0</v>
      </c>
      <c r="K135" s="182" t="s">
        <v>1329</v>
      </c>
      <c r="L135" s="38"/>
      <c r="M135" s="187" t="s">
        <v>1</v>
      </c>
      <c r="N135" s="188" t="s">
        <v>42</v>
      </c>
      <c r="O135" s="7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1" t="s">
        <v>317</v>
      </c>
      <c r="AT135" s="191" t="s">
        <v>208</v>
      </c>
      <c r="AU135" s="191" t="s">
        <v>84</v>
      </c>
      <c r="AY135" s="18" t="s">
        <v>206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</v>
      </c>
      <c r="BK135" s="192">
        <f>ROUND(I135*H135,0)</f>
        <v>0</v>
      </c>
      <c r="BL135" s="18" t="s">
        <v>317</v>
      </c>
      <c r="BM135" s="191" t="s">
        <v>165</v>
      </c>
    </row>
    <row r="136" s="2" customFormat="1" ht="16.5" customHeight="1">
      <c r="A136" s="37"/>
      <c r="B136" s="179"/>
      <c r="C136" s="180" t="s">
        <v>102</v>
      </c>
      <c r="D136" s="180" t="s">
        <v>208</v>
      </c>
      <c r="E136" s="181" t="s">
        <v>1421</v>
      </c>
      <c r="F136" s="182" t="s">
        <v>1422</v>
      </c>
      <c r="G136" s="183" t="s">
        <v>266</v>
      </c>
      <c r="H136" s="184">
        <v>20</v>
      </c>
      <c r="I136" s="185"/>
      <c r="J136" s="186">
        <f>ROUND(I136*H136,0)</f>
        <v>0</v>
      </c>
      <c r="K136" s="182" t="s">
        <v>1329</v>
      </c>
      <c r="L136" s="38"/>
      <c r="M136" s="187" t="s">
        <v>1</v>
      </c>
      <c r="N136" s="188" t="s">
        <v>42</v>
      </c>
      <c r="O136" s="7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1" t="s">
        <v>317</v>
      </c>
      <c r="AT136" s="191" t="s">
        <v>208</v>
      </c>
      <c r="AU136" s="191" t="s">
        <v>84</v>
      </c>
      <c r="AY136" s="18" t="s">
        <v>206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</v>
      </c>
      <c r="BK136" s="192">
        <f>ROUND(I136*H136,0)</f>
        <v>0</v>
      </c>
      <c r="BL136" s="18" t="s">
        <v>317</v>
      </c>
      <c r="BM136" s="191" t="s">
        <v>269</v>
      </c>
    </row>
    <row r="137" s="2" customFormat="1" ht="21.75" customHeight="1">
      <c r="A137" s="37"/>
      <c r="B137" s="179"/>
      <c r="C137" s="180" t="s">
        <v>246</v>
      </c>
      <c r="D137" s="180" t="s">
        <v>208</v>
      </c>
      <c r="E137" s="181" t="s">
        <v>1423</v>
      </c>
      <c r="F137" s="182" t="s">
        <v>1424</v>
      </c>
      <c r="G137" s="183" t="s">
        <v>266</v>
      </c>
      <c r="H137" s="184">
        <v>30</v>
      </c>
      <c r="I137" s="185"/>
      <c r="J137" s="186">
        <f>ROUND(I137*H137,0)</f>
        <v>0</v>
      </c>
      <c r="K137" s="182" t="s">
        <v>1329</v>
      </c>
      <c r="L137" s="38"/>
      <c r="M137" s="187" t="s">
        <v>1</v>
      </c>
      <c r="N137" s="188" t="s">
        <v>42</v>
      </c>
      <c r="O137" s="7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317</v>
      </c>
      <c r="AT137" s="191" t="s">
        <v>208</v>
      </c>
      <c r="AU137" s="191" t="s">
        <v>84</v>
      </c>
      <c r="AY137" s="18" t="s">
        <v>206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317</v>
      </c>
      <c r="BM137" s="191" t="s">
        <v>279</v>
      </c>
    </row>
    <row r="138" s="2" customFormat="1" ht="21.75" customHeight="1">
      <c r="A138" s="37"/>
      <c r="B138" s="179"/>
      <c r="C138" s="180" t="s">
        <v>165</v>
      </c>
      <c r="D138" s="180" t="s">
        <v>208</v>
      </c>
      <c r="E138" s="181" t="s">
        <v>1425</v>
      </c>
      <c r="F138" s="182" t="s">
        <v>1426</v>
      </c>
      <c r="G138" s="183" t="s">
        <v>266</v>
      </c>
      <c r="H138" s="184">
        <v>50</v>
      </c>
      <c r="I138" s="185"/>
      <c r="J138" s="186">
        <f>ROUND(I138*H138,0)</f>
        <v>0</v>
      </c>
      <c r="K138" s="182" t="s">
        <v>1329</v>
      </c>
      <c r="L138" s="38"/>
      <c r="M138" s="187" t="s">
        <v>1</v>
      </c>
      <c r="N138" s="188" t="s">
        <v>42</v>
      </c>
      <c r="O138" s="7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1" t="s">
        <v>317</v>
      </c>
      <c r="AT138" s="191" t="s">
        <v>208</v>
      </c>
      <c r="AU138" s="191" t="s">
        <v>84</v>
      </c>
      <c r="AY138" s="18" t="s">
        <v>206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</v>
      </c>
      <c r="BK138" s="192">
        <f>ROUND(I138*H138,0)</f>
        <v>0</v>
      </c>
      <c r="BL138" s="18" t="s">
        <v>317</v>
      </c>
      <c r="BM138" s="191" t="s">
        <v>291</v>
      </c>
    </row>
    <row r="139" s="2" customFormat="1" ht="21.75" customHeight="1">
      <c r="A139" s="37"/>
      <c r="B139" s="179"/>
      <c r="C139" s="180" t="s">
        <v>263</v>
      </c>
      <c r="D139" s="180" t="s">
        <v>208</v>
      </c>
      <c r="E139" s="181" t="s">
        <v>1427</v>
      </c>
      <c r="F139" s="182" t="s">
        <v>1428</v>
      </c>
      <c r="G139" s="183" t="s">
        <v>266</v>
      </c>
      <c r="H139" s="184">
        <v>50</v>
      </c>
      <c r="I139" s="185"/>
      <c r="J139" s="186">
        <f>ROUND(I139*H139,0)</f>
        <v>0</v>
      </c>
      <c r="K139" s="182" t="s">
        <v>1329</v>
      </c>
      <c r="L139" s="38"/>
      <c r="M139" s="187" t="s">
        <v>1</v>
      </c>
      <c r="N139" s="188" t="s">
        <v>42</v>
      </c>
      <c r="O139" s="7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1" t="s">
        <v>317</v>
      </c>
      <c r="AT139" s="191" t="s">
        <v>208</v>
      </c>
      <c r="AU139" s="191" t="s">
        <v>84</v>
      </c>
      <c r="AY139" s="18" t="s">
        <v>206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</v>
      </c>
      <c r="BK139" s="192">
        <f>ROUND(I139*H139,0)</f>
        <v>0</v>
      </c>
      <c r="BL139" s="18" t="s">
        <v>317</v>
      </c>
      <c r="BM139" s="191" t="s">
        <v>302</v>
      </c>
    </row>
    <row r="140" s="2" customFormat="1" ht="21.75" customHeight="1">
      <c r="A140" s="37"/>
      <c r="B140" s="179"/>
      <c r="C140" s="180" t="s">
        <v>269</v>
      </c>
      <c r="D140" s="180" t="s">
        <v>208</v>
      </c>
      <c r="E140" s="181" t="s">
        <v>1429</v>
      </c>
      <c r="F140" s="182" t="s">
        <v>1430</v>
      </c>
      <c r="G140" s="183" t="s">
        <v>266</v>
      </c>
      <c r="H140" s="184">
        <v>10</v>
      </c>
      <c r="I140" s="185"/>
      <c r="J140" s="186">
        <f>ROUND(I140*H140,0)</f>
        <v>0</v>
      </c>
      <c r="K140" s="182" t="s">
        <v>1329</v>
      </c>
      <c r="L140" s="38"/>
      <c r="M140" s="187" t="s">
        <v>1</v>
      </c>
      <c r="N140" s="188" t="s">
        <v>42</v>
      </c>
      <c r="O140" s="7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1" t="s">
        <v>317</v>
      </c>
      <c r="AT140" s="191" t="s">
        <v>208</v>
      </c>
      <c r="AU140" s="191" t="s">
        <v>84</v>
      </c>
      <c r="AY140" s="18" t="s">
        <v>206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</v>
      </c>
      <c r="BK140" s="192">
        <f>ROUND(I140*H140,0)</f>
        <v>0</v>
      </c>
      <c r="BL140" s="18" t="s">
        <v>317</v>
      </c>
      <c r="BM140" s="191" t="s">
        <v>317</v>
      </c>
    </row>
    <row r="141" s="2" customFormat="1" ht="24.15" customHeight="1">
      <c r="A141" s="37"/>
      <c r="B141" s="179"/>
      <c r="C141" s="180" t="s">
        <v>274</v>
      </c>
      <c r="D141" s="180" t="s">
        <v>208</v>
      </c>
      <c r="E141" s="181" t="s">
        <v>1431</v>
      </c>
      <c r="F141" s="182" t="s">
        <v>1432</v>
      </c>
      <c r="G141" s="183" t="s">
        <v>266</v>
      </c>
      <c r="H141" s="184">
        <v>20</v>
      </c>
      <c r="I141" s="185"/>
      <c r="J141" s="186">
        <f>ROUND(I141*H141,0)</f>
        <v>0</v>
      </c>
      <c r="K141" s="182" t="s">
        <v>1329</v>
      </c>
      <c r="L141" s="38"/>
      <c r="M141" s="187" t="s">
        <v>1</v>
      </c>
      <c r="N141" s="188" t="s">
        <v>42</v>
      </c>
      <c r="O141" s="7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317</v>
      </c>
      <c r="AT141" s="191" t="s">
        <v>208</v>
      </c>
      <c r="AU141" s="191" t="s">
        <v>84</v>
      </c>
      <c r="AY141" s="18" t="s">
        <v>206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317</v>
      </c>
      <c r="BM141" s="191" t="s">
        <v>325</v>
      </c>
    </row>
    <row r="142" s="2" customFormat="1" ht="21.75" customHeight="1">
      <c r="A142" s="37"/>
      <c r="B142" s="179"/>
      <c r="C142" s="180" t="s">
        <v>279</v>
      </c>
      <c r="D142" s="180" t="s">
        <v>208</v>
      </c>
      <c r="E142" s="181" t="s">
        <v>1433</v>
      </c>
      <c r="F142" s="182" t="s">
        <v>1434</v>
      </c>
      <c r="G142" s="183" t="s">
        <v>266</v>
      </c>
      <c r="H142" s="184">
        <v>30</v>
      </c>
      <c r="I142" s="185"/>
      <c r="J142" s="186">
        <f>ROUND(I142*H142,0)</f>
        <v>0</v>
      </c>
      <c r="K142" s="182" t="s">
        <v>1329</v>
      </c>
      <c r="L142" s="38"/>
      <c r="M142" s="187" t="s">
        <v>1</v>
      </c>
      <c r="N142" s="188" t="s">
        <v>42</v>
      </c>
      <c r="O142" s="7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1" t="s">
        <v>317</v>
      </c>
      <c r="AT142" s="191" t="s">
        <v>208</v>
      </c>
      <c r="AU142" s="191" t="s">
        <v>84</v>
      </c>
      <c r="AY142" s="18" t="s">
        <v>206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8</v>
      </c>
      <c r="BK142" s="192">
        <f>ROUND(I142*H142,0)</f>
        <v>0</v>
      </c>
      <c r="BL142" s="18" t="s">
        <v>317</v>
      </c>
      <c r="BM142" s="191" t="s">
        <v>342</v>
      </c>
    </row>
    <row r="143" s="2" customFormat="1" ht="21.75" customHeight="1">
      <c r="A143" s="37"/>
      <c r="B143" s="179"/>
      <c r="C143" s="180" t="s">
        <v>286</v>
      </c>
      <c r="D143" s="180" t="s">
        <v>208</v>
      </c>
      <c r="E143" s="181" t="s">
        <v>1435</v>
      </c>
      <c r="F143" s="182" t="s">
        <v>1436</v>
      </c>
      <c r="G143" s="183" t="s">
        <v>266</v>
      </c>
      <c r="H143" s="184">
        <v>20</v>
      </c>
      <c r="I143" s="185"/>
      <c r="J143" s="186">
        <f>ROUND(I143*H143,0)</f>
        <v>0</v>
      </c>
      <c r="K143" s="182" t="s">
        <v>1329</v>
      </c>
      <c r="L143" s="38"/>
      <c r="M143" s="187" t="s">
        <v>1</v>
      </c>
      <c r="N143" s="188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317</v>
      </c>
      <c r="AT143" s="191" t="s">
        <v>208</v>
      </c>
      <c r="AU143" s="191" t="s">
        <v>84</v>
      </c>
      <c r="AY143" s="18" t="s">
        <v>206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317</v>
      </c>
      <c r="BM143" s="191" t="s">
        <v>351</v>
      </c>
    </row>
    <row r="144" s="2" customFormat="1" ht="16.5" customHeight="1">
      <c r="A144" s="37"/>
      <c r="B144" s="179"/>
      <c r="C144" s="180" t="s">
        <v>291</v>
      </c>
      <c r="D144" s="180" t="s">
        <v>208</v>
      </c>
      <c r="E144" s="181" t="s">
        <v>1437</v>
      </c>
      <c r="F144" s="182" t="s">
        <v>1438</v>
      </c>
      <c r="G144" s="183" t="s">
        <v>266</v>
      </c>
      <c r="H144" s="184">
        <v>25</v>
      </c>
      <c r="I144" s="185"/>
      <c r="J144" s="186">
        <f>ROUND(I144*H144,0)</f>
        <v>0</v>
      </c>
      <c r="K144" s="182" t="s">
        <v>1329</v>
      </c>
      <c r="L144" s="38"/>
      <c r="M144" s="187" t="s">
        <v>1</v>
      </c>
      <c r="N144" s="188" t="s">
        <v>42</v>
      </c>
      <c r="O144" s="7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1" t="s">
        <v>317</v>
      </c>
      <c r="AT144" s="191" t="s">
        <v>208</v>
      </c>
      <c r="AU144" s="191" t="s">
        <v>84</v>
      </c>
      <c r="AY144" s="18" t="s">
        <v>206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</v>
      </c>
      <c r="BK144" s="192">
        <f>ROUND(I144*H144,0)</f>
        <v>0</v>
      </c>
      <c r="BL144" s="18" t="s">
        <v>317</v>
      </c>
      <c r="BM144" s="191" t="s">
        <v>361</v>
      </c>
    </row>
    <row r="145" s="2" customFormat="1" ht="24.15" customHeight="1">
      <c r="A145" s="37"/>
      <c r="B145" s="179"/>
      <c r="C145" s="180" t="s">
        <v>297</v>
      </c>
      <c r="D145" s="180" t="s">
        <v>208</v>
      </c>
      <c r="E145" s="181" t="s">
        <v>1439</v>
      </c>
      <c r="F145" s="182" t="s">
        <v>1440</v>
      </c>
      <c r="G145" s="183" t="s">
        <v>390</v>
      </c>
      <c r="H145" s="184">
        <v>36</v>
      </c>
      <c r="I145" s="185"/>
      <c r="J145" s="186">
        <f>ROUND(I145*H145,0)</f>
        <v>0</v>
      </c>
      <c r="K145" s="182" t="s">
        <v>1329</v>
      </c>
      <c r="L145" s="38"/>
      <c r="M145" s="187" t="s">
        <v>1</v>
      </c>
      <c r="N145" s="188" t="s">
        <v>42</v>
      </c>
      <c r="O145" s="7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317</v>
      </c>
      <c r="AT145" s="191" t="s">
        <v>208</v>
      </c>
      <c r="AU145" s="191" t="s">
        <v>84</v>
      </c>
      <c r="AY145" s="18" t="s">
        <v>206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317</v>
      </c>
      <c r="BM145" s="191" t="s">
        <v>373</v>
      </c>
    </row>
    <row r="146" s="2" customFormat="1" ht="24.15" customHeight="1">
      <c r="A146" s="37"/>
      <c r="B146" s="179"/>
      <c r="C146" s="180" t="s">
        <v>302</v>
      </c>
      <c r="D146" s="180" t="s">
        <v>208</v>
      </c>
      <c r="E146" s="181" t="s">
        <v>1441</v>
      </c>
      <c r="F146" s="182" t="s">
        <v>1442</v>
      </c>
      <c r="G146" s="183" t="s">
        <v>390</v>
      </c>
      <c r="H146" s="184">
        <v>8</v>
      </c>
      <c r="I146" s="185"/>
      <c r="J146" s="186">
        <f>ROUND(I146*H146,0)</f>
        <v>0</v>
      </c>
      <c r="K146" s="182" t="s">
        <v>1329</v>
      </c>
      <c r="L146" s="38"/>
      <c r="M146" s="187" t="s">
        <v>1</v>
      </c>
      <c r="N146" s="188" t="s">
        <v>42</v>
      </c>
      <c r="O146" s="7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1" t="s">
        <v>317</v>
      </c>
      <c r="AT146" s="191" t="s">
        <v>208</v>
      </c>
      <c r="AU146" s="191" t="s">
        <v>84</v>
      </c>
      <c r="AY146" s="18" t="s">
        <v>206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</v>
      </c>
      <c r="BK146" s="192">
        <f>ROUND(I146*H146,0)</f>
        <v>0</v>
      </c>
      <c r="BL146" s="18" t="s">
        <v>317</v>
      </c>
      <c r="BM146" s="191" t="s">
        <v>398</v>
      </c>
    </row>
    <row r="147" s="2" customFormat="1" ht="24.15" customHeight="1">
      <c r="A147" s="37"/>
      <c r="B147" s="179"/>
      <c r="C147" s="180" t="s">
        <v>9</v>
      </c>
      <c r="D147" s="180" t="s">
        <v>208</v>
      </c>
      <c r="E147" s="181" t="s">
        <v>1443</v>
      </c>
      <c r="F147" s="182" t="s">
        <v>1444</v>
      </c>
      <c r="G147" s="183" t="s">
        <v>390</v>
      </c>
      <c r="H147" s="184">
        <v>12</v>
      </c>
      <c r="I147" s="185"/>
      <c r="J147" s="186">
        <f>ROUND(I147*H147,0)</f>
        <v>0</v>
      </c>
      <c r="K147" s="182" t="s">
        <v>1329</v>
      </c>
      <c r="L147" s="38"/>
      <c r="M147" s="187" t="s">
        <v>1</v>
      </c>
      <c r="N147" s="188" t="s">
        <v>42</v>
      </c>
      <c r="O147" s="7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1" t="s">
        <v>317</v>
      </c>
      <c r="AT147" s="191" t="s">
        <v>208</v>
      </c>
      <c r="AU147" s="191" t="s">
        <v>84</v>
      </c>
      <c r="AY147" s="18" t="s">
        <v>206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</v>
      </c>
      <c r="BK147" s="192">
        <f>ROUND(I147*H147,0)</f>
        <v>0</v>
      </c>
      <c r="BL147" s="18" t="s">
        <v>317</v>
      </c>
      <c r="BM147" s="191" t="s">
        <v>407</v>
      </c>
    </row>
    <row r="148" s="2" customFormat="1" ht="24.15" customHeight="1">
      <c r="A148" s="37"/>
      <c r="B148" s="179"/>
      <c r="C148" s="180" t="s">
        <v>317</v>
      </c>
      <c r="D148" s="180" t="s">
        <v>208</v>
      </c>
      <c r="E148" s="181" t="s">
        <v>1445</v>
      </c>
      <c r="F148" s="182" t="s">
        <v>1446</v>
      </c>
      <c r="G148" s="183" t="s">
        <v>390</v>
      </c>
      <c r="H148" s="184">
        <v>8</v>
      </c>
      <c r="I148" s="185"/>
      <c r="J148" s="186">
        <f>ROUND(I148*H148,0)</f>
        <v>0</v>
      </c>
      <c r="K148" s="182" t="s">
        <v>1329</v>
      </c>
      <c r="L148" s="38"/>
      <c r="M148" s="187" t="s">
        <v>1</v>
      </c>
      <c r="N148" s="188" t="s">
        <v>42</v>
      </c>
      <c r="O148" s="7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1" t="s">
        <v>317</v>
      </c>
      <c r="AT148" s="191" t="s">
        <v>208</v>
      </c>
      <c r="AU148" s="191" t="s">
        <v>84</v>
      </c>
      <c r="AY148" s="18" t="s">
        <v>206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8</v>
      </c>
      <c r="BK148" s="192">
        <f>ROUND(I148*H148,0)</f>
        <v>0</v>
      </c>
      <c r="BL148" s="18" t="s">
        <v>317</v>
      </c>
      <c r="BM148" s="191" t="s">
        <v>416</v>
      </c>
    </row>
    <row r="149" s="2" customFormat="1" ht="16.5" customHeight="1">
      <c r="A149" s="37"/>
      <c r="B149" s="179"/>
      <c r="C149" s="180" t="s">
        <v>321</v>
      </c>
      <c r="D149" s="180" t="s">
        <v>208</v>
      </c>
      <c r="E149" s="181" t="s">
        <v>1447</v>
      </c>
      <c r="F149" s="182" t="s">
        <v>1448</v>
      </c>
      <c r="G149" s="183" t="s">
        <v>390</v>
      </c>
      <c r="H149" s="184">
        <v>5</v>
      </c>
      <c r="I149" s="185"/>
      <c r="J149" s="186">
        <f>ROUND(I149*H149,0)</f>
        <v>0</v>
      </c>
      <c r="K149" s="182" t="s">
        <v>1329</v>
      </c>
      <c r="L149" s="38"/>
      <c r="M149" s="187" t="s">
        <v>1</v>
      </c>
      <c r="N149" s="188" t="s">
        <v>42</v>
      </c>
      <c r="O149" s="7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1" t="s">
        <v>317</v>
      </c>
      <c r="AT149" s="191" t="s">
        <v>208</v>
      </c>
      <c r="AU149" s="191" t="s">
        <v>84</v>
      </c>
      <c r="AY149" s="18" t="s">
        <v>206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</v>
      </c>
      <c r="BK149" s="192">
        <f>ROUND(I149*H149,0)</f>
        <v>0</v>
      </c>
      <c r="BL149" s="18" t="s">
        <v>317</v>
      </c>
      <c r="BM149" s="191" t="s">
        <v>427</v>
      </c>
    </row>
    <row r="150" s="2" customFormat="1" ht="24.15" customHeight="1">
      <c r="A150" s="37"/>
      <c r="B150" s="179"/>
      <c r="C150" s="180" t="s">
        <v>325</v>
      </c>
      <c r="D150" s="180" t="s">
        <v>208</v>
      </c>
      <c r="E150" s="181" t="s">
        <v>1449</v>
      </c>
      <c r="F150" s="182" t="s">
        <v>1450</v>
      </c>
      <c r="G150" s="183" t="s">
        <v>266</v>
      </c>
      <c r="H150" s="184">
        <v>195</v>
      </c>
      <c r="I150" s="185"/>
      <c r="J150" s="186">
        <f>ROUND(I150*H150,0)</f>
        <v>0</v>
      </c>
      <c r="K150" s="182" t="s">
        <v>1329</v>
      </c>
      <c r="L150" s="38"/>
      <c r="M150" s="187" t="s">
        <v>1</v>
      </c>
      <c r="N150" s="188" t="s">
        <v>42</v>
      </c>
      <c r="O150" s="7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1" t="s">
        <v>317</v>
      </c>
      <c r="AT150" s="191" t="s">
        <v>208</v>
      </c>
      <c r="AU150" s="191" t="s">
        <v>84</v>
      </c>
      <c r="AY150" s="18" t="s">
        <v>206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8</v>
      </c>
      <c r="BK150" s="192">
        <f>ROUND(I150*H150,0)</f>
        <v>0</v>
      </c>
      <c r="BL150" s="18" t="s">
        <v>317</v>
      </c>
      <c r="BM150" s="191" t="s">
        <v>441</v>
      </c>
    </row>
    <row r="151" s="2" customFormat="1" ht="24.15" customHeight="1">
      <c r="A151" s="37"/>
      <c r="B151" s="179"/>
      <c r="C151" s="180" t="s">
        <v>338</v>
      </c>
      <c r="D151" s="180" t="s">
        <v>208</v>
      </c>
      <c r="E151" s="181" t="s">
        <v>1451</v>
      </c>
      <c r="F151" s="182" t="s">
        <v>1452</v>
      </c>
      <c r="G151" s="183" t="s">
        <v>266</v>
      </c>
      <c r="H151" s="184">
        <v>80</v>
      </c>
      <c r="I151" s="185"/>
      <c r="J151" s="186">
        <f>ROUND(I151*H151,0)</f>
        <v>0</v>
      </c>
      <c r="K151" s="182" t="s">
        <v>1329</v>
      </c>
      <c r="L151" s="38"/>
      <c r="M151" s="187" t="s">
        <v>1</v>
      </c>
      <c r="N151" s="188" t="s">
        <v>42</v>
      </c>
      <c r="O151" s="7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1" t="s">
        <v>317</v>
      </c>
      <c r="AT151" s="191" t="s">
        <v>208</v>
      </c>
      <c r="AU151" s="191" t="s">
        <v>84</v>
      </c>
      <c r="AY151" s="18" t="s">
        <v>206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8</v>
      </c>
      <c r="BK151" s="192">
        <f>ROUND(I151*H151,0)</f>
        <v>0</v>
      </c>
      <c r="BL151" s="18" t="s">
        <v>317</v>
      </c>
      <c r="BM151" s="191" t="s">
        <v>451</v>
      </c>
    </row>
    <row r="152" s="2" customFormat="1" ht="16.5" customHeight="1">
      <c r="A152" s="37"/>
      <c r="B152" s="179"/>
      <c r="C152" s="180" t="s">
        <v>342</v>
      </c>
      <c r="D152" s="180" t="s">
        <v>208</v>
      </c>
      <c r="E152" s="181" t="s">
        <v>1453</v>
      </c>
      <c r="F152" s="182" t="s">
        <v>1454</v>
      </c>
      <c r="G152" s="183" t="s">
        <v>266</v>
      </c>
      <c r="H152" s="184">
        <v>5</v>
      </c>
      <c r="I152" s="185"/>
      <c r="J152" s="186">
        <f>ROUND(I152*H152,0)</f>
        <v>0</v>
      </c>
      <c r="K152" s="182" t="s">
        <v>1329</v>
      </c>
      <c r="L152" s="38"/>
      <c r="M152" s="187" t="s">
        <v>1</v>
      </c>
      <c r="N152" s="188" t="s">
        <v>42</v>
      </c>
      <c r="O152" s="7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1" t="s">
        <v>317</v>
      </c>
      <c r="AT152" s="191" t="s">
        <v>208</v>
      </c>
      <c r="AU152" s="191" t="s">
        <v>84</v>
      </c>
      <c r="AY152" s="18" t="s">
        <v>206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8</v>
      </c>
      <c r="BK152" s="192">
        <f>ROUND(I152*H152,0)</f>
        <v>0</v>
      </c>
      <c r="BL152" s="18" t="s">
        <v>317</v>
      </c>
      <c r="BM152" s="191" t="s">
        <v>470</v>
      </c>
    </row>
    <row r="153" s="2" customFormat="1" ht="49.05" customHeight="1">
      <c r="A153" s="37"/>
      <c r="B153" s="179"/>
      <c r="C153" s="180" t="s">
        <v>7</v>
      </c>
      <c r="D153" s="180" t="s">
        <v>208</v>
      </c>
      <c r="E153" s="181" t="s">
        <v>1455</v>
      </c>
      <c r="F153" s="182" t="s">
        <v>1456</v>
      </c>
      <c r="G153" s="183" t="s">
        <v>223</v>
      </c>
      <c r="H153" s="184">
        <v>1.4179999999999999</v>
      </c>
      <c r="I153" s="185"/>
      <c r="J153" s="186">
        <f>ROUND(I153*H153,0)</f>
        <v>0</v>
      </c>
      <c r="K153" s="182" t="s">
        <v>1329</v>
      </c>
      <c r="L153" s="38"/>
      <c r="M153" s="187" t="s">
        <v>1</v>
      </c>
      <c r="N153" s="188" t="s">
        <v>42</v>
      </c>
      <c r="O153" s="7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1" t="s">
        <v>317</v>
      </c>
      <c r="AT153" s="191" t="s">
        <v>208</v>
      </c>
      <c r="AU153" s="191" t="s">
        <v>84</v>
      </c>
      <c r="AY153" s="18" t="s">
        <v>206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8</v>
      </c>
      <c r="BK153" s="192">
        <f>ROUND(I153*H153,0)</f>
        <v>0</v>
      </c>
      <c r="BL153" s="18" t="s">
        <v>317</v>
      </c>
      <c r="BM153" s="191" t="s">
        <v>483</v>
      </c>
    </row>
    <row r="154" s="12" customFormat="1" ht="22.8" customHeight="1">
      <c r="A154" s="12"/>
      <c r="B154" s="166"/>
      <c r="C154" s="12"/>
      <c r="D154" s="167" t="s">
        <v>76</v>
      </c>
      <c r="E154" s="177" t="s">
        <v>1457</v>
      </c>
      <c r="F154" s="177" t="s">
        <v>1458</v>
      </c>
      <c r="G154" s="12"/>
      <c r="H154" s="12"/>
      <c r="I154" s="169"/>
      <c r="J154" s="178">
        <f>BK154</f>
        <v>0</v>
      </c>
      <c r="K154" s="12"/>
      <c r="L154" s="166"/>
      <c r="M154" s="171"/>
      <c r="N154" s="172"/>
      <c r="O154" s="172"/>
      <c r="P154" s="173">
        <f>SUM(P155:P179)</f>
        <v>0</v>
      </c>
      <c r="Q154" s="172"/>
      <c r="R154" s="173">
        <f>SUM(R155:R179)</f>
        <v>0</v>
      </c>
      <c r="S154" s="172"/>
      <c r="T154" s="174">
        <f>SUM(T155:T179)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7" t="s">
        <v>84</v>
      </c>
      <c r="AT154" s="175" t="s">
        <v>76</v>
      </c>
      <c r="AU154" s="175" t="s">
        <v>8</v>
      </c>
      <c r="AY154" s="167" t="s">
        <v>206</v>
      </c>
      <c r="BK154" s="176">
        <f>SUM(BK155:BK179)</f>
        <v>0</v>
      </c>
    </row>
    <row r="155" s="2" customFormat="1" ht="24.15" customHeight="1">
      <c r="A155" s="37"/>
      <c r="B155" s="179"/>
      <c r="C155" s="180" t="s">
        <v>351</v>
      </c>
      <c r="D155" s="180" t="s">
        <v>208</v>
      </c>
      <c r="E155" s="181" t="s">
        <v>1459</v>
      </c>
      <c r="F155" s="182" t="s">
        <v>1460</v>
      </c>
      <c r="G155" s="183" t="s">
        <v>390</v>
      </c>
      <c r="H155" s="184">
        <v>1</v>
      </c>
      <c r="I155" s="185"/>
      <c r="J155" s="186">
        <f>ROUND(I155*H155,0)</f>
        <v>0</v>
      </c>
      <c r="K155" s="182" t="s">
        <v>1329</v>
      </c>
      <c r="L155" s="38"/>
      <c r="M155" s="187" t="s">
        <v>1</v>
      </c>
      <c r="N155" s="188" t="s">
        <v>42</v>
      </c>
      <c r="O155" s="7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1" t="s">
        <v>317</v>
      </c>
      <c r="AT155" s="191" t="s">
        <v>208</v>
      </c>
      <c r="AU155" s="191" t="s">
        <v>84</v>
      </c>
      <c r="AY155" s="18" t="s">
        <v>206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8</v>
      </c>
      <c r="BK155" s="192">
        <f>ROUND(I155*H155,0)</f>
        <v>0</v>
      </c>
      <c r="BL155" s="18" t="s">
        <v>317</v>
      </c>
      <c r="BM155" s="191" t="s">
        <v>498</v>
      </c>
    </row>
    <row r="156" s="2" customFormat="1" ht="24.15" customHeight="1">
      <c r="A156" s="37"/>
      <c r="B156" s="179"/>
      <c r="C156" s="180" t="s">
        <v>355</v>
      </c>
      <c r="D156" s="180" t="s">
        <v>208</v>
      </c>
      <c r="E156" s="181" t="s">
        <v>1461</v>
      </c>
      <c r="F156" s="182" t="s">
        <v>1462</v>
      </c>
      <c r="G156" s="183" t="s">
        <v>390</v>
      </c>
      <c r="H156" s="184">
        <v>1</v>
      </c>
      <c r="I156" s="185"/>
      <c r="J156" s="186">
        <f>ROUND(I156*H156,0)</f>
        <v>0</v>
      </c>
      <c r="K156" s="182" t="s">
        <v>1329</v>
      </c>
      <c r="L156" s="38"/>
      <c r="M156" s="187" t="s">
        <v>1</v>
      </c>
      <c r="N156" s="188" t="s">
        <v>42</v>
      </c>
      <c r="O156" s="7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1" t="s">
        <v>317</v>
      </c>
      <c r="AT156" s="191" t="s">
        <v>208</v>
      </c>
      <c r="AU156" s="191" t="s">
        <v>84</v>
      </c>
      <c r="AY156" s="18" t="s">
        <v>206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8</v>
      </c>
      <c r="BK156" s="192">
        <f>ROUND(I156*H156,0)</f>
        <v>0</v>
      </c>
      <c r="BL156" s="18" t="s">
        <v>317</v>
      </c>
      <c r="BM156" s="191" t="s">
        <v>512</v>
      </c>
    </row>
    <row r="157" s="2" customFormat="1" ht="33" customHeight="1">
      <c r="A157" s="37"/>
      <c r="B157" s="179"/>
      <c r="C157" s="180" t="s">
        <v>361</v>
      </c>
      <c r="D157" s="180" t="s">
        <v>208</v>
      </c>
      <c r="E157" s="181" t="s">
        <v>1463</v>
      </c>
      <c r="F157" s="182" t="s">
        <v>1464</v>
      </c>
      <c r="G157" s="183" t="s">
        <v>266</v>
      </c>
      <c r="H157" s="184">
        <v>70</v>
      </c>
      <c r="I157" s="185"/>
      <c r="J157" s="186">
        <f>ROUND(I157*H157,0)</f>
        <v>0</v>
      </c>
      <c r="K157" s="182" t="s">
        <v>1329</v>
      </c>
      <c r="L157" s="38"/>
      <c r="M157" s="187" t="s">
        <v>1</v>
      </c>
      <c r="N157" s="188" t="s">
        <v>42</v>
      </c>
      <c r="O157" s="7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1" t="s">
        <v>317</v>
      </c>
      <c r="AT157" s="191" t="s">
        <v>208</v>
      </c>
      <c r="AU157" s="191" t="s">
        <v>84</v>
      </c>
      <c r="AY157" s="18" t="s">
        <v>206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</v>
      </c>
      <c r="BK157" s="192">
        <f>ROUND(I157*H157,0)</f>
        <v>0</v>
      </c>
      <c r="BL157" s="18" t="s">
        <v>317</v>
      </c>
      <c r="BM157" s="191" t="s">
        <v>530</v>
      </c>
    </row>
    <row r="158" s="2" customFormat="1" ht="33" customHeight="1">
      <c r="A158" s="37"/>
      <c r="B158" s="179"/>
      <c r="C158" s="180" t="s">
        <v>369</v>
      </c>
      <c r="D158" s="180" t="s">
        <v>208</v>
      </c>
      <c r="E158" s="181" t="s">
        <v>1465</v>
      </c>
      <c r="F158" s="182" t="s">
        <v>1466</v>
      </c>
      <c r="G158" s="183" t="s">
        <v>266</v>
      </c>
      <c r="H158" s="184">
        <v>170</v>
      </c>
      <c r="I158" s="185"/>
      <c r="J158" s="186">
        <f>ROUND(I158*H158,0)</f>
        <v>0</v>
      </c>
      <c r="K158" s="182" t="s">
        <v>1329</v>
      </c>
      <c r="L158" s="38"/>
      <c r="M158" s="187" t="s">
        <v>1</v>
      </c>
      <c r="N158" s="188" t="s">
        <v>42</v>
      </c>
      <c r="O158" s="7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1" t="s">
        <v>317</v>
      </c>
      <c r="AT158" s="191" t="s">
        <v>208</v>
      </c>
      <c r="AU158" s="191" t="s">
        <v>84</v>
      </c>
      <c r="AY158" s="18" t="s">
        <v>206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</v>
      </c>
      <c r="BK158" s="192">
        <f>ROUND(I158*H158,0)</f>
        <v>0</v>
      </c>
      <c r="BL158" s="18" t="s">
        <v>317</v>
      </c>
      <c r="BM158" s="191" t="s">
        <v>539</v>
      </c>
    </row>
    <row r="159" s="2" customFormat="1" ht="33" customHeight="1">
      <c r="A159" s="37"/>
      <c r="B159" s="179"/>
      <c r="C159" s="180" t="s">
        <v>373</v>
      </c>
      <c r="D159" s="180" t="s">
        <v>208</v>
      </c>
      <c r="E159" s="181" t="s">
        <v>1467</v>
      </c>
      <c r="F159" s="182" t="s">
        <v>1468</v>
      </c>
      <c r="G159" s="183" t="s">
        <v>266</v>
      </c>
      <c r="H159" s="184">
        <v>50</v>
      </c>
      <c r="I159" s="185"/>
      <c r="J159" s="186">
        <f>ROUND(I159*H159,0)</f>
        <v>0</v>
      </c>
      <c r="K159" s="182" t="s">
        <v>1329</v>
      </c>
      <c r="L159" s="38"/>
      <c r="M159" s="187" t="s">
        <v>1</v>
      </c>
      <c r="N159" s="188" t="s">
        <v>42</v>
      </c>
      <c r="O159" s="7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1" t="s">
        <v>317</v>
      </c>
      <c r="AT159" s="191" t="s">
        <v>208</v>
      </c>
      <c r="AU159" s="191" t="s">
        <v>84</v>
      </c>
      <c r="AY159" s="18" t="s">
        <v>206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8</v>
      </c>
      <c r="BK159" s="192">
        <f>ROUND(I159*H159,0)</f>
        <v>0</v>
      </c>
      <c r="BL159" s="18" t="s">
        <v>317</v>
      </c>
      <c r="BM159" s="191" t="s">
        <v>558</v>
      </c>
    </row>
    <row r="160" s="2" customFormat="1" ht="33" customHeight="1">
      <c r="A160" s="37"/>
      <c r="B160" s="179"/>
      <c r="C160" s="180" t="s">
        <v>387</v>
      </c>
      <c r="D160" s="180" t="s">
        <v>208</v>
      </c>
      <c r="E160" s="181" t="s">
        <v>1469</v>
      </c>
      <c r="F160" s="182" t="s">
        <v>1470</v>
      </c>
      <c r="G160" s="183" t="s">
        <v>266</v>
      </c>
      <c r="H160" s="184">
        <v>20</v>
      </c>
      <c r="I160" s="185"/>
      <c r="J160" s="186">
        <f>ROUND(I160*H160,0)</f>
        <v>0</v>
      </c>
      <c r="K160" s="182" t="s">
        <v>1329</v>
      </c>
      <c r="L160" s="38"/>
      <c r="M160" s="187" t="s">
        <v>1</v>
      </c>
      <c r="N160" s="188" t="s">
        <v>42</v>
      </c>
      <c r="O160" s="7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1" t="s">
        <v>317</v>
      </c>
      <c r="AT160" s="191" t="s">
        <v>208</v>
      </c>
      <c r="AU160" s="191" t="s">
        <v>84</v>
      </c>
      <c r="AY160" s="18" t="s">
        <v>206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</v>
      </c>
      <c r="BK160" s="192">
        <f>ROUND(I160*H160,0)</f>
        <v>0</v>
      </c>
      <c r="BL160" s="18" t="s">
        <v>317</v>
      </c>
      <c r="BM160" s="191" t="s">
        <v>567</v>
      </c>
    </row>
    <row r="161" s="2" customFormat="1" ht="33" customHeight="1">
      <c r="A161" s="37"/>
      <c r="B161" s="179"/>
      <c r="C161" s="180" t="s">
        <v>398</v>
      </c>
      <c r="D161" s="180" t="s">
        <v>208</v>
      </c>
      <c r="E161" s="181" t="s">
        <v>1471</v>
      </c>
      <c r="F161" s="182" t="s">
        <v>1472</v>
      </c>
      <c r="G161" s="183" t="s">
        <v>266</v>
      </c>
      <c r="H161" s="184">
        <v>10</v>
      </c>
      <c r="I161" s="185"/>
      <c r="J161" s="186">
        <f>ROUND(I161*H161,0)</f>
        <v>0</v>
      </c>
      <c r="K161" s="182" t="s">
        <v>1329</v>
      </c>
      <c r="L161" s="38"/>
      <c r="M161" s="187" t="s">
        <v>1</v>
      </c>
      <c r="N161" s="188" t="s">
        <v>42</v>
      </c>
      <c r="O161" s="7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1" t="s">
        <v>317</v>
      </c>
      <c r="AT161" s="191" t="s">
        <v>208</v>
      </c>
      <c r="AU161" s="191" t="s">
        <v>84</v>
      </c>
      <c r="AY161" s="18" t="s">
        <v>206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8</v>
      </c>
      <c r="BK161" s="192">
        <f>ROUND(I161*H161,0)</f>
        <v>0</v>
      </c>
      <c r="BL161" s="18" t="s">
        <v>317</v>
      </c>
      <c r="BM161" s="191" t="s">
        <v>577</v>
      </c>
    </row>
    <row r="162" s="2" customFormat="1" ht="55.5" customHeight="1">
      <c r="A162" s="37"/>
      <c r="B162" s="179"/>
      <c r="C162" s="180" t="s">
        <v>402</v>
      </c>
      <c r="D162" s="180" t="s">
        <v>208</v>
      </c>
      <c r="E162" s="181" t="s">
        <v>1473</v>
      </c>
      <c r="F162" s="182" t="s">
        <v>1474</v>
      </c>
      <c r="G162" s="183" t="s">
        <v>266</v>
      </c>
      <c r="H162" s="184">
        <v>210</v>
      </c>
      <c r="I162" s="185"/>
      <c r="J162" s="186">
        <f>ROUND(I162*H162,0)</f>
        <v>0</v>
      </c>
      <c r="K162" s="182" t="s">
        <v>1329</v>
      </c>
      <c r="L162" s="38"/>
      <c r="M162" s="187" t="s">
        <v>1</v>
      </c>
      <c r="N162" s="188" t="s">
        <v>42</v>
      </c>
      <c r="O162" s="7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1" t="s">
        <v>317</v>
      </c>
      <c r="AT162" s="191" t="s">
        <v>208</v>
      </c>
      <c r="AU162" s="191" t="s">
        <v>84</v>
      </c>
      <c r="AY162" s="18" t="s">
        <v>206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</v>
      </c>
      <c r="BK162" s="192">
        <f>ROUND(I162*H162,0)</f>
        <v>0</v>
      </c>
      <c r="BL162" s="18" t="s">
        <v>317</v>
      </c>
      <c r="BM162" s="191" t="s">
        <v>589</v>
      </c>
    </row>
    <row r="163" s="2" customFormat="1" ht="55.5" customHeight="1">
      <c r="A163" s="37"/>
      <c r="B163" s="179"/>
      <c r="C163" s="180" t="s">
        <v>407</v>
      </c>
      <c r="D163" s="180" t="s">
        <v>208</v>
      </c>
      <c r="E163" s="181" t="s">
        <v>1475</v>
      </c>
      <c r="F163" s="182" t="s">
        <v>1476</v>
      </c>
      <c r="G163" s="183" t="s">
        <v>266</v>
      </c>
      <c r="H163" s="184">
        <v>10</v>
      </c>
      <c r="I163" s="185"/>
      <c r="J163" s="186">
        <f>ROUND(I163*H163,0)</f>
        <v>0</v>
      </c>
      <c r="K163" s="182" t="s">
        <v>1329</v>
      </c>
      <c r="L163" s="38"/>
      <c r="M163" s="187" t="s">
        <v>1</v>
      </c>
      <c r="N163" s="188" t="s">
        <v>42</v>
      </c>
      <c r="O163" s="7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1" t="s">
        <v>317</v>
      </c>
      <c r="AT163" s="191" t="s">
        <v>208</v>
      </c>
      <c r="AU163" s="191" t="s">
        <v>84</v>
      </c>
      <c r="AY163" s="18" t="s">
        <v>206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8</v>
      </c>
      <c r="BK163" s="192">
        <f>ROUND(I163*H163,0)</f>
        <v>0</v>
      </c>
      <c r="BL163" s="18" t="s">
        <v>317</v>
      </c>
      <c r="BM163" s="191" t="s">
        <v>600</v>
      </c>
    </row>
    <row r="164" s="2" customFormat="1" ht="55.5" customHeight="1">
      <c r="A164" s="37"/>
      <c r="B164" s="179"/>
      <c r="C164" s="180" t="s">
        <v>412</v>
      </c>
      <c r="D164" s="180" t="s">
        <v>208</v>
      </c>
      <c r="E164" s="181" t="s">
        <v>1477</v>
      </c>
      <c r="F164" s="182" t="s">
        <v>1478</v>
      </c>
      <c r="G164" s="183" t="s">
        <v>266</v>
      </c>
      <c r="H164" s="184">
        <v>70</v>
      </c>
      <c r="I164" s="185"/>
      <c r="J164" s="186">
        <f>ROUND(I164*H164,0)</f>
        <v>0</v>
      </c>
      <c r="K164" s="182" t="s">
        <v>1329</v>
      </c>
      <c r="L164" s="38"/>
      <c r="M164" s="187" t="s">
        <v>1</v>
      </c>
      <c r="N164" s="188" t="s">
        <v>42</v>
      </c>
      <c r="O164" s="7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1" t="s">
        <v>317</v>
      </c>
      <c r="AT164" s="191" t="s">
        <v>208</v>
      </c>
      <c r="AU164" s="191" t="s">
        <v>84</v>
      </c>
      <c r="AY164" s="18" t="s">
        <v>206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</v>
      </c>
      <c r="BK164" s="192">
        <f>ROUND(I164*H164,0)</f>
        <v>0</v>
      </c>
      <c r="BL164" s="18" t="s">
        <v>317</v>
      </c>
      <c r="BM164" s="191" t="s">
        <v>613</v>
      </c>
    </row>
    <row r="165" s="2" customFormat="1" ht="24.15" customHeight="1">
      <c r="A165" s="37"/>
      <c r="B165" s="179"/>
      <c r="C165" s="180" t="s">
        <v>416</v>
      </c>
      <c r="D165" s="180" t="s">
        <v>208</v>
      </c>
      <c r="E165" s="181" t="s">
        <v>1479</v>
      </c>
      <c r="F165" s="182" t="s">
        <v>1480</v>
      </c>
      <c r="G165" s="183" t="s">
        <v>390</v>
      </c>
      <c r="H165" s="184">
        <v>107</v>
      </c>
      <c r="I165" s="185"/>
      <c r="J165" s="186">
        <f>ROUND(I165*H165,0)</f>
        <v>0</v>
      </c>
      <c r="K165" s="182" t="s">
        <v>1329</v>
      </c>
      <c r="L165" s="38"/>
      <c r="M165" s="187" t="s">
        <v>1</v>
      </c>
      <c r="N165" s="188" t="s">
        <v>42</v>
      </c>
      <c r="O165" s="7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1" t="s">
        <v>317</v>
      </c>
      <c r="AT165" s="191" t="s">
        <v>208</v>
      </c>
      <c r="AU165" s="191" t="s">
        <v>84</v>
      </c>
      <c r="AY165" s="18" t="s">
        <v>206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8</v>
      </c>
      <c r="BK165" s="192">
        <f>ROUND(I165*H165,0)</f>
        <v>0</v>
      </c>
      <c r="BL165" s="18" t="s">
        <v>317</v>
      </c>
      <c r="BM165" s="191" t="s">
        <v>623</v>
      </c>
    </row>
    <row r="166" s="2" customFormat="1" ht="33" customHeight="1">
      <c r="A166" s="37"/>
      <c r="B166" s="179"/>
      <c r="C166" s="180" t="s">
        <v>421</v>
      </c>
      <c r="D166" s="180" t="s">
        <v>208</v>
      </c>
      <c r="E166" s="181" t="s">
        <v>1481</v>
      </c>
      <c r="F166" s="182" t="s">
        <v>1482</v>
      </c>
      <c r="G166" s="183" t="s">
        <v>390</v>
      </c>
      <c r="H166" s="184">
        <v>1</v>
      </c>
      <c r="I166" s="185"/>
      <c r="J166" s="186">
        <f>ROUND(I166*H166,0)</f>
        <v>0</v>
      </c>
      <c r="K166" s="182" t="s">
        <v>1329</v>
      </c>
      <c r="L166" s="38"/>
      <c r="M166" s="187" t="s">
        <v>1</v>
      </c>
      <c r="N166" s="188" t="s">
        <v>42</v>
      </c>
      <c r="O166" s="7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1" t="s">
        <v>317</v>
      </c>
      <c r="AT166" s="191" t="s">
        <v>208</v>
      </c>
      <c r="AU166" s="191" t="s">
        <v>84</v>
      </c>
      <c r="AY166" s="18" t="s">
        <v>206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</v>
      </c>
      <c r="BK166" s="192">
        <f>ROUND(I166*H166,0)</f>
        <v>0</v>
      </c>
      <c r="BL166" s="18" t="s">
        <v>317</v>
      </c>
      <c r="BM166" s="191" t="s">
        <v>633</v>
      </c>
    </row>
    <row r="167" s="2" customFormat="1" ht="24.15" customHeight="1">
      <c r="A167" s="37"/>
      <c r="B167" s="179"/>
      <c r="C167" s="180" t="s">
        <v>427</v>
      </c>
      <c r="D167" s="180" t="s">
        <v>208</v>
      </c>
      <c r="E167" s="181" t="s">
        <v>1483</v>
      </c>
      <c r="F167" s="182" t="s">
        <v>1484</v>
      </c>
      <c r="G167" s="183" t="s">
        <v>390</v>
      </c>
      <c r="H167" s="184">
        <v>107</v>
      </c>
      <c r="I167" s="185"/>
      <c r="J167" s="186">
        <f>ROUND(I167*H167,0)</f>
        <v>0</v>
      </c>
      <c r="K167" s="182" t="s">
        <v>1329</v>
      </c>
      <c r="L167" s="38"/>
      <c r="M167" s="187" t="s">
        <v>1</v>
      </c>
      <c r="N167" s="188" t="s">
        <v>42</v>
      </c>
      <c r="O167" s="7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1" t="s">
        <v>317</v>
      </c>
      <c r="AT167" s="191" t="s">
        <v>208</v>
      </c>
      <c r="AU167" s="191" t="s">
        <v>84</v>
      </c>
      <c r="AY167" s="18" t="s">
        <v>206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</v>
      </c>
      <c r="BK167" s="192">
        <f>ROUND(I167*H167,0)</f>
        <v>0</v>
      </c>
      <c r="BL167" s="18" t="s">
        <v>317</v>
      </c>
      <c r="BM167" s="191" t="s">
        <v>644</v>
      </c>
    </row>
    <row r="168" s="2" customFormat="1" ht="24.15" customHeight="1">
      <c r="A168" s="37"/>
      <c r="B168" s="179"/>
      <c r="C168" s="180" t="s">
        <v>435</v>
      </c>
      <c r="D168" s="180" t="s">
        <v>208</v>
      </c>
      <c r="E168" s="181" t="s">
        <v>1485</v>
      </c>
      <c r="F168" s="182" t="s">
        <v>1486</v>
      </c>
      <c r="G168" s="183" t="s">
        <v>390</v>
      </c>
      <c r="H168" s="184">
        <v>1</v>
      </c>
      <c r="I168" s="185"/>
      <c r="J168" s="186">
        <f>ROUND(I168*H168,0)</f>
        <v>0</v>
      </c>
      <c r="K168" s="182" t="s">
        <v>1329</v>
      </c>
      <c r="L168" s="38"/>
      <c r="M168" s="187" t="s">
        <v>1</v>
      </c>
      <c r="N168" s="188" t="s">
        <v>42</v>
      </c>
      <c r="O168" s="7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1" t="s">
        <v>317</v>
      </c>
      <c r="AT168" s="191" t="s">
        <v>208</v>
      </c>
      <c r="AU168" s="191" t="s">
        <v>84</v>
      </c>
      <c r="AY168" s="18" t="s">
        <v>206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8</v>
      </c>
      <c r="BK168" s="192">
        <f>ROUND(I168*H168,0)</f>
        <v>0</v>
      </c>
      <c r="BL168" s="18" t="s">
        <v>317</v>
      </c>
      <c r="BM168" s="191" t="s">
        <v>654</v>
      </c>
    </row>
    <row r="169" s="2" customFormat="1" ht="24.15" customHeight="1">
      <c r="A169" s="37"/>
      <c r="B169" s="179"/>
      <c r="C169" s="180" t="s">
        <v>441</v>
      </c>
      <c r="D169" s="180" t="s">
        <v>208</v>
      </c>
      <c r="E169" s="181" t="s">
        <v>1487</v>
      </c>
      <c r="F169" s="182" t="s">
        <v>1488</v>
      </c>
      <c r="G169" s="183" t="s">
        <v>390</v>
      </c>
      <c r="H169" s="184">
        <v>8</v>
      </c>
      <c r="I169" s="185"/>
      <c r="J169" s="186">
        <f>ROUND(I169*H169,0)</f>
        <v>0</v>
      </c>
      <c r="K169" s="182" t="s">
        <v>1329</v>
      </c>
      <c r="L169" s="38"/>
      <c r="M169" s="187" t="s">
        <v>1</v>
      </c>
      <c r="N169" s="188" t="s">
        <v>42</v>
      </c>
      <c r="O169" s="7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1" t="s">
        <v>317</v>
      </c>
      <c r="AT169" s="191" t="s">
        <v>208</v>
      </c>
      <c r="AU169" s="191" t="s">
        <v>84</v>
      </c>
      <c r="AY169" s="18" t="s">
        <v>206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8</v>
      </c>
      <c r="BK169" s="192">
        <f>ROUND(I169*H169,0)</f>
        <v>0</v>
      </c>
      <c r="BL169" s="18" t="s">
        <v>317</v>
      </c>
      <c r="BM169" s="191" t="s">
        <v>663</v>
      </c>
    </row>
    <row r="170" s="2" customFormat="1" ht="24.15" customHeight="1">
      <c r="A170" s="37"/>
      <c r="B170" s="179"/>
      <c r="C170" s="180" t="s">
        <v>446</v>
      </c>
      <c r="D170" s="180" t="s">
        <v>208</v>
      </c>
      <c r="E170" s="181" t="s">
        <v>1489</v>
      </c>
      <c r="F170" s="182" t="s">
        <v>1490</v>
      </c>
      <c r="G170" s="183" t="s">
        <v>390</v>
      </c>
      <c r="H170" s="184">
        <v>8</v>
      </c>
      <c r="I170" s="185"/>
      <c r="J170" s="186">
        <f>ROUND(I170*H170,0)</f>
        <v>0</v>
      </c>
      <c r="K170" s="182" t="s">
        <v>1329</v>
      </c>
      <c r="L170" s="38"/>
      <c r="M170" s="187" t="s">
        <v>1</v>
      </c>
      <c r="N170" s="188" t="s">
        <v>42</v>
      </c>
      <c r="O170" s="7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1" t="s">
        <v>317</v>
      </c>
      <c r="AT170" s="191" t="s">
        <v>208</v>
      </c>
      <c r="AU170" s="191" t="s">
        <v>84</v>
      </c>
      <c r="AY170" s="18" t="s">
        <v>206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</v>
      </c>
      <c r="BK170" s="192">
        <f>ROUND(I170*H170,0)</f>
        <v>0</v>
      </c>
      <c r="BL170" s="18" t="s">
        <v>317</v>
      </c>
      <c r="BM170" s="191" t="s">
        <v>672</v>
      </c>
    </row>
    <row r="171" s="2" customFormat="1" ht="24.15" customHeight="1">
      <c r="A171" s="37"/>
      <c r="B171" s="179"/>
      <c r="C171" s="180" t="s">
        <v>451</v>
      </c>
      <c r="D171" s="180" t="s">
        <v>208</v>
      </c>
      <c r="E171" s="181" t="s">
        <v>1491</v>
      </c>
      <c r="F171" s="182" t="s">
        <v>1492</v>
      </c>
      <c r="G171" s="183" t="s">
        <v>390</v>
      </c>
      <c r="H171" s="184">
        <v>1</v>
      </c>
      <c r="I171" s="185"/>
      <c r="J171" s="186">
        <f>ROUND(I171*H171,0)</f>
        <v>0</v>
      </c>
      <c r="K171" s="182" t="s">
        <v>1329</v>
      </c>
      <c r="L171" s="38"/>
      <c r="M171" s="187" t="s">
        <v>1</v>
      </c>
      <c r="N171" s="188" t="s">
        <v>42</v>
      </c>
      <c r="O171" s="7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1" t="s">
        <v>317</v>
      </c>
      <c r="AT171" s="191" t="s">
        <v>208</v>
      </c>
      <c r="AU171" s="191" t="s">
        <v>84</v>
      </c>
      <c r="AY171" s="18" t="s">
        <v>206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8</v>
      </c>
      <c r="BK171" s="192">
        <f>ROUND(I171*H171,0)</f>
        <v>0</v>
      </c>
      <c r="BL171" s="18" t="s">
        <v>317</v>
      </c>
      <c r="BM171" s="191" t="s">
        <v>684</v>
      </c>
    </row>
    <row r="172" s="2" customFormat="1" ht="24.15" customHeight="1">
      <c r="A172" s="37"/>
      <c r="B172" s="179"/>
      <c r="C172" s="180" t="s">
        <v>464</v>
      </c>
      <c r="D172" s="180" t="s">
        <v>208</v>
      </c>
      <c r="E172" s="181" t="s">
        <v>1493</v>
      </c>
      <c r="F172" s="182" t="s">
        <v>1494</v>
      </c>
      <c r="G172" s="183" t="s">
        <v>390</v>
      </c>
      <c r="H172" s="184">
        <v>16</v>
      </c>
      <c r="I172" s="185"/>
      <c r="J172" s="186">
        <f>ROUND(I172*H172,0)</f>
        <v>0</v>
      </c>
      <c r="K172" s="182" t="s">
        <v>1329</v>
      </c>
      <c r="L172" s="38"/>
      <c r="M172" s="187" t="s">
        <v>1</v>
      </c>
      <c r="N172" s="188" t="s">
        <v>42</v>
      </c>
      <c r="O172" s="7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1" t="s">
        <v>317</v>
      </c>
      <c r="AT172" s="191" t="s">
        <v>208</v>
      </c>
      <c r="AU172" s="191" t="s">
        <v>84</v>
      </c>
      <c r="AY172" s="18" t="s">
        <v>206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8</v>
      </c>
      <c r="BK172" s="192">
        <f>ROUND(I172*H172,0)</f>
        <v>0</v>
      </c>
      <c r="BL172" s="18" t="s">
        <v>317</v>
      </c>
      <c r="BM172" s="191" t="s">
        <v>698</v>
      </c>
    </row>
    <row r="173" s="2" customFormat="1" ht="24.15" customHeight="1">
      <c r="A173" s="37"/>
      <c r="B173" s="179"/>
      <c r="C173" s="180" t="s">
        <v>470</v>
      </c>
      <c r="D173" s="180" t="s">
        <v>208</v>
      </c>
      <c r="E173" s="181" t="s">
        <v>1495</v>
      </c>
      <c r="F173" s="182" t="s">
        <v>1496</v>
      </c>
      <c r="G173" s="183" t="s">
        <v>390</v>
      </c>
      <c r="H173" s="184">
        <v>2</v>
      </c>
      <c r="I173" s="185"/>
      <c r="J173" s="186">
        <f>ROUND(I173*H173,0)</f>
        <v>0</v>
      </c>
      <c r="K173" s="182" t="s">
        <v>1329</v>
      </c>
      <c r="L173" s="38"/>
      <c r="M173" s="187" t="s">
        <v>1</v>
      </c>
      <c r="N173" s="188" t="s">
        <v>42</v>
      </c>
      <c r="O173" s="7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1" t="s">
        <v>317</v>
      </c>
      <c r="AT173" s="191" t="s">
        <v>208</v>
      </c>
      <c r="AU173" s="191" t="s">
        <v>84</v>
      </c>
      <c r="AY173" s="18" t="s">
        <v>206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8</v>
      </c>
      <c r="BK173" s="192">
        <f>ROUND(I173*H173,0)</f>
        <v>0</v>
      </c>
      <c r="BL173" s="18" t="s">
        <v>317</v>
      </c>
      <c r="BM173" s="191" t="s">
        <v>721</v>
      </c>
    </row>
    <row r="174" s="2" customFormat="1" ht="24.15" customHeight="1">
      <c r="A174" s="37"/>
      <c r="B174" s="179"/>
      <c r="C174" s="180" t="s">
        <v>475</v>
      </c>
      <c r="D174" s="180" t="s">
        <v>208</v>
      </c>
      <c r="E174" s="181" t="s">
        <v>1497</v>
      </c>
      <c r="F174" s="182" t="s">
        <v>1498</v>
      </c>
      <c r="G174" s="183" t="s">
        <v>390</v>
      </c>
      <c r="H174" s="184">
        <v>1</v>
      </c>
      <c r="I174" s="185"/>
      <c r="J174" s="186">
        <f>ROUND(I174*H174,0)</f>
        <v>0</v>
      </c>
      <c r="K174" s="182" t="s">
        <v>1329</v>
      </c>
      <c r="L174" s="38"/>
      <c r="M174" s="187" t="s">
        <v>1</v>
      </c>
      <c r="N174" s="188" t="s">
        <v>42</v>
      </c>
      <c r="O174" s="7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1" t="s">
        <v>317</v>
      </c>
      <c r="AT174" s="191" t="s">
        <v>208</v>
      </c>
      <c r="AU174" s="191" t="s">
        <v>84</v>
      </c>
      <c r="AY174" s="18" t="s">
        <v>206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8</v>
      </c>
      <c r="BK174" s="192">
        <f>ROUND(I174*H174,0)</f>
        <v>0</v>
      </c>
      <c r="BL174" s="18" t="s">
        <v>317</v>
      </c>
      <c r="BM174" s="191" t="s">
        <v>732</v>
      </c>
    </row>
    <row r="175" s="2" customFormat="1" ht="24.15" customHeight="1">
      <c r="A175" s="37"/>
      <c r="B175" s="179"/>
      <c r="C175" s="180" t="s">
        <v>483</v>
      </c>
      <c r="D175" s="180" t="s">
        <v>208</v>
      </c>
      <c r="E175" s="181" t="s">
        <v>1499</v>
      </c>
      <c r="F175" s="182" t="s">
        <v>1500</v>
      </c>
      <c r="G175" s="183" t="s">
        <v>390</v>
      </c>
      <c r="H175" s="184">
        <v>1</v>
      </c>
      <c r="I175" s="185"/>
      <c r="J175" s="186">
        <f>ROUND(I175*H175,0)</f>
        <v>0</v>
      </c>
      <c r="K175" s="182" t="s">
        <v>1329</v>
      </c>
      <c r="L175" s="38"/>
      <c r="M175" s="187" t="s">
        <v>1</v>
      </c>
      <c r="N175" s="188" t="s">
        <v>42</v>
      </c>
      <c r="O175" s="7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1" t="s">
        <v>317</v>
      </c>
      <c r="AT175" s="191" t="s">
        <v>208</v>
      </c>
      <c r="AU175" s="191" t="s">
        <v>84</v>
      </c>
      <c r="AY175" s="18" t="s">
        <v>206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8</v>
      </c>
      <c r="BK175" s="192">
        <f>ROUND(I175*H175,0)</f>
        <v>0</v>
      </c>
      <c r="BL175" s="18" t="s">
        <v>317</v>
      </c>
      <c r="BM175" s="191" t="s">
        <v>747</v>
      </c>
    </row>
    <row r="176" s="2" customFormat="1" ht="33" customHeight="1">
      <c r="A176" s="37"/>
      <c r="B176" s="179"/>
      <c r="C176" s="180" t="s">
        <v>491</v>
      </c>
      <c r="D176" s="180" t="s">
        <v>208</v>
      </c>
      <c r="E176" s="181" t="s">
        <v>1501</v>
      </c>
      <c r="F176" s="182" t="s">
        <v>1502</v>
      </c>
      <c r="G176" s="183" t="s">
        <v>438</v>
      </c>
      <c r="H176" s="184">
        <v>2</v>
      </c>
      <c r="I176" s="185"/>
      <c r="J176" s="186">
        <f>ROUND(I176*H176,0)</f>
        <v>0</v>
      </c>
      <c r="K176" s="182" t="s">
        <v>1329</v>
      </c>
      <c r="L176" s="38"/>
      <c r="M176" s="187" t="s">
        <v>1</v>
      </c>
      <c r="N176" s="188" t="s">
        <v>42</v>
      </c>
      <c r="O176" s="7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1" t="s">
        <v>317</v>
      </c>
      <c r="AT176" s="191" t="s">
        <v>208</v>
      </c>
      <c r="AU176" s="191" t="s">
        <v>84</v>
      </c>
      <c r="AY176" s="18" t="s">
        <v>206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8</v>
      </c>
      <c r="BK176" s="192">
        <f>ROUND(I176*H176,0)</f>
        <v>0</v>
      </c>
      <c r="BL176" s="18" t="s">
        <v>317</v>
      </c>
      <c r="BM176" s="191" t="s">
        <v>757</v>
      </c>
    </row>
    <row r="177" s="2" customFormat="1" ht="37.8" customHeight="1">
      <c r="A177" s="37"/>
      <c r="B177" s="179"/>
      <c r="C177" s="180" t="s">
        <v>498</v>
      </c>
      <c r="D177" s="180" t="s">
        <v>208</v>
      </c>
      <c r="E177" s="181" t="s">
        <v>1503</v>
      </c>
      <c r="F177" s="182" t="s">
        <v>1504</v>
      </c>
      <c r="G177" s="183" t="s">
        <v>266</v>
      </c>
      <c r="H177" s="184">
        <v>320</v>
      </c>
      <c r="I177" s="185"/>
      <c r="J177" s="186">
        <f>ROUND(I177*H177,0)</f>
        <v>0</v>
      </c>
      <c r="K177" s="182" t="s">
        <v>1329</v>
      </c>
      <c r="L177" s="38"/>
      <c r="M177" s="187" t="s">
        <v>1</v>
      </c>
      <c r="N177" s="188" t="s">
        <v>42</v>
      </c>
      <c r="O177" s="7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1" t="s">
        <v>317</v>
      </c>
      <c r="AT177" s="191" t="s">
        <v>208</v>
      </c>
      <c r="AU177" s="191" t="s">
        <v>84</v>
      </c>
      <c r="AY177" s="18" t="s">
        <v>206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8</v>
      </c>
      <c r="BK177" s="192">
        <f>ROUND(I177*H177,0)</f>
        <v>0</v>
      </c>
      <c r="BL177" s="18" t="s">
        <v>317</v>
      </c>
      <c r="BM177" s="191" t="s">
        <v>767</v>
      </c>
    </row>
    <row r="178" s="2" customFormat="1" ht="33" customHeight="1">
      <c r="A178" s="37"/>
      <c r="B178" s="179"/>
      <c r="C178" s="180" t="s">
        <v>503</v>
      </c>
      <c r="D178" s="180" t="s">
        <v>208</v>
      </c>
      <c r="E178" s="181" t="s">
        <v>1505</v>
      </c>
      <c r="F178" s="182" t="s">
        <v>1506</v>
      </c>
      <c r="G178" s="183" t="s">
        <v>266</v>
      </c>
      <c r="H178" s="184">
        <v>320</v>
      </c>
      <c r="I178" s="185"/>
      <c r="J178" s="186">
        <f>ROUND(I178*H178,0)</f>
        <v>0</v>
      </c>
      <c r="K178" s="182" t="s">
        <v>1329</v>
      </c>
      <c r="L178" s="38"/>
      <c r="M178" s="187" t="s">
        <v>1</v>
      </c>
      <c r="N178" s="188" t="s">
        <v>42</v>
      </c>
      <c r="O178" s="7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1" t="s">
        <v>317</v>
      </c>
      <c r="AT178" s="191" t="s">
        <v>208</v>
      </c>
      <c r="AU178" s="191" t="s">
        <v>84</v>
      </c>
      <c r="AY178" s="18" t="s">
        <v>206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8</v>
      </c>
      <c r="BK178" s="192">
        <f>ROUND(I178*H178,0)</f>
        <v>0</v>
      </c>
      <c r="BL178" s="18" t="s">
        <v>317</v>
      </c>
      <c r="BM178" s="191" t="s">
        <v>776</v>
      </c>
    </row>
    <row r="179" s="2" customFormat="1" ht="44.25" customHeight="1">
      <c r="A179" s="37"/>
      <c r="B179" s="179"/>
      <c r="C179" s="180" t="s">
        <v>512</v>
      </c>
      <c r="D179" s="180" t="s">
        <v>208</v>
      </c>
      <c r="E179" s="181" t="s">
        <v>1507</v>
      </c>
      <c r="F179" s="182" t="s">
        <v>1508</v>
      </c>
      <c r="G179" s="183" t="s">
        <v>223</v>
      </c>
      <c r="H179" s="184">
        <v>0.64000000000000001</v>
      </c>
      <c r="I179" s="185"/>
      <c r="J179" s="186">
        <f>ROUND(I179*H179,0)</f>
        <v>0</v>
      </c>
      <c r="K179" s="182" t="s">
        <v>1329</v>
      </c>
      <c r="L179" s="38"/>
      <c r="M179" s="187" t="s">
        <v>1</v>
      </c>
      <c r="N179" s="188" t="s">
        <v>42</v>
      </c>
      <c r="O179" s="7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1" t="s">
        <v>317</v>
      </c>
      <c r="AT179" s="191" t="s">
        <v>208</v>
      </c>
      <c r="AU179" s="191" t="s">
        <v>84</v>
      </c>
      <c r="AY179" s="18" t="s">
        <v>206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</v>
      </c>
      <c r="BK179" s="192">
        <f>ROUND(I179*H179,0)</f>
        <v>0</v>
      </c>
      <c r="BL179" s="18" t="s">
        <v>317</v>
      </c>
      <c r="BM179" s="191" t="s">
        <v>785</v>
      </c>
    </row>
    <row r="180" s="12" customFormat="1" ht="22.8" customHeight="1">
      <c r="A180" s="12"/>
      <c r="B180" s="166"/>
      <c r="C180" s="12"/>
      <c r="D180" s="167" t="s">
        <v>76</v>
      </c>
      <c r="E180" s="177" t="s">
        <v>637</v>
      </c>
      <c r="F180" s="177" t="s">
        <v>638</v>
      </c>
      <c r="G180" s="12"/>
      <c r="H180" s="12"/>
      <c r="I180" s="169"/>
      <c r="J180" s="178">
        <f>BK180</f>
        <v>0</v>
      </c>
      <c r="K180" s="12"/>
      <c r="L180" s="166"/>
      <c r="M180" s="171"/>
      <c r="N180" s="172"/>
      <c r="O180" s="172"/>
      <c r="P180" s="173">
        <f>SUM(P181:P202)</f>
        <v>0</v>
      </c>
      <c r="Q180" s="172"/>
      <c r="R180" s="173">
        <f>SUM(R181:R202)</f>
        <v>0</v>
      </c>
      <c r="S180" s="172"/>
      <c r="T180" s="174">
        <f>SUM(T181:T202)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7" t="s">
        <v>84</v>
      </c>
      <c r="AT180" s="175" t="s">
        <v>76</v>
      </c>
      <c r="AU180" s="175" t="s">
        <v>8</v>
      </c>
      <c r="AY180" s="167" t="s">
        <v>206</v>
      </c>
      <c r="BK180" s="176">
        <f>SUM(BK181:BK202)</f>
        <v>0</v>
      </c>
    </row>
    <row r="181" s="2" customFormat="1" ht="33" customHeight="1">
      <c r="A181" s="37"/>
      <c r="B181" s="179"/>
      <c r="C181" s="180" t="s">
        <v>522</v>
      </c>
      <c r="D181" s="180" t="s">
        <v>208</v>
      </c>
      <c r="E181" s="181" t="s">
        <v>1509</v>
      </c>
      <c r="F181" s="182" t="s">
        <v>1510</v>
      </c>
      <c r="G181" s="183" t="s">
        <v>438</v>
      </c>
      <c r="H181" s="184">
        <v>9</v>
      </c>
      <c r="I181" s="185"/>
      <c r="J181" s="186">
        <f>ROUND(I181*H181,0)</f>
        <v>0</v>
      </c>
      <c r="K181" s="182" t="s">
        <v>1329</v>
      </c>
      <c r="L181" s="38"/>
      <c r="M181" s="187" t="s">
        <v>1</v>
      </c>
      <c r="N181" s="188" t="s">
        <v>42</v>
      </c>
      <c r="O181" s="7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1" t="s">
        <v>317</v>
      </c>
      <c r="AT181" s="191" t="s">
        <v>208</v>
      </c>
      <c r="AU181" s="191" t="s">
        <v>84</v>
      </c>
      <c r="AY181" s="18" t="s">
        <v>206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8</v>
      </c>
      <c r="BK181" s="192">
        <f>ROUND(I181*H181,0)</f>
        <v>0</v>
      </c>
      <c r="BL181" s="18" t="s">
        <v>317</v>
      </c>
      <c r="BM181" s="191" t="s">
        <v>799</v>
      </c>
    </row>
    <row r="182" s="2" customFormat="1" ht="24.15" customHeight="1">
      <c r="A182" s="37"/>
      <c r="B182" s="179"/>
      <c r="C182" s="180" t="s">
        <v>530</v>
      </c>
      <c r="D182" s="180" t="s">
        <v>208</v>
      </c>
      <c r="E182" s="181" t="s">
        <v>1511</v>
      </c>
      <c r="F182" s="182" t="s">
        <v>1512</v>
      </c>
      <c r="G182" s="183" t="s">
        <v>438</v>
      </c>
      <c r="H182" s="184">
        <v>1</v>
      </c>
      <c r="I182" s="185"/>
      <c r="J182" s="186">
        <f>ROUND(I182*H182,0)</f>
        <v>0</v>
      </c>
      <c r="K182" s="182" t="s">
        <v>1329</v>
      </c>
      <c r="L182" s="38"/>
      <c r="M182" s="187" t="s">
        <v>1</v>
      </c>
      <c r="N182" s="188" t="s">
        <v>42</v>
      </c>
      <c r="O182" s="7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1" t="s">
        <v>317</v>
      </c>
      <c r="AT182" s="191" t="s">
        <v>208</v>
      </c>
      <c r="AU182" s="191" t="s">
        <v>84</v>
      </c>
      <c r="AY182" s="18" t="s">
        <v>206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8</v>
      </c>
      <c r="BK182" s="192">
        <f>ROUND(I182*H182,0)</f>
        <v>0</v>
      </c>
      <c r="BL182" s="18" t="s">
        <v>317</v>
      </c>
      <c r="BM182" s="191" t="s">
        <v>811</v>
      </c>
    </row>
    <row r="183" s="2" customFormat="1" ht="24.15" customHeight="1">
      <c r="A183" s="37"/>
      <c r="B183" s="179"/>
      <c r="C183" s="180" t="s">
        <v>535</v>
      </c>
      <c r="D183" s="180" t="s">
        <v>208</v>
      </c>
      <c r="E183" s="181" t="s">
        <v>1513</v>
      </c>
      <c r="F183" s="182" t="s">
        <v>1514</v>
      </c>
      <c r="G183" s="183" t="s">
        <v>438</v>
      </c>
      <c r="H183" s="184">
        <v>1</v>
      </c>
      <c r="I183" s="185"/>
      <c r="J183" s="186">
        <f>ROUND(I183*H183,0)</f>
        <v>0</v>
      </c>
      <c r="K183" s="182" t="s">
        <v>1329</v>
      </c>
      <c r="L183" s="38"/>
      <c r="M183" s="187" t="s">
        <v>1</v>
      </c>
      <c r="N183" s="188" t="s">
        <v>42</v>
      </c>
      <c r="O183" s="7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1" t="s">
        <v>317</v>
      </c>
      <c r="AT183" s="191" t="s">
        <v>208</v>
      </c>
      <c r="AU183" s="191" t="s">
        <v>84</v>
      </c>
      <c r="AY183" s="18" t="s">
        <v>206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8</v>
      </c>
      <c r="BK183" s="192">
        <f>ROUND(I183*H183,0)</f>
        <v>0</v>
      </c>
      <c r="BL183" s="18" t="s">
        <v>317</v>
      </c>
      <c r="BM183" s="191" t="s">
        <v>820</v>
      </c>
    </row>
    <row r="184" s="2" customFormat="1" ht="24.15" customHeight="1">
      <c r="A184" s="37"/>
      <c r="B184" s="179"/>
      <c r="C184" s="180" t="s">
        <v>539</v>
      </c>
      <c r="D184" s="180" t="s">
        <v>208</v>
      </c>
      <c r="E184" s="181" t="s">
        <v>1515</v>
      </c>
      <c r="F184" s="182" t="s">
        <v>1516</v>
      </c>
      <c r="G184" s="183" t="s">
        <v>438</v>
      </c>
      <c r="H184" s="184">
        <v>2</v>
      </c>
      <c r="I184" s="185"/>
      <c r="J184" s="186">
        <f>ROUND(I184*H184,0)</f>
        <v>0</v>
      </c>
      <c r="K184" s="182" t="s">
        <v>1329</v>
      </c>
      <c r="L184" s="38"/>
      <c r="M184" s="187" t="s">
        <v>1</v>
      </c>
      <c r="N184" s="188" t="s">
        <v>42</v>
      </c>
      <c r="O184" s="7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1" t="s">
        <v>317</v>
      </c>
      <c r="AT184" s="191" t="s">
        <v>208</v>
      </c>
      <c r="AU184" s="191" t="s">
        <v>84</v>
      </c>
      <c r="AY184" s="18" t="s">
        <v>206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8</v>
      </c>
      <c r="BK184" s="192">
        <f>ROUND(I184*H184,0)</f>
        <v>0</v>
      </c>
      <c r="BL184" s="18" t="s">
        <v>317</v>
      </c>
      <c r="BM184" s="191" t="s">
        <v>829</v>
      </c>
    </row>
    <row r="185" s="2" customFormat="1" ht="24.15" customHeight="1">
      <c r="A185" s="37"/>
      <c r="B185" s="179"/>
      <c r="C185" s="180" t="s">
        <v>554</v>
      </c>
      <c r="D185" s="180" t="s">
        <v>208</v>
      </c>
      <c r="E185" s="181" t="s">
        <v>1517</v>
      </c>
      <c r="F185" s="182" t="s">
        <v>1518</v>
      </c>
      <c r="G185" s="183" t="s">
        <v>438</v>
      </c>
      <c r="H185" s="184">
        <v>6</v>
      </c>
      <c r="I185" s="185"/>
      <c r="J185" s="186">
        <f>ROUND(I185*H185,0)</f>
        <v>0</v>
      </c>
      <c r="K185" s="182" t="s">
        <v>1329</v>
      </c>
      <c r="L185" s="38"/>
      <c r="M185" s="187" t="s">
        <v>1</v>
      </c>
      <c r="N185" s="188" t="s">
        <v>42</v>
      </c>
      <c r="O185" s="7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1" t="s">
        <v>317</v>
      </c>
      <c r="AT185" s="191" t="s">
        <v>208</v>
      </c>
      <c r="AU185" s="191" t="s">
        <v>84</v>
      </c>
      <c r="AY185" s="18" t="s">
        <v>206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8</v>
      </c>
      <c r="BK185" s="192">
        <f>ROUND(I185*H185,0)</f>
        <v>0</v>
      </c>
      <c r="BL185" s="18" t="s">
        <v>317</v>
      </c>
      <c r="BM185" s="191" t="s">
        <v>837</v>
      </c>
    </row>
    <row r="186" s="2" customFormat="1" ht="37.8" customHeight="1">
      <c r="A186" s="37"/>
      <c r="B186" s="179"/>
      <c r="C186" s="180" t="s">
        <v>558</v>
      </c>
      <c r="D186" s="180" t="s">
        <v>208</v>
      </c>
      <c r="E186" s="181" t="s">
        <v>1519</v>
      </c>
      <c r="F186" s="182" t="s">
        <v>1520</v>
      </c>
      <c r="G186" s="183" t="s">
        <v>438</v>
      </c>
      <c r="H186" s="184">
        <v>25</v>
      </c>
      <c r="I186" s="185"/>
      <c r="J186" s="186">
        <f>ROUND(I186*H186,0)</f>
        <v>0</v>
      </c>
      <c r="K186" s="182" t="s">
        <v>1329</v>
      </c>
      <c r="L186" s="38"/>
      <c r="M186" s="187" t="s">
        <v>1</v>
      </c>
      <c r="N186" s="188" t="s">
        <v>42</v>
      </c>
      <c r="O186" s="7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1" t="s">
        <v>317</v>
      </c>
      <c r="AT186" s="191" t="s">
        <v>208</v>
      </c>
      <c r="AU186" s="191" t="s">
        <v>84</v>
      </c>
      <c r="AY186" s="18" t="s">
        <v>206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8</v>
      </c>
      <c r="BK186" s="192">
        <f>ROUND(I186*H186,0)</f>
        <v>0</v>
      </c>
      <c r="BL186" s="18" t="s">
        <v>317</v>
      </c>
      <c r="BM186" s="191" t="s">
        <v>845</v>
      </c>
    </row>
    <row r="187" s="2" customFormat="1" ht="37.8" customHeight="1">
      <c r="A187" s="37"/>
      <c r="B187" s="179"/>
      <c r="C187" s="180" t="s">
        <v>562</v>
      </c>
      <c r="D187" s="180" t="s">
        <v>208</v>
      </c>
      <c r="E187" s="181" t="s">
        <v>1521</v>
      </c>
      <c r="F187" s="182" t="s">
        <v>1522</v>
      </c>
      <c r="G187" s="183" t="s">
        <v>438</v>
      </c>
      <c r="H187" s="184">
        <v>1</v>
      </c>
      <c r="I187" s="185"/>
      <c r="J187" s="186">
        <f>ROUND(I187*H187,0)</f>
        <v>0</v>
      </c>
      <c r="K187" s="182" t="s">
        <v>1329</v>
      </c>
      <c r="L187" s="38"/>
      <c r="M187" s="187" t="s">
        <v>1</v>
      </c>
      <c r="N187" s="188" t="s">
        <v>42</v>
      </c>
      <c r="O187" s="76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1" t="s">
        <v>317</v>
      </c>
      <c r="AT187" s="191" t="s">
        <v>208</v>
      </c>
      <c r="AU187" s="191" t="s">
        <v>84</v>
      </c>
      <c r="AY187" s="18" t="s">
        <v>206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</v>
      </c>
      <c r="BK187" s="192">
        <f>ROUND(I187*H187,0)</f>
        <v>0</v>
      </c>
      <c r="BL187" s="18" t="s">
        <v>317</v>
      </c>
      <c r="BM187" s="191" t="s">
        <v>856</v>
      </c>
    </row>
    <row r="188" s="2" customFormat="1" ht="24.15" customHeight="1">
      <c r="A188" s="37"/>
      <c r="B188" s="179"/>
      <c r="C188" s="180" t="s">
        <v>567</v>
      </c>
      <c r="D188" s="180" t="s">
        <v>208</v>
      </c>
      <c r="E188" s="181" t="s">
        <v>1523</v>
      </c>
      <c r="F188" s="182" t="s">
        <v>1524</v>
      </c>
      <c r="G188" s="183" t="s">
        <v>438</v>
      </c>
      <c r="H188" s="184">
        <v>1</v>
      </c>
      <c r="I188" s="185"/>
      <c r="J188" s="186">
        <f>ROUND(I188*H188,0)</f>
        <v>0</v>
      </c>
      <c r="K188" s="182" t="s">
        <v>1329</v>
      </c>
      <c r="L188" s="38"/>
      <c r="M188" s="187" t="s">
        <v>1</v>
      </c>
      <c r="N188" s="188" t="s">
        <v>42</v>
      </c>
      <c r="O188" s="7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1" t="s">
        <v>317</v>
      </c>
      <c r="AT188" s="191" t="s">
        <v>208</v>
      </c>
      <c r="AU188" s="191" t="s">
        <v>84</v>
      </c>
      <c r="AY188" s="18" t="s">
        <v>206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8</v>
      </c>
      <c r="BK188" s="192">
        <f>ROUND(I188*H188,0)</f>
        <v>0</v>
      </c>
      <c r="BL188" s="18" t="s">
        <v>317</v>
      </c>
      <c r="BM188" s="191" t="s">
        <v>864</v>
      </c>
    </row>
    <row r="189" s="2" customFormat="1" ht="37.8" customHeight="1">
      <c r="A189" s="37"/>
      <c r="B189" s="179"/>
      <c r="C189" s="180" t="s">
        <v>571</v>
      </c>
      <c r="D189" s="180" t="s">
        <v>208</v>
      </c>
      <c r="E189" s="181" t="s">
        <v>1525</v>
      </c>
      <c r="F189" s="182" t="s">
        <v>1526</v>
      </c>
      <c r="G189" s="183" t="s">
        <v>438</v>
      </c>
      <c r="H189" s="184">
        <v>1</v>
      </c>
      <c r="I189" s="185"/>
      <c r="J189" s="186">
        <f>ROUND(I189*H189,0)</f>
        <v>0</v>
      </c>
      <c r="K189" s="182" t="s">
        <v>1329</v>
      </c>
      <c r="L189" s="38"/>
      <c r="M189" s="187" t="s">
        <v>1</v>
      </c>
      <c r="N189" s="188" t="s">
        <v>42</v>
      </c>
      <c r="O189" s="7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1" t="s">
        <v>317</v>
      </c>
      <c r="AT189" s="191" t="s">
        <v>208</v>
      </c>
      <c r="AU189" s="191" t="s">
        <v>84</v>
      </c>
      <c r="AY189" s="18" t="s">
        <v>206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8</v>
      </c>
      <c r="BK189" s="192">
        <f>ROUND(I189*H189,0)</f>
        <v>0</v>
      </c>
      <c r="BL189" s="18" t="s">
        <v>317</v>
      </c>
      <c r="BM189" s="191" t="s">
        <v>874</v>
      </c>
    </row>
    <row r="190" s="2" customFormat="1" ht="33" customHeight="1">
      <c r="A190" s="37"/>
      <c r="B190" s="179"/>
      <c r="C190" s="180" t="s">
        <v>577</v>
      </c>
      <c r="D190" s="180" t="s">
        <v>208</v>
      </c>
      <c r="E190" s="181" t="s">
        <v>1527</v>
      </c>
      <c r="F190" s="182" t="s">
        <v>1528</v>
      </c>
      <c r="G190" s="183" t="s">
        <v>438</v>
      </c>
      <c r="H190" s="184">
        <v>2</v>
      </c>
      <c r="I190" s="185"/>
      <c r="J190" s="186">
        <f>ROUND(I190*H190,0)</f>
        <v>0</v>
      </c>
      <c r="K190" s="182" t="s">
        <v>1329</v>
      </c>
      <c r="L190" s="38"/>
      <c r="M190" s="187" t="s">
        <v>1</v>
      </c>
      <c r="N190" s="188" t="s">
        <v>42</v>
      </c>
      <c r="O190" s="7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1" t="s">
        <v>317</v>
      </c>
      <c r="AT190" s="191" t="s">
        <v>208</v>
      </c>
      <c r="AU190" s="191" t="s">
        <v>84</v>
      </c>
      <c r="AY190" s="18" t="s">
        <v>206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8</v>
      </c>
      <c r="BK190" s="192">
        <f>ROUND(I190*H190,0)</f>
        <v>0</v>
      </c>
      <c r="BL190" s="18" t="s">
        <v>317</v>
      </c>
      <c r="BM190" s="191" t="s">
        <v>886</v>
      </c>
    </row>
    <row r="191" s="2" customFormat="1" ht="44.25" customHeight="1">
      <c r="A191" s="37"/>
      <c r="B191" s="179"/>
      <c r="C191" s="180" t="s">
        <v>585</v>
      </c>
      <c r="D191" s="180" t="s">
        <v>208</v>
      </c>
      <c r="E191" s="181" t="s">
        <v>1529</v>
      </c>
      <c r="F191" s="182" t="s">
        <v>1530</v>
      </c>
      <c r="G191" s="183" t="s">
        <v>438</v>
      </c>
      <c r="H191" s="184">
        <v>4</v>
      </c>
      <c r="I191" s="185"/>
      <c r="J191" s="186">
        <f>ROUND(I191*H191,0)</f>
        <v>0</v>
      </c>
      <c r="K191" s="182" t="s">
        <v>1329</v>
      </c>
      <c r="L191" s="38"/>
      <c r="M191" s="187" t="s">
        <v>1</v>
      </c>
      <c r="N191" s="188" t="s">
        <v>42</v>
      </c>
      <c r="O191" s="7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1" t="s">
        <v>317</v>
      </c>
      <c r="AT191" s="191" t="s">
        <v>208</v>
      </c>
      <c r="AU191" s="191" t="s">
        <v>84</v>
      </c>
      <c r="AY191" s="18" t="s">
        <v>206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8</v>
      </c>
      <c r="BK191" s="192">
        <f>ROUND(I191*H191,0)</f>
        <v>0</v>
      </c>
      <c r="BL191" s="18" t="s">
        <v>317</v>
      </c>
      <c r="BM191" s="191" t="s">
        <v>900</v>
      </c>
    </row>
    <row r="192" s="2" customFormat="1" ht="44.25" customHeight="1">
      <c r="A192" s="37"/>
      <c r="B192" s="179"/>
      <c r="C192" s="180" t="s">
        <v>589</v>
      </c>
      <c r="D192" s="180" t="s">
        <v>208</v>
      </c>
      <c r="E192" s="181" t="s">
        <v>1531</v>
      </c>
      <c r="F192" s="182" t="s">
        <v>1532</v>
      </c>
      <c r="G192" s="183" t="s">
        <v>438</v>
      </c>
      <c r="H192" s="184">
        <v>4</v>
      </c>
      <c r="I192" s="185"/>
      <c r="J192" s="186">
        <f>ROUND(I192*H192,0)</f>
        <v>0</v>
      </c>
      <c r="K192" s="182" t="s">
        <v>1329</v>
      </c>
      <c r="L192" s="38"/>
      <c r="M192" s="187" t="s">
        <v>1</v>
      </c>
      <c r="N192" s="188" t="s">
        <v>42</v>
      </c>
      <c r="O192" s="7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1" t="s">
        <v>317</v>
      </c>
      <c r="AT192" s="191" t="s">
        <v>208</v>
      </c>
      <c r="AU192" s="191" t="s">
        <v>84</v>
      </c>
      <c r="AY192" s="18" t="s">
        <v>206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</v>
      </c>
      <c r="BK192" s="192">
        <f>ROUND(I192*H192,0)</f>
        <v>0</v>
      </c>
      <c r="BL192" s="18" t="s">
        <v>317</v>
      </c>
      <c r="BM192" s="191" t="s">
        <v>911</v>
      </c>
    </row>
    <row r="193" s="2" customFormat="1" ht="24.15" customHeight="1">
      <c r="A193" s="37"/>
      <c r="B193" s="179"/>
      <c r="C193" s="180" t="s">
        <v>596</v>
      </c>
      <c r="D193" s="180" t="s">
        <v>208</v>
      </c>
      <c r="E193" s="181" t="s">
        <v>1533</v>
      </c>
      <c r="F193" s="182" t="s">
        <v>1534</v>
      </c>
      <c r="G193" s="183" t="s">
        <v>438</v>
      </c>
      <c r="H193" s="184">
        <v>3</v>
      </c>
      <c r="I193" s="185"/>
      <c r="J193" s="186">
        <f>ROUND(I193*H193,0)</f>
        <v>0</v>
      </c>
      <c r="K193" s="182" t="s">
        <v>1329</v>
      </c>
      <c r="L193" s="38"/>
      <c r="M193" s="187" t="s">
        <v>1</v>
      </c>
      <c r="N193" s="188" t="s">
        <v>42</v>
      </c>
      <c r="O193" s="76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1" t="s">
        <v>317</v>
      </c>
      <c r="AT193" s="191" t="s">
        <v>208</v>
      </c>
      <c r="AU193" s="191" t="s">
        <v>84</v>
      </c>
      <c r="AY193" s="18" t="s">
        <v>206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8</v>
      </c>
      <c r="BK193" s="192">
        <f>ROUND(I193*H193,0)</f>
        <v>0</v>
      </c>
      <c r="BL193" s="18" t="s">
        <v>317</v>
      </c>
      <c r="BM193" s="191" t="s">
        <v>920</v>
      </c>
    </row>
    <row r="194" s="2" customFormat="1" ht="16.5" customHeight="1">
      <c r="A194" s="37"/>
      <c r="B194" s="179"/>
      <c r="C194" s="180" t="s">
        <v>600</v>
      </c>
      <c r="D194" s="180" t="s">
        <v>208</v>
      </c>
      <c r="E194" s="181" t="s">
        <v>1535</v>
      </c>
      <c r="F194" s="182" t="s">
        <v>1536</v>
      </c>
      <c r="G194" s="183" t="s">
        <v>438</v>
      </c>
      <c r="H194" s="184">
        <v>26</v>
      </c>
      <c r="I194" s="185"/>
      <c r="J194" s="186">
        <f>ROUND(I194*H194,0)</f>
        <v>0</v>
      </c>
      <c r="K194" s="182" t="s">
        <v>1329</v>
      </c>
      <c r="L194" s="38"/>
      <c r="M194" s="187" t="s">
        <v>1</v>
      </c>
      <c r="N194" s="188" t="s">
        <v>42</v>
      </c>
      <c r="O194" s="7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1" t="s">
        <v>317</v>
      </c>
      <c r="AT194" s="191" t="s">
        <v>208</v>
      </c>
      <c r="AU194" s="191" t="s">
        <v>84</v>
      </c>
      <c r="AY194" s="18" t="s">
        <v>206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8</v>
      </c>
      <c r="BK194" s="192">
        <f>ROUND(I194*H194,0)</f>
        <v>0</v>
      </c>
      <c r="BL194" s="18" t="s">
        <v>317</v>
      </c>
      <c r="BM194" s="191" t="s">
        <v>929</v>
      </c>
    </row>
    <row r="195" s="2" customFormat="1" ht="16.5" customHeight="1">
      <c r="A195" s="37"/>
      <c r="B195" s="179"/>
      <c r="C195" s="180" t="s">
        <v>606</v>
      </c>
      <c r="D195" s="180" t="s">
        <v>208</v>
      </c>
      <c r="E195" s="181" t="s">
        <v>1537</v>
      </c>
      <c r="F195" s="182" t="s">
        <v>1538</v>
      </c>
      <c r="G195" s="183" t="s">
        <v>438</v>
      </c>
      <c r="H195" s="184">
        <v>1</v>
      </c>
      <c r="I195" s="185"/>
      <c r="J195" s="186">
        <f>ROUND(I195*H195,0)</f>
        <v>0</v>
      </c>
      <c r="K195" s="182" t="s">
        <v>1329</v>
      </c>
      <c r="L195" s="38"/>
      <c r="M195" s="187" t="s">
        <v>1</v>
      </c>
      <c r="N195" s="188" t="s">
        <v>42</v>
      </c>
      <c r="O195" s="7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1" t="s">
        <v>317</v>
      </c>
      <c r="AT195" s="191" t="s">
        <v>208</v>
      </c>
      <c r="AU195" s="191" t="s">
        <v>84</v>
      </c>
      <c r="AY195" s="18" t="s">
        <v>206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8</v>
      </c>
      <c r="BK195" s="192">
        <f>ROUND(I195*H195,0)</f>
        <v>0</v>
      </c>
      <c r="BL195" s="18" t="s">
        <v>317</v>
      </c>
      <c r="BM195" s="191" t="s">
        <v>938</v>
      </c>
    </row>
    <row r="196" s="2" customFormat="1" ht="24.15" customHeight="1">
      <c r="A196" s="37"/>
      <c r="B196" s="179"/>
      <c r="C196" s="180" t="s">
        <v>613</v>
      </c>
      <c r="D196" s="180" t="s">
        <v>208</v>
      </c>
      <c r="E196" s="181" t="s">
        <v>1539</v>
      </c>
      <c r="F196" s="182" t="s">
        <v>1540</v>
      </c>
      <c r="G196" s="183" t="s">
        <v>390</v>
      </c>
      <c r="H196" s="184">
        <v>22</v>
      </c>
      <c r="I196" s="185"/>
      <c r="J196" s="186">
        <f>ROUND(I196*H196,0)</f>
        <v>0</v>
      </c>
      <c r="K196" s="182" t="s">
        <v>1329</v>
      </c>
      <c r="L196" s="38"/>
      <c r="M196" s="187" t="s">
        <v>1</v>
      </c>
      <c r="N196" s="188" t="s">
        <v>42</v>
      </c>
      <c r="O196" s="7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1" t="s">
        <v>317</v>
      </c>
      <c r="AT196" s="191" t="s">
        <v>208</v>
      </c>
      <c r="AU196" s="191" t="s">
        <v>84</v>
      </c>
      <c r="AY196" s="18" t="s">
        <v>206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8" t="s">
        <v>8</v>
      </c>
      <c r="BK196" s="192">
        <f>ROUND(I196*H196,0)</f>
        <v>0</v>
      </c>
      <c r="BL196" s="18" t="s">
        <v>317</v>
      </c>
      <c r="BM196" s="191" t="s">
        <v>947</v>
      </c>
    </row>
    <row r="197" s="2" customFormat="1" ht="33" customHeight="1">
      <c r="A197" s="37"/>
      <c r="B197" s="179"/>
      <c r="C197" s="180" t="s">
        <v>617</v>
      </c>
      <c r="D197" s="180" t="s">
        <v>208</v>
      </c>
      <c r="E197" s="181" t="s">
        <v>1541</v>
      </c>
      <c r="F197" s="182" t="s">
        <v>1542</v>
      </c>
      <c r="G197" s="183" t="s">
        <v>390</v>
      </c>
      <c r="H197" s="184">
        <v>4</v>
      </c>
      <c r="I197" s="185"/>
      <c r="J197" s="186">
        <f>ROUND(I197*H197,0)</f>
        <v>0</v>
      </c>
      <c r="K197" s="182" t="s">
        <v>1329</v>
      </c>
      <c r="L197" s="38"/>
      <c r="M197" s="187" t="s">
        <v>1</v>
      </c>
      <c r="N197" s="188" t="s">
        <v>42</v>
      </c>
      <c r="O197" s="7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1" t="s">
        <v>317</v>
      </c>
      <c r="AT197" s="191" t="s">
        <v>208</v>
      </c>
      <c r="AU197" s="191" t="s">
        <v>84</v>
      </c>
      <c r="AY197" s="18" t="s">
        <v>206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8</v>
      </c>
      <c r="BK197" s="192">
        <f>ROUND(I197*H197,0)</f>
        <v>0</v>
      </c>
      <c r="BL197" s="18" t="s">
        <v>317</v>
      </c>
      <c r="BM197" s="191" t="s">
        <v>956</v>
      </c>
    </row>
    <row r="198" s="2" customFormat="1" ht="24.15" customHeight="1">
      <c r="A198" s="37"/>
      <c r="B198" s="179"/>
      <c r="C198" s="180" t="s">
        <v>623</v>
      </c>
      <c r="D198" s="180" t="s">
        <v>208</v>
      </c>
      <c r="E198" s="181" t="s">
        <v>1543</v>
      </c>
      <c r="F198" s="182" t="s">
        <v>1544</v>
      </c>
      <c r="G198" s="183" t="s">
        <v>390</v>
      </c>
      <c r="H198" s="184">
        <v>1</v>
      </c>
      <c r="I198" s="185"/>
      <c r="J198" s="186">
        <f>ROUND(I198*H198,0)</f>
        <v>0</v>
      </c>
      <c r="K198" s="182" t="s">
        <v>1329</v>
      </c>
      <c r="L198" s="38"/>
      <c r="M198" s="187" t="s">
        <v>1</v>
      </c>
      <c r="N198" s="188" t="s">
        <v>42</v>
      </c>
      <c r="O198" s="7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1" t="s">
        <v>317</v>
      </c>
      <c r="AT198" s="191" t="s">
        <v>208</v>
      </c>
      <c r="AU198" s="191" t="s">
        <v>84</v>
      </c>
      <c r="AY198" s="18" t="s">
        <v>206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8" t="s">
        <v>8</v>
      </c>
      <c r="BK198" s="192">
        <f>ROUND(I198*H198,0)</f>
        <v>0</v>
      </c>
      <c r="BL198" s="18" t="s">
        <v>317</v>
      </c>
      <c r="BM198" s="191" t="s">
        <v>966</v>
      </c>
    </row>
    <row r="199" s="2" customFormat="1" ht="24.15" customHeight="1">
      <c r="A199" s="37"/>
      <c r="B199" s="179"/>
      <c r="C199" s="180" t="s">
        <v>627</v>
      </c>
      <c r="D199" s="180" t="s">
        <v>208</v>
      </c>
      <c r="E199" s="181" t="s">
        <v>1545</v>
      </c>
      <c r="F199" s="182" t="s">
        <v>1546</v>
      </c>
      <c r="G199" s="183" t="s">
        <v>390</v>
      </c>
      <c r="H199" s="184">
        <v>1</v>
      </c>
      <c r="I199" s="185"/>
      <c r="J199" s="186">
        <f>ROUND(I199*H199,0)</f>
        <v>0</v>
      </c>
      <c r="K199" s="182" t="s">
        <v>1329</v>
      </c>
      <c r="L199" s="38"/>
      <c r="M199" s="187" t="s">
        <v>1</v>
      </c>
      <c r="N199" s="188" t="s">
        <v>42</v>
      </c>
      <c r="O199" s="76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1" t="s">
        <v>317</v>
      </c>
      <c r="AT199" s="191" t="s">
        <v>208</v>
      </c>
      <c r="AU199" s="191" t="s">
        <v>84</v>
      </c>
      <c r="AY199" s="18" t="s">
        <v>206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8" t="s">
        <v>8</v>
      </c>
      <c r="BK199" s="192">
        <f>ROUND(I199*H199,0)</f>
        <v>0</v>
      </c>
      <c r="BL199" s="18" t="s">
        <v>317</v>
      </c>
      <c r="BM199" s="191" t="s">
        <v>977</v>
      </c>
    </row>
    <row r="200" s="2" customFormat="1" ht="24.15" customHeight="1">
      <c r="A200" s="37"/>
      <c r="B200" s="179"/>
      <c r="C200" s="180" t="s">
        <v>633</v>
      </c>
      <c r="D200" s="180" t="s">
        <v>208</v>
      </c>
      <c r="E200" s="181" t="s">
        <v>1547</v>
      </c>
      <c r="F200" s="182" t="s">
        <v>1548</v>
      </c>
      <c r="G200" s="183" t="s">
        <v>390</v>
      </c>
      <c r="H200" s="184">
        <v>6</v>
      </c>
      <c r="I200" s="185"/>
      <c r="J200" s="186">
        <f>ROUND(I200*H200,0)</f>
        <v>0</v>
      </c>
      <c r="K200" s="182" t="s">
        <v>1329</v>
      </c>
      <c r="L200" s="38"/>
      <c r="M200" s="187" t="s">
        <v>1</v>
      </c>
      <c r="N200" s="188" t="s">
        <v>42</v>
      </c>
      <c r="O200" s="7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1" t="s">
        <v>317</v>
      </c>
      <c r="AT200" s="191" t="s">
        <v>208</v>
      </c>
      <c r="AU200" s="191" t="s">
        <v>84</v>
      </c>
      <c r="AY200" s="18" t="s">
        <v>206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8</v>
      </c>
      <c r="BK200" s="192">
        <f>ROUND(I200*H200,0)</f>
        <v>0</v>
      </c>
      <c r="BL200" s="18" t="s">
        <v>317</v>
      </c>
      <c r="BM200" s="191" t="s">
        <v>986</v>
      </c>
    </row>
    <row r="201" s="2" customFormat="1" ht="16.5" customHeight="1">
      <c r="A201" s="37"/>
      <c r="B201" s="179"/>
      <c r="C201" s="180" t="s">
        <v>639</v>
      </c>
      <c r="D201" s="180" t="s">
        <v>208</v>
      </c>
      <c r="E201" s="181" t="s">
        <v>1549</v>
      </c>
      <c r="F201" s="182" t="s">
        <v>1550</v>
      </c>
      <c r="G201" s="183" t="s">
        <v>390</v>
      </c>
      <c r="H201" s="184">
        <v>10</v>
      </c>
      <c r="I201" s="185"/>
      <c r="J201" s="186">
        <f>ROUND(I201*H201,0)</f>
        <v>0</v>
      </c>
      <c r="K201" s="182" t="s">
        <v>1329</v>
      </c>
      <c r="L201" s="38"/>
      <c r="M201" s="187" t="s">
        <v>1</v>
      </c>
      <c r="N201" s="188" t="s">
        <v>42</v>
      </c>
      <c r="O201" s="76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1" t="s">
        <v>317</v>
      </c>
      <c r="AT201" s="191" t="s">
        <v>208</v>
      </c>
      <c r="AU201" s="191" t="s">
        <v>84</v>
      </c>
      <c r="AY201" s="18" t="s">
        <v>206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8" t="s">
        <v>8</v>
      </c>
      <c r="BK201" s="192">
        <f>ROUND(I201*H201,0)</f>
        <v>0</v>
      </c>
      <c r="BL201" s="18" t="s">
        <v>317</v>
      </c>
      <c r="BM201" s="191" t="s">
        <v>996</v>
      </c>
    </row>
    <row r="202" s="2" customFormat="1" ht="49.05" customHeight="1">
      <c r="A202" s="37"/>
      <c r="B202" s="179"/>
      <c r="C202" s="180" t="s">
        <v>644</v>
      </c>
      <c r="D202" s="180" t="s">
        <v>208</v>
      </c>
      <c r="E202" s="181" t="s">
        <v>1551</v>
      </c>
      <c r="F202" s="182" t="s">
        <v>1552</v>
      </c>
      <c r="G202" s="183" t="s">
        <v>223</v>
      </c>
      <c r="H202" s="184">
        <v>1.2410000000000001</v>
      </c>
      <c r="I202" s="185"/>
      <c r="J202" s="186">
        <f>ROUND(I202*H202,0)</f>
        <v>0</v>
      </c>
      <c r="K202" s="182" t="s">
        <v>1329</v>
      </c>
      <c r="L202" s="38"/>
      <c r="M202" s="187" t="s">
        <v>1</v>
      </c>
      <c r="N202" s="188" t="s">
        <v>42</v>
      </c>
      <c r="O202" s="7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1" t="s">
        <v>317</v>
      </c>
      <c r="AT202" s="191" t="s">
        <v>208</v>
      </c>
      <c r="AU202" s="191" t="s">
        <v>84</v>
      </c>
      <c r="AY202" s="18" t="s">
        <v>206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8</v>
      </c>
      <c r="BK202" s="192">
        <f>ROUND(I202*H202,0)</f>
        <v>0</v>
      </c>
      <c r="BL202" s="18" t="s">
        <v>317</v>
      </c>
      <c r="BM202" s="191" t="s">
        <v>1005</v>
      </c>
    </row>
    <row r="203" s="12" customFormat="1" ht="22.8" customHeight="1">
      <c r="A203" s="12"/>
      <c r="B203" s="166"/>
      <c r="C203" s="12"/>
      <c r="D203" s="167" t="s">
        <v>76</v>
      </c>
      <c r="E203" s="177" t="s">
        <v>1553</v>
      </c>
      <c r="F203" s="177" t="s">
        <v>1554</v>
      </c>
      <c r="G203" s="12"/>
      <c r="H203" s="12"/>
      <c r="I203" s="169"/>
      <c r="J203" s="178">
        <f>BK203</f>
        <v>0</v>
      </c>
      <c r="K203" s="12"/>
      <c r="L203" s="166"/>
      <c r="M203" s="171"/>
      <c r="N203" s="172"/>
      <c r="O203" s="172"/>
      <c r="P203" s="173">
        <f>SUM(P204:P207)</f>
        <v>0</v>
      </c>
      <c r="Q203" s="172"/>
      <c r="R203" s="173">
        <f>SUM(R204:R207)</f>
        <v>0</v>
      </c>
      <c r="S203" s="172"/>
      <c r="T203" s="174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67" t="s">
        <v>84</v>
      </c>
      <c r="AT203" s="175" t="s">
        <v>76</v>
      </c>
      <c r="AU203" s="175" t="s">
        <v>8</v>
      </c>
      <c r="AY203" s="167" t="s">
        <v>206</v>
      </c>
      <c r="BK203" s="176">
        <f>SUM(BK204:BK207)</f>
        <v>0</v>
      </c>
    </row>
    <row r="204" s="2" customFormat="1" ht="33" customHeight="1">
      <c r="A204" s="37"/>
      <c r="B204" s="179"/>
      <c r="C204" s="180" t="s">
        <v>649</v>
      </c>
      <c r="D204" s="180" t="s">
        <v>208</v>
      </c>
      <c r="E204" s="181" t="s">
        <v>1555</v>
      </c>
      <c r="F204" s="182" t="s">
        <v>1556</v>
      </c>
      <c r="G204" s="183" t="s">
        <v>438</v>
      </c>
      <c r="H204" s="184">
        <v>1</v>
      </c>
      <c r="I204" s="185"/>
      <c r="J204" s="186">
        <f>ROUND(I204*H204,0)</f>
        <v>0</v>
      </c>
      <c r="K204" s="182" t="s">
        <v>1329</v>
      </c>
      <c r="L204" s="38"/>
      <c r="M204" s="187" t="s">
        <v>1</v>
      </c>
      <c r="N204" s="188" t="s">
        <v>42</v>
      </c>
      <c r="O204" s="7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1" t="s">
        <v>317</v>
      </c>
      <c r="AT204" s="191" t="s">
        <v>208</v>
      </c>
      <c r="AU204" s="191" t="s">
        <v>84</v>
      </c>
      <c r="AY204" s="18" t="s">
        <v>206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8</v>
      </c>
      <c r="BK204" s="192">
        <f>ROUND(I204*H204,0)</f>
        <v>0</v>
      </c>
      <c r="BL204" s="18" t="s">
        <v>317</v>
      </c>
      <c r="BM204" s="191" t="s">
        <v>1015</v>
      </c>
    </row>
    <row r="205" s="2" customFormat="1" ht="37.8" customHeight="1">
      <c r="A205" s="37"/>
      <c r="B205" s="179"/>
      <c r="C205" s="180" t="s">
        <v>654</v>
      </c>
      <c r="D205" s="180" t="s">
        <v>208</v>
      </c>
      <c r="E205" s="181" t="s">
        <v>1557</v>
      </c>
      <c r="F205" s="182" t="s">
        <v>1558</v>
      </c>
      <c r="G205" s="183" t="s">
        <v>438</v>
      </c>
      <c r="H205" s="184">
        <v>9</v>
      </c>
      <c r="I205" s="185"/>
      <c r="J205" s="186">
        <f>ROUND(I205*H205,0)</f>
        <v>0</v>
      </c>
      <c r="K205" s="182" t="s">
        <v>1329</v>
      </c>
      <c r="L205" s="38"/>
      <c r="M205" s="187" t="s">
        <v>1</v>
      </c>
      <c r="N205" s="188" t="s">
        <v>42</v>
      </c>
      <c r="O205" s="7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1" t="s">
        <v>317</v>
      </c>
      <c r="AT205" s="191" t="s">
        <v>208</v>
      </c>
      <c r="AU205" s="191" t="s">
        <v>84</v>
      </c>
      <c r="AY205" s="18" t="s">
        <v>206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8" t="s">
        <v>8</v>
      </c>
      <c r="BK205" s="192">
        <f>ROUND(I205*H205,0)</f>
        <v>0</v>
      </c>
      <c r="BL205" s="18" t="s">
        <v>317</v>
      </c>
      <c r="BM205" s="191" t="s">
        <v>1026</v>
      </c>
    </row>
    <row r="206" s="2" customFormat="1" ht="24.15" customHeight="1">
      <c r="A206" s="37"/>
      <c r="B206" s="179"/>
      <c r="C206" s="180" t="s">
        <v>659</v>
      </c>
      <c r="D206" s="180" t="s">
        <v>208</v>
      </c>
      <c r="E206" s="181" t="s">
        <v>1559</v>
      </c>
      <c r="F206" s="182" t="s">
        <v>1560</v>
      </c>
      <c r="G206" s="183" t="s">
        <v>438</v>
      </c>
      <c r="H206" s="184">
        <v>10</v>
      </c>
      <c r="I206" s="185"/>
      <c r="J206" s="186">
        <f>ROUND(I206*H206,0)</f>
        <v>0</v>
      </c>
      <c r="K206" s="182" t="s">
        <v>1329</v>
      </c>
      <c r="L206" s="38"/>
      <c r="M206" s="187" t="s">
        <v>1</v>
      </c>
      <c r="N206" s="188" t="s">
        <v>42</v>
      </c>
      <c r="O206" s="7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1" t="s">
        <v>317</v>
      </c>
      <c r="AT206" s="191" t="s">
        <v>208</v>
      </c>
      <c r="AU206" s="191" t="s">
        <v>84</v>
      </c>
      <c r="AY206" s="18" t="s">
        <v>206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8" t="s">
        <v>8</v>
      </c>
      <c r="BK206" s="192">
        <f>ROUND(I206*H206,0)</f>
        <v>0</v>
      </c>
      <c r="BL206" s="18" t="s">
        <v>317</v>
      </c>
      <c r="BM206" s="191" t="s">
        <v>1034</v>
      </c>
    </row>
    <row r="207" s="2" customFormat="1" ht="49.05" customHeight="1">
      <c r="A207" s="37"/>
      <c r="B207" s="179"/>
      <c r="C207" s="180" t="s">
        <v>663</v>
      </c>
      <c r="D207" s="180" t="s">
        <v>208</v>
      </c>
      <c r="E207" s="181" t="s">
        <v>1561</v>
      </c>
      <c r="F207" s="182" t="s">
        <v>1562</v>
      </c>
      <c r="G207" s="183" t="s">
        <v>223</v>
      </c>
      <c r="H207" s="184">
        <v>0.16900000000000001</v>
      </c>
      <c r="I207" s="185"/>
      <c r="J207" s="186">
        <f>ROUND(I207*H207,0)</f>
        <v>0</v>
      </c>
      <c r="K207" s="182" t="s">
        <v>1329</v>
      </c>
      <c r="L207" s="38"/>
      <c r="M207" s="187" t="s">
        <v>1</v>
      </c>
      <c r="N207" s="188" t="s">
        <v>42</v>
      </c>
      <c r="O207" s="7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1" t="s">
        <v>317</v>
      </c>
      <c r="AT207" s="191" t="s">
        <v>208</v>
      </c>
      <c r="AU207" s="191" t="s">
        <v>84</v>
      </c>
      <c r="AY207" s="18" t="s">
        <v>206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8" t="s">
        <v>8</v>
      </c>
      <c r="BK207" s="192">
        <f>ROUND(I207*H207,0)</f>
        <v>0</v>
      </c>
      <c r="BL207" s="18" t="s">
        <v>317</v>
      </c>
      <c r="BM207" s="191" t="s">
        <v>1045</v>
      </c>
    </row>
    <row r="208" s="12" customFormat="1" ht="25.92" customHeight="1">
      <c r="A208" s="12"/>
      <c r="B208" s="166"/>
      <c r="C208" s="12"/>
      <c r="D208" s="167" t="s">
        <v>76</v>
      </c>
      <c r="E208" s="168" t="s">
        <v>1175</v>
      </c>
      <c r="F208" s="168" t="s">
        <v>1176</v>
      </c>
      <c r="G208" s="12"/>
      <c r="H208" s="12"/>
      <c r="I208" s="169"/>
      <c r="J208" s="170">
        <f>BK208</f>
        <v>0</v>
      </c>
      <c r="K208" s="12"/>
      <c r="L208" s="166"/>
      <c r="M208" s="171"/>
      <c r="N208" s="172"/>
      <c r="O208" s="172"/>
      <c r="P208" s="173">
        <f>P209</f>
        <v>0</v>
      </c>
      <c r="Q208" s="172"/>
      <c r="R208" s="173">
        <f>R209</f>
        <v>0</v>
      </c>
      <c r="S208" s="172"/>
      <c r="T208" s="174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67" t="s">
        <v>102</v>
      </c>
      <c r="AT208" s="175" t="s">
        <v>76</v>
      </c>
      <c r="AU208" s="175" t="s">
        <v>77</v>
      </c>
      <c r="AY208" s="167" t="s">
        <v>206</v>
      </c>
      <c r="BK208" s="176">
        <f>BK209</f>
        <v>0</v>
      </c>
    </row>
    <row r="209" s="2" customFormat="1" ht="24.15" customHeight="1">
      <c r="A209" s="37"/>
      <c r="B209" s="179"/>
      <c r="C209" s="180" t="s">
        <v>667</v>
      </c>
      <c r="D209" s="180" t="s">
        <v>208</v>
      </c>
      <c r="E209" s="181" t="s">
        <v>1406</v>
      </c>
      <c r="F209" s="182" t="s">
        <v>1407</v>
      </c>
      <c r="G209" s="183" t="s">
        <v>1180</v>
      </c>
      <c r="H209" s="184">
        <v>50</v>
      </c>
      <c r="I209" s="185"/>
      <c r="J209" s="186">
        <f>ROUND(I209*H209,0)</f>
        <v>0</v>
      </c>
      <c r="K209" s="182" t="s">
        <v>1329</v>
      </c>
      <c r="L209" s="38"/>
      <c r="M209" s="236" t="s">
        <v>1</v>
      </c>
      <c r="N209" s="237" t="s">
        <v>42</v>
      </c>
      <c r="O209" s="233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1" t="s">
        <v>1408</v>
      </c>
      <c r="AT209" s="191" t="s">
        <v>208</v>
      </c>
      <c r="AU209" s="191" t="s">
        <v>8</v>
      </c>
      <c r="AY209" s="18" t="s">
        <v>206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8" t="s">
        <v>8</v>
      </c>
      <c r="BK209" s="192">
        <f>ROUND(I209*H209,0)</f>
        <v>0</v>
      </c>
      <c r="BL209" s="18" t="s">
        <v>1408</v>
      </c>
      <c r="BM209" s="191" t="s">
        <v>1054</v>
      </c>
    </row>
    <row r="210" s="2" customFormat="1" ht="6.96" customHeight="1">
      <c r="A210" s="37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38"/>
      <c r="M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</row>
  </sheetData>
  <autoFilter ref="C127:K2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111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- 1. část</v>
      </c>
      <c r="F7" s="31"/>
      <c r="G7" s="31"/>
      <c r="H7" s="31"/>
      <c r="L7" s="21"/>
    </row>
    <row r="8" s="1" customFormat="1" ht="12" customHeight="1">
      <c r="B8" s="21"/>
      <c r="D8" s="31" t="s">
        <v>123</v>
      </c>
      <c r="L8" s="21"/>
    </row>
    <row r="9" s="2" customFormat="1" ht="16.5" customHeight="1">
      <c r="A9" s="37"/>
      <c r="B9" s="38"/>
      <c r="C9" s="37"/>
      <c r="D9" s="37"/>
      <c r="E9" s="129" t="s">
        <v>127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131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1563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1185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SPOŠ Dvůr Králové, Elišky Krásnohorské 2069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DK s.r.o.,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ROUND(J123,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ROUND((SUM(BE123:BE142)),  0)</f>
        <v>0</v>
      </c>
      <c r="G35" s="37"/>
      <c r="H35" s="37"/>
      <c r="I35" s="136">
        <v>0.20999999999999999</v>
      </c>
      <c r="J35" s="135">
        <f>ROUND(((SUM(BE123:BE142))*I35),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ROUND((SUM(BF123:BF142)),  0)</f>
        <v>0</v>
      </c>
      <c r="G36" s="37"/>
      <c r="H36" s="37"/>
      <c r="I36" s="136">
        <v>0.14999999999999999</v>
      </c>
      <c r="J36" s="135">
        <f>ROUND(((SUM(BF123:BF142))*I36),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ROUND((SUM(BG123:BG142)),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ROUND((SUM(BH123:BH142)),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ROUND((SUM(BI123:BI142)),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- 1. 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123</v>
      </c>
      <c r="L86" s="21"/>
    </row>
    <row r="87" s="2" customFormat="1" ht="16.5" customHeight="1">
      <c r="A87" s="37"/>
      <c r="B87" s="38"/>
      <c r="C87" s="37"/>
      <c r="D87" s="37"/>
      <c r="E87" s="129" t="s">
        <v>127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131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e - Větrání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167</v>
      </c>
      <c r="D96" s="137"/>
      <c r="E96" s="137"/>
      <c r="F96" s="137"/>
      <c r="G96" s="137"/>
      <c r="H96" s="137"/>
      <c r="I96" s="137"/>
      <c r="J96" s="146" t="s">
        <v>168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169</v>
      </c>
      <c r="D98" s="37"/>
      <c r="E98" s="37"/>
      <c r="F98" s="37"/>
      <c r="G98" s="37"/>
      <c r="H98" s="37"/>
      <c r="I98" s="37"/>
      <c r="J98" s="95">
        <f>J123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170</v>
      </c>
    </row>
    <row r="99" s="9" customFormat="1" ht="24.96" customHeight="1">
      <c r="A99" s="9"/>
      <c r="B99" s="148"/>
      <c r="C99" s="9"/>
      <c r="D99" s="149" t="s">
        <v>179</v>
      </c>
      <c r="E99" s="150"/>
      <c r="F99" s="150"/>
      <c r="G99" s="150"/>
      <c r="H99" s="150"/>
      <c r="I99" s="150"/>
      <c r="J99" s="151">
        <f>J124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1564</v>
      </c>
      <c r="E100" s="154"/>
      <c r="F100" s="154"/>
      <c r="G100" s="154"/>
      <c r="H100" s="154"/>
      <c r="I100" s="154"/>
      <c r="J100" s="155">
        <f>J125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8"/>
      <c r="C101" s="9"/>
      <c r="D101" s="149" t="s">
        <v>190</v>
      </c>
      <c r="E101" s="150"/>
      <c r="F101" s="150"/>
      <c r="G101" s="150"/>
      <c r="H101" s="150"/>
      <c r="I101" s="150"/>
      <c r="J101" s="151">
        <f>J141</f>
        <v>0</v>
      </c>
      <c r="K101" s="9"/>
      <c r="L101" s="14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191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17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9" t="str">
        <f>E7</f>
        <v>SPOŠ D. K. n.L., budova H - 1.etapa - 1. část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1"/>
      <c r="C112" s="31" t="s">
        <v>123</v>
      </c>
      <c r="L112" s="21"/>
    </row>
    <row r="113" s="2" customFormat="1" ht="16.5" customHeight="1">
      <c r="A113" s="37"/>
      <c r="B113" s="38"/>
      <c r="C113" s="37"/>
      <c r="D113" s="37"/>
      <c r="E113" s="129" t="s">
        <v>127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131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E11</f>
        <v>e - Větrání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7"/>
      <c r="E117" s="37"/>
      <c r="F117" s="26" t="str">
        <f>F14</f>
        <v xml:space="preserve"> </v>
      </c>
      <c r="G117" s="37"/>
      <c r="H117" s="37"/>
      <c r="I117" s="31" t="s">
        <v>23</v>
      </c>
      <c r="J117" s="68" t="str">
        <f>IF(J14="","",J14)</f>
        <v>11. 1. 2024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40.05" customHeight="1">
      <c r="A119" s="37"/>
      <c r="B119" s="38"/>
      <c r="C119" s="31" t="s">
        <v>25</v>
      </c>
      <c r="D119" s="37"/>
      <c r="E119" s="37"/>
      <c r="F119" s="26" t="str">
        <f>E17</f>
        <v>SPOŠ Dvůr Králové, Elišky Krásnohorské 2069</v>
      </c>
      <c r="G119" s="37"/>
      <c r="H119" s="37"/>
      <c r="I119" s="31" t="s">
        <v>31</v>
      </c>
      <c r="J119" s="35" t="str">
        <f>E23</f>
        <v>Projektis DK s.r.o., Legionářská 562, D.K.n.L.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7"/>
      <c r="E120" s="37"/>
      <c r="F120" s="26" t="str">
        <f>IF(E20="","",E20)</f>
        <v>Vyplň údaj</v>
      </c>
      <c r="G120" s="37"/>
      <c r="H120" s="37"/>
      <c r="I120" s="31" t="s">
        <v>34</v>
      </c>
      <c r="J120" s="35" t="str">
        <f>E26</f>
        <v>ing. V. Švehla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56"/>
      <c r="B122" s="157"/>
      <c r="C122" s="158" t="s">
        <v>192</v>
      </c>
      <c r="D122" s="159" t="s">
        <v>62</v>
      </c>
      <c r="E122" s="159" t="s">
        <v>58</v>
      </c>
      <c r="F122" s="159" t="s">
        <v>59</v>
      </c>
      <c r="G122" s="159" t="s">
        <v>193</v>
      </c>
      <c r="H122" s="159" t="s">
        <v>194</v>
      </c>
      <c r="I122" s="159" t="s">
        <v>195</v>
      </c>
      <c r="J122" s="159" t="s">
        <v>168</v>
      </c>
      <c r="K122" s="160" t="s">
        <v>196</v>
      </c>
      <c r="L122" s="161"/>
      <c r="M122" s="85" t="s">
        <v>1</v>
      </c>
      <c r="N122" s="86" t="s">
        <v>41</v>
      </c>
      <c r="O122" s="86" t="s">
        <v>197</v>
      </c>
      <c r="P122" s="86" t="s">
        <v>198</v>
      </c>
      <c r="Q122" s="86" t="s">
        <v>199</v>
      </c>
      <c r="R122" s="86" t="s">
        <v>200</v>
      </c>
      <c r="S122" s="86" t="s">
        <v>201</v>
      </c>
      <c r="T122" s="87" t="s">
        <v>202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="2" customFormat="1" ht="22.8" customHeight="1">
      <c r="A123" s="37"/>
      <c r="B123" s="38"/>
      <c r="C123" s="92" t="s">
        <v>203</v>
      </c>
      <c r="D123" s="37"/>
      <c r="E123" s="37"/>
      <c r="F123" s="37"/>
      <c r="G123" s="37"/>
      <c r="H123" s="37"/>
      <c r="I123" s="37"/>
      <c r="J123" s="162">
        <f>BK123</f>
        <v>0</v>
      </c>
      <c r="K123" s="37"/>
      <c r="L123" s="38"/>
      <c r="M123" s="88"/>
      <c r="N123" s="72"/>
      <c r="O123" s="89"/>
      <c r="P123" s="163">
        <f>P124+P141</f>
        <v>0</v>
      </c>
      <c r="Q123" s="89"/>
      <c r="R123" s="163">
        <f>R124+R141</f>
        <v>0</v>
      </c>
      <c r="S123" s="89"/>
      <c r="T123" s="164">
        <f>T124+T141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76</v>
      </c>
      <c r="AU123" s="18" t="s">
        <v>170</v>
      </c>
      <c r="BK123" s="165">
        <f>BK124+BK141</f>
        <v>0</v>
      </c>
    </row>
    <row r="124" s="12" customFormat="1" ht="25.92" customHeight="1">
      <c r="A124" s="12"/>
      <c r="B124" s="166"/>
      <c r="C124" s="12"/>
      <c r="D124" s="167" t="s">
        <v>76</v>
      </c>
      <c r="E124" s="168" t="s">
        <v>581</v>
      </c>
      <c r="F124" s="168" t="s">
        <v>582</v>
      </c>
      <c r="G124" s="12"/>
      <c r="H124" s="12"/>
      <c r="I124" s="169"/>
      <c r="J124" s="170">
        <f>BK124</f>
        <v>0</v>
      </c>
      <c r="K124" s="12"/>
      <c r="L124" s="166"/>
      <c r="M124" s="171"/>
      <c r="N124" s="172"/>
      <c r="O124" s="172"/>
      <c r="P124" s="173">
        <f>P125</f>
        <v>0</v>
      </c>
      <c r="Q124" s="172"/>
      <c r="R124" s="173">
        <f>R125</f>
        <v>0</v>
      </c>
      <c r="S124" s="172"/>
      <c r="T124" s="174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84</v>
      </c>
      <c r="AT124" s="175" t="s">
        <v>76</v>
      </c>
      <c r="AU124" s="175" t="s">
        <v>77</v>
      </c>
      <c r="AY124" s="167" t="s">
        <v>206</v>
      </c>
      <c r="BK124" s="176">
        <f>BK125</f>
        <v>0</v>
      </c>
    </row>
    <row r="125" s="12" customFormat="1" ht="22.8" customHeight="1">
      <c r="A125" s="12"/>
      <c r="B125" s="166"/>
      <c r="C125" s="12"/>
      <c r="D125" s="167" t="s">
        <v>76</v>
      </c>
      <c r="E125" s="177" t="s">
        <v>1565</v>
      </c>
      <c r="F125" s="177" t="s">
        <v>1566</v>
      </c>
      <c r="G125" s="12"/>
      <c r="H125" s="12"/>
      <c r="I125" s="169"/>
      <c r="J125" s="178">
        <f>BK125</f>
        <v>0</v>
      </c>
      <c r="K125" s="12"/>
      <c r="L125" s="166"/>
      <c r="M125" s="171"/>
      <c r="N125" s="172"/>
      <c r="O125" s="172"/>
      <c r="P125" s="173">
        <f>SUM(P126:P140)</f>
        <v>0</v>
      </c>
      <c r="Q125" s="172"/>
      <c r="R125" s="173">
        <f>SUM(R126:R140)</f>
        <v>0</v>
      </c>
      <c r="S125" s="172"/>
      <c r="T125" s="174">
        <f>SUM(T126:T140)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7" t="s">
        <v>84</v>
      </c>
      <c r="AT125" s="175" t="s">
        <v>76</v>
      </c>
      <c r="AU125" s="175" t="s">
        <v>8</v>
      </c>
      <c r="AY125" s="167" t="s">
        <v>206</v>
      </c>
      <c r="BK125" s="176">
        <f>SUM(BK126:BK140)</f>
        <v>0</v>
      </c>
    </row>
    <row r="126" s="2" customFormat="1" ht="24.15" customHeight="1">
      <c r="A126" s="37"/>
      <c r="B126" s="179"/>
      <c r="C126" s="180" t="s">
        <v>8</v>
      </c>
      <c r="D126" s="180" t="s">
        <v>208</v>
      </c>
      <c r="E126" s="181" t="s">
        <v>1567</v>
      </c>
      <c r="F126" s="182" t="s">
        <v>1568</v>
      </c>
      <c r="G126" s="183" t="s">
        <v>390</v>
      </c>
      <c r="H126" s="184">
        <v>6</v>
      </c>
      <c r="I126" s="185"/>
      <c r="J126" s="186">
        <f>ROUND(I126*H126,0)</f>
        <v>0</v>
      </c>
      <c r="K126" s="182" t="s">
        <v>1329</v>
      </c>
      <c r="L126" s="38"/>
      <c r="M126" s="187" t="s">
        <v>1</v>
      </c>
      <c r="N126" s="188" t="s">
        <v>42</v>
      </c>
      <c r="O126" s="7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1" t="s">
        <v>317</v>
      </c>
      <c r="AT126" s="191" t="s">
        <v>208</v>
      </c>
      <c r="AU126" s="191" t="s">
        <v>84</v>
      </c>
      <c r="AY126" s="18" t="s">
        <v>206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8" t="s">
        <v>8</v>
      </c>
      <c r="BK126" s="192">
        <f>ROUND(I126*H126,0)</f>
        <v>0</v>
      </c>
      <c r="BL126" s="18" t="s">
        <v>317</v>
      </c>
      <c r="BM126" s="191" t="s">
        <v>84</v>
      </c>
    </row>
    <row r="127" s="2" customFormat="1" ht="24.15" customHeight="1">
      <c r="A127" s="37"/>
      <c r="B127" s="179"/>
      <c r="C127" s="218" t="s">
        <v>84</v>
      </c>
      <c r="D127" s="218" t="s">
        <v>374</v>
      </c>
      <c r="E127" s="219" t="s">
        <v>1569</v>
      </c>
      <c r="F127" s="220" t="s">
        <v>1570</v>
      </c>
      <c r="G127" s="221" t="s">
        <v>390</v>
      </c>
      <c r="H127" s="222">
        <v>5</v>
      </c>
      <c r="I127" s="223"/>
      <c r="J127" s="224">
        <f>ROUND(I127*H127,0)</f>
        <v>0</v>
      </c>
      <c r="K127" s="220" t="s">
        <v>1329</v>
      </c>
      <c r="L127" s="225"/>
      <c r="M127" s="226" t="s">
        <v>1</v>
      </c>
      <c r="N127" s="227" t="s">
        <v>42</v>
      </c>
      <c r="O127" s="7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1" t="s">
        <v>416</v>
      </c>
      <c r="AT127" s="191" t="s">
        <v>374</v>
      </c>
      <c r="AU127" s="191" t="s">
        <v>84</v>
      </c>
      <c r="AY127" s="18" t="s">
        <v>206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8</v>
      </c>
      <c r="BK127" s="192">
        <f>ROUND(I127*H127,0)</f>
        <v>0</v>
      </c>
      <c r="BL127" s="18" t="s">
        <v>317</v>
      </c>
      <c r="BM127" s="191" t="s">
        <v>102</v>
      </c>
    </row>
    <row r="128" s="2" customFormat="1" ht="24.15" customHeight="1">
      <c r="A128" s="37"/>
      <c r="B128" s="179"/>
      <c r="C128" s="218" t="s">
        <v>217</v>
      </c>
      <c r="D128" s="218" t="s">
        <v>374</v>
      </c>
      <c r="E128" s="219" t="s">
        <v>1571</v>
      </c>
      <c r="F128" s="220" t="s">
        <v>1572</v>
      </c>
      <c r="G128" s="221" t="s">
        <v>390</v>
      </c>
      <c r="H128" s="222">
        <v>1</v>
      </c>
      <c r="I128" s="223"/>
      <c r="J128" s="224">
        <f>ROUND(I128*H128,0)</f>
        <v>0</v>
      </c>
      <c r="K128" s="220" t="s">
        <v>1329</v>
      </c>
      <c r="L128" s="225"/>
      <c r="M128" s="226" t="s">
        <v>1</v>
      </c>
      <c r="N128" s="227" t="s">
        <v>42</v>
      </c>
      <c r="O128" s="7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1" t="s">
        <v>416</v>
      </c>
      <c r="AT128" s="191" t="s">
        <v>374</v>
      </c>
      <c r="AU128" s="191" t="s">
        <v>84</v>
      </c>
      <c r="AY128" s="18" t="s">
        <v>206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</v>
      </c>
      <c r="BK128" s="192">
        <f>ROUND(I128*H128,0)</f>
        <v>0</v>
      </c>
      <c r="BL128" s="18" t="s">
        <v>317</v>
      </c>
      <c r="BM128" s="191" t="s">
        <v>165</v>
      </c>
    </row>
    <row r="129" s="2" customFormat="1" ht="24.15" customHeight="1">
      <c r="A129" s="37"/>
      <c r="B129" s="179"/>
      <c r="C129" s="180" t="s">
        <v>102</v>
      </c>
      <c r="D129" s="180" t="s">
        <v>208</v>
      </c>
      <c r="E129" s="181" t="s">
        <v>1573</v>
      </c>
      <c r="F129" s="182" t="s">
        <v>1574</v>
      </c>
      <c r="G129" s="183" t="s">
        <v>390</v>
      </c>
      <c r="H129" s="184">
        <v>21</v>
      </c>
      <c r="I129" s="185"/>
      <c r="J129" s="186">
        <f>ROUND(I129*H129,0)</f>
        <v>0</v>
      </c>
      <c r="K129" s="182" t="s">
        <v>1329</v>
      </c>
      <c r="L129" s="38"/>
      <c r="M129" s="187" t="s">
        <v>1</v>
      </c>
      <c r="N129" s="188" t="s">
        <v>42</v>
      </c>
      <c r="O129" s="7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1" t="s">
        <v>317</v>
      </c>
      <c r="AT129" s="191" t="s">
        <v>208</v>
      </c>
      <c r="AU129" s="191" t="s">
        <v>84</v>
      </c>
      <c r="AY129" s="18" t="s">
        <v>206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</v>
      </c>
      <c r="BK129" s="192">
        <f>ROUND(I129*H129,0)</f>
        <v>0</v>
      </c>
      <c r="BL129" s="18" t="s">
        <v>317</v>
      </c>
      <c r="BM129" s="191" t="s">
        <v>269</v>
      </c>
    </row>
    <row r="130" s="2" customFormat="1" ht="24.15" customHeight="1">
      <c r="A130" s="37"/>
      <c r="B130" s="179"/>
      <c r="C130" s="218" t="s">
        <v>246</v>
      </c>
      <c r="D130" s="218" t="s">
        <v>374</v>
      </c>
      <c r="E130" s="219" t="s">
        <v>1575</v>
      </c>
      <c r="F130" s="220" t="s">
        <v>1576</v>
      </c>
      <c r="G130" s="221" t="s">
        <v>390</v>
      </c>
      <c r="H130" s="222">
        <v>21</v>
      </c>
      <c r="I130" s="223"/>
      <c r="J130" s="224">
        <f>ROUND(I130*H130,0)</f>
        <v>0</v>
      </c>
      <c r="K130" s="220" t="s">
        <v>1329</v>
      </c>
      <c r="L130" s="225"/>
      <c r="M130" s="226" t="s">
        <v>1</v>
      </c>
      <c r="N130" s="227" t="s">
        <v>42</v>
      </c>
      <c r="O130" s="7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1" t="s">
        <v>416</v>
      </c>
      <c r="AT130" s="191" t="s">
        <v>374</v>
      </c>
      <c r="AU130" s="191" t="s">
        <v>84</v>
      </c>
      <c r="AY130" s="18" t="s">
        <v>206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8</v>
      </c>
      <c r="BK130" s="192">
        <f>ROUND(I130*H130,0)</f>
        <v>0</v>
      </c>
      <c r="BL130" s="18" t="s">
        <v>317</v>
      </c>
      <c r="BM130" s="191" t="s">
        <v>279</v>
      </c>
    </row>
    <row r="131" s="2" customFormat="1" ht="33" customHeight="1">
      <c r="A131" s="37"/>
      <c r="B131" s="179"/>
      <c r="C131" s="180" t="s">
        <v>165</v>
      </c>
      <c r="D131" s="180" t="s">
        <v>208</v>
      </c>
      <c r="E131" s="181" t="s">
        <v>1577</v>
      </c>
      <c r="F131" s="182" t="s">
        <v>1578</v>
      </c>
      <c r="G131" s="183" t="s">
        <v>390</v>
      </c>
      <c r="H131" s="184">
        <v>1</v>
      </c>
      <c r="I131" s="185"/>
      <c r="J131" s="186">
        <f>ROUND(I131*H131,0)</f>
        <v>0</v>
      </c>
      <c r="K131" s="182" t="s">
        <v>1329</v>
      </c>
      <c r="L131" s="38"/>
      <c r="M131" s="187" t="s">
        <v>1</v>
      </c>
      <c r="N131" s="188" t="s">
        <v>42</v>
      </c>
      <c r="O131" s="7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1" t="s">
        <v>317</v>
      </c>
      <c r="AT131" s="191" t="s">
        <v>208</v>
      </c>
      <c r="AU131" s="191" t="s">
        <v>84</v>
      </c>
      <c r="AY131" s="18" t="s">
        <v>206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</v>
      </c>
      <c r="BK131" s="192">
        <f>ROUND(I131*H131,0)</f>
        <v>0</v>
      </c>
      <c r="BL131" s="18" t="s">
        <v>317</v>
      </c>
      <c r="BM131" s="191" t="s">
        <v>291</v>
      </c>
    </row>
    <row r="132" s="2" customFormat="1" ht="24.15" customHeight="1">
      <c r="A132" s="37"/>
      <c r="B132" s="179"/>
      <c r="C132" s="218" t="s">
        <v>263</v>
      </c>
      <c r="D132" s="218" t="s">
        <v>374</v>
      </c>
      <c r="E132" s="219" t="s">
        <v>1579</v>
      </c>
      <c r="F132" s="220" t="s">
        <v>1580</v>
      </c>
      <c r="G132" s="221" t="s">
        <v>390</v>
      </c>
      <c r="H132" s="222">
        <v>1</v>
      </c>
      <c r="I132" s="223"/>
      <c r="J132" s="224">
        <f>ROUND(I132*H132,0)</f>
        <v>0</v>
      </c>
      <c r="K132" s="220" t="s">
        <v>1329</v>
      </c>
      <c r="L132" s="225"/>
      <c r="M132" s="226" t="s">
        <v>1</v>
      </c>
      <c r="N132" s="227" t="s">
        <v>42</v>
      </c>
      <c r="O132" s="7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1" t="s">
        <v>416</v>
      </c>
      <c r="AT132" s="191" t="s">
        <v>374</v>
      </c>
      <c r="AU132" s="191" t="s">
        <v>84</v>
      </c>
      <c r="AY132" s="18" t="s">
        <v>206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8</v>
      </c>
      <c r="BK132" s="192">
        <f>ROUND(I132*H132,0)</f>
        <v>0</v>
      </c>
      <c r="BL132" s="18" t="s">
        <v>317</v>
      </c>
      <c r="BM132" s="191" t="s">
        <v>302</v>
      </c>
    </row>
    <row r="133" s="2" customFormat="1" ht="33" customHeight="1">
      <c r="A133" s="37"/>
      <c r="B133" s="179"/>
      <c r="C133" s="180" t="s">
        <v>269</v>
      </c>
      <c r="D133" s="180" t="s">
        <v>208</v>
      </c>
      <c r="E133" s="181" t="s">
        <v>1581</v>
      </c>
      <c r="F133" s="182" t="s">
        <v>1582</v>
      </c>
      <c r="G133" s="183" t="s">
        <v>390</v>
      </c>
      <c r="H133" s="184">
        <v>3</v>
      </c>
      <c r="I133" s="185"/>
      <c r="J133" s="186">
        <f>ROUND(I133*H133,0)</f>
        <v>0</v>
      </c>
      <c r="K133" s="182" t="s">
        <v>1329</v>
      </c>
      <c r="L133" s="38"/>
      <c r="M133" s="187" t="s">
        <v>1</v>
      </c>
      <c r="N133" s="188" t="s">
        <v>42</v>
      </c>
      <c r="O133" s="7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1" t="s">
        <v>317</v>
      </c>
      <c r="AT133" s="191" t="s">
        <v>208</v>
      </c>
      <c r="AU133" s="191" t="s">
        <v>84</v>
      </c>
      <c r="AY133" s="18" t="s">
        <v>206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</v>
      </c>
      <c r="BK133" s="192">
        <f>ROUND(I133*H133,0)</f>
        <v>0</v>
      </c>
      <c r="BL133" s="18" t="s">
        <v>317</v>
      </c>
      <c r="BM133" s="191" t="s">
        <v>317</v>
      </c>
    </row>
    <row r="134" s="2" customFormat="1" ht="16.5" customHeight="1">
      <c r="A134" s="37"/>
      <c r="B134" s="179"/>
      <c r="C134" s="218" t="s">
        <v>274</v>
      </c>
      <c r="D134" s="218" t="s">
        <v>374</v>
      </c>
      <c r="E134" s="219" t="s">
        <v>1583</v>
      </c>
      <c r="F134" s="220" t="s">
        <v>1584</v>
      </c>
      <c r="G134" s="221" t="s">
        <v>390</v>
      </c>
      <c r="H134" s="222">
        <v>3</v>
      </c>
      <c r="I134" s="223"/>
      <c r="J134" s="224">
        <f>ROUND(I134*H134,0)</f>
        <v>0</v>
      </c>
      <c r="K134" s="220" t="s">
        <v>1329</v>
      </c>
      <c r="L134" s="225"/>
      <c r="M134" s="226" t="s">
        <v>1</v>
      </c>
      <c r="N134" s="227" t="s">
        <v>42</v>
      </c>
      <c r="O134" s="7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1" t="s">
        <v>416</v>
      </c>
      <c r="AT134" s="191" t="s">
        <v>374</v>
      </c>
      <c r="AU134" s="191" t="s">
        <v>84</v>
      </c>
      <c r="AY134" s="18" t="s">
        <v>206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</v>
      </c>
      <c r="BK134" s="192">
        <f>ROUND(I134*H134,0)</f>
        <v>0</v>
      </c>
      <c r="BL134" s="18" t="s">
        <v>317</v>
      </c>
      <c r="BM134" s="191" t="s">
        <v>325</v>
      </c>
    </row>
    <row r="135" s="2" customFormat="1" ht="37.8" customHeight="1">
      <c r="A135" s="37"/>
      <c r="B135" s="179"/>
      <c r="C135" s="180" t="s">
        <v>279</v>
      </c>
      <c r="D135" s="180" t="s">
        <v>208</v>
      </c>
      <c r="E135" s="181" t="s">
        <v>1585</v>
      </c>
      <c r="F135" s="182" t="s">
        <v>1586</v>
      </c>
      <c r="G135" s="183" t="s">
        <v>266</v>
      </c>
      <c r="H135" s="184">
        <v>70</v>
      </c>
      <c r="I135" s="185"/>
      <c r="J135" s="186">
        <f>ROUND(I135*H135,0)</f>
        <v>0</v>
      </c>
      <c r="K135" s="182" t="s">
        <v>1329</v>
      </c>
      <c r="L135" s="38"/>
      <c r="M135" s="187" t="s">
        <v>1</v>
      </c>
      <c r="N135" s="188" t="s">
        <v>42</v>
      </c>
      <c r="O135" s="7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1" t="s">
        <v>317</v>
      </c>
      <c r="AT135" s="191" t="s">
        <v>208</v>
      </c>
      <c r="AU135" s="191" t="s">
        <v>84</v>
      </c>
      <c r="AY135" s="18" t="s">
        <v>206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</v>
      </c>
      <c r="BK135" s="192">
        <f>ROUND(I135*H135,0)</f>
        <v>0</v>
      </c>
      <c r="BL135" s="18" t="s">
        <v>317</v>
      </c>
      <c r="BM135" s="191" t="s">
        <v>342</v>
      </c>
    </row>
    <row r="136" s="2" customFormat="1" ht="37.8" customHeight="1">
      <c r="A136" s="37"/>
      <c r="B136" s="179"/>
      <c r="C136" s="180" t="s">
        <v>286</v>
      </c>
      <c r="D136" s="180" t="s">
        <v>208</v>
      </c>
      <c r="E136" s="181" t="s">
        <v>1587</v>
      </c>
      <c r="F136" s="182" t="s">
        <v>1588</v>
      </c>
      <c r="G136" s="183" t="s">
        <v>390</v>
      </c>
      <c r="H136" s="184">
        <v>3</v>
      </c>
      <c r="I136" s="185"/>
      <c r="J136" s="186">
        <f>ROUND(I136*H136,0)</f>
        <v>0</v>
      </c>
      <c r="K136" s="182" t="s">
        <v>1329</v>
      </c>
      <c r="L136" s="38"/>
      <c r="M136" s="187" t="s">
        <v>1</v>
      </c>
      <c r="N136" s="188" t="s">
        <v>42</v>
      </c>
      <c r="O136" s="7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1" t="s">
        <v>317</v>
      </c>
      <c r="AT136" s="191" t="s">
        <v>208</v>
      </c>
      <c r="AU136" s="191" t="s">
        <v>84</v>
      </c>
      <c r="AY136" s="18" t="s">
        <v>206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</v>
      </c>
      <c r="BK136" s="192">
        <f>ROUND(I136*H136,0)</f>
        <v>0</v>
      </c>
      <c r="BL136" s="18" t="s">
        <v>317</v>
      </c>
      <c r="BM136" s="191" t="s">
        <v>351</v>
      </c>
    </row>
    <row r="137" s="2" customFormat="1" ht="16.5" customHeight="1">
      <c r="A137" s="37"/>
      <c r="B137" s="179"/>
      <c r="C137" s="218" t="s">
        <v>291</v>
      </c>
      <c r="D137" s="218" t="s">
        <v>374</v>
      </c>
      <c r="E137" s="219" t="s">
        <v>1589</v>
      </c>
      <c r="F137" s="220" t="s">
        <v>1590</v>
      </c>
      <c r="G137" s="221" t="s">
        <v>390</v>
      </c>
      <c r="H137" s="222">
        <v>3</v>
      </c>
      <c r="I137" s="223"/>
      <c r="J137" s="224">
        <f>ROUND(I137*H137,0)</f>
        <v>0</v>
      </c>
      <c r="K137" s="220" t="s">
        <v>1329</v>
      </c>
      <c r="L137" s="225"/>
      <c r="M137" s="226" t="s">
        <v>1</v>
      </c>
      <c r="N137" s="227" t="s">
        <v>42</v>
      </c>
      <c r="O137" s="7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416</v>
      </c>
      <c r="AT137" s="191" t="s">
        <v>374</v>
      </c>
      <c r="AU137" s="191" t="s">
        <v>84</v>
      </c>
      <c r="AY137" s="18" t="s">
        <v>206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317</v>
      </c>
      <c r="BM137" s="191" t="s">
        <v>361</v>
      </c>
    </row>
    <row r="138" s="2" customFormat="1" ht="33" customHeight="1">
      <c r="A138" s="37"/>
      <c r="B138" s="179"/>
      <c r="C138" s="180" t="s">
        <v>297</v>
      </c>
      <c r="D138" s="180" t="s">
        <v>208</v>
      </c>
      <c r="E138" s="181" t="s">
        <v>1591</v>
      </c>
      <c r="F138" s="182" t="s">
        <v>1592</v>
      </c>
      <c r="G138" s="183" t="s">
        <v>266</v>
      </c>
      <c r="H138" s="184">
        <v>70</v>
      </c>
      <c r="I138" s="185"/>
      <c r="J138" s="186">
        <f>ROUND(I138*H138,0)</f>
        <v>0</v>
      </c>
      <c r="K138" s="182" t="s">
        <v>1329</v>
      </c>
      <c r="L138" s="38"/>
      <c r="M138" s="187" t="s">
        <v>1</v>
      </c>
      <c r="N138" s="188" t="s">
        <v>42</v>
      </c>
      <c r="O138" s="7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1" t="s">
        <v>317</v>
      </c>
      <c r="AT138" s="191" t="s">
        <v>208</v>
      </c>
      <c r="AU138" s="191" t="s">
        <v>84</v>
      </c>
      <c r="AY138" s="18" t="s">
        <v>206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</v>
      </c>
      <c r="BK138" s="192">
        <f>ROUND(I138*H138,0)</f>
        <v>0</v>
      </c>
      <c r="BL138" s="18" t="s">
        <v>317</v>
      </c>
      <c r="BM138" s="191" t="s">
        <v>373</v>
      </c>
    </row>
    <row r="139" s="2" customFormat="1" ht="24.15" customHeight="1">
      <c r="A139" s="37"/>
      <c r="B139" s="179"/>
      <c r="C139" s="180" t="s">
        <v>302</v>
      </c>
      <c r="D139" s="180" t="s">
        <v>208</v>
      </c>
      <c r="E139" s="181" t="s">
        <v>1593</v>
      </c>
      <c r="F139" s="182" t="s">
        <v>1594</v>
      </c>
      <c r="G139" s="183" t="s">
        <v>390</v>
      </c>
      <c r="H139" s="184">
        <v>22</v>
      </c>
      <c r="I139" s="185"/>
      <c r="J139" s="186">
        <f>ROUND(I139*H139,0)</f>
        <v>0</v>
      </c>
      <c r="K139" s="182" t="s">
        <v>1329</v>
      </c>
      <c r="L139" s="38"/>
      <c r="M139" s="187" t="s">
        <v>1</v>
      </c>
      <c r="N139" s="188" t="s">
        <v>42</v>
      </c>
      <c r="O139" s="7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1" t="s">
        <v>317</v>
      </c>
      <c r="AT139" s="191" t="s">
        <v>208</v>
      </c>
      <c r="AU139" s="191" t="s">
        <v>84</v>
      </c>
      <c r="AY139" s="18" t="s">
        <v>206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</v>
      </c>
      <c r="BK139" s="192">
        <f>ROUND(I139*H139,0)</f>
        <v>0</v>
      </c>
      <c r="BL139" s="18" t="s">
        <v>317</v>
      </c>
      <c r="BM139" s="191" t="s">
        <v>398</v>
      </c>
    </row>
    <row r="140" s="2" customFormat="1" ht="49.05" customHeight="1">
      <c r="A140" s="37"/>
      <c r="B140" s="179"/>
      <c r="C140" s="180" t="s">
        <v>9</v>
      </c>
      <c r="D140" s="180" t="s">
        <v>208</v>
      </c>
      <c r="E140" s="181" t="s">
        <v>1595</v>
      </c>
      <c r="F140" s="182" t="s">
        <v>1596</v>
      </c>
      <c r="G140" s="183" t="s">
        <v>223</v>
      </c>
      <c r="H140" s="184">
        <v>0.27700000000000002</v>
      </c>
      <c r="I140" s="185"/>
      <c r="J140" s="186">
        <f>ROUND(I140*H140,0)</f>
        <v>0</v>
      </c>
      <c r="K140" s="182" t="s">
        <v>1329</v>
      </c>
      <c r="L140" s="38"/>
      <c r="M140" s="187" t="s">
        <v>1</v>
      </c>
      <c r="N140" s="188" t="s">
        <v>42</v>
      </c>
      <c r="O140" s="7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1" t="s">
        <v>317</v>
      </c>
      <c r="AT140" s="191" t="s">
        <v>208</v>
      </c>
      <c r="AU140" s="191" t="s">
        <v>84</v>
      </c>
      <c r="AY140" s="18" t="s">
        <v>206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</v>
      </c>
      <c r="BK140" s="192">
        <f>ROUND(I140*H140,0)</f>
        <v>0</v>
      </c>
      <c r="BL140" s="18" t="s">
        <v>317</v>
      </c>
      <c r="BM140" s="191" t="s">
        <v>407</v>
      </c>
    </row>
    <row r="141" s="12" customFormat="1" ht="25.92" customHeight="1">
      <c r="A141" s="12"/>
      <c r="B141" s="166"/>
      <c r="C141" s="12"/>
      <c r="D141" s="167" t="s">
        <v>76</v>
      </c>
      <c r="E141" s="168" t="s">
        <v>1175</v>
      </c>
      <c r="F141" s="168" t="s">
        <v>1176</v>
      </c>
      <c r="G141" s="12"/>
      <c r="H141" s="12"/>
      <c r="I141" s="169"/>
      <c r="J141" s="170">
        <f>BK141</f>
        <v>0</v>
      </c>
      <c r="K141" s="12"/>
      <c r="L141" s="166"/>
      <c r="M141" s="171"/>
      <c r="N141" s="172"/>
      <c r="O141" s="172"/>
      <c r="P141" s="173">
        <f>P142</f>
        <v>0</v>
      </c>
      <c r="Q141" s="172"/>
      <c r="R141" s="173">
        <f>R142</f>
        <v>0</v>
      </c>
      <c r="S141" s="172"/>
      <c r="T141" s="174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7" t="s">
        <v>102</v>
      </c>
      <c r="AT141" s="175" t="s">
        <v>76</v>
      </c>
      <c r="AU141" s="175" t="s">
        <v>77</v>
      </c>
      <c r="AY141" s="167" t="s">
        <v>206</v>
      </c>
      <c r="BK141" s="176">
        <f>BK142</f>
        <v>0</v>
      </c>
    </row>
    <row r="142" s="2" customFormat="1" ht="37.8" customHeight="1">
      <c r="A142" s="37"/>
      <c r="B142" s="179"/>
      <c r="C142" s="180" t="s">
        <v>317</v>
      </c>
      <c r="D142" s="180" t="s">
        <v>208</v>
      </c>
      <c r="E142" s="181" t="s">
        <v>1597</v>
      </c>
      <c r="F142" s="182" t="s">
        <v>1598</v>
      </c>
      <c r="G142" s="183" t="s">
        <v>1180</v>
      </c>
      <c r="H142" s="184">
        <v>20</v>
      </c>
      <c r="I142" s="185"/>
      <c r="J142" s="186">
        <f>ROUND(I142*H142,0)</f>
        <v>0</v>
      </c>
      <c r="K142" s="182" t="s">
        <v>1329</v>
      </c>
      <c r="L142" s="38"/>
      <c r="M142" s="236" t="s">
        <v>1</v>
      </c>
      <c r="N142" s="237" t="s">
        <v>42</v>
      </c>
      <c r="O142" s="233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1" t="s">
        <v>1408</v>
      </c>
      <c r="AT142" s="191" t="s">
        <v>208</v>
      </c>
      <c r="AU142" s="191" t="s">
        <v>8</v>
      </c>
      <c r="AY142" s="18" t="s">
        <v>206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8</v>
      </c>
      <c r="BK142" s="192">
        <f>ROUND(I142*H142,0)</f>
        <v>0</v>
      </c>
      <c r="BL142" s="18" t="s">
        <v>1408</v>
      </c>
      <c r="BM142" s="191" t="s">
        <v>416</v>
      </c>
    </row>
    <row r="143" s="2" customFormat="1" ht="6.96" customHeight="1">
      <c r="A143" s="37"/>
      <c r="B143" s="59"/>
      <c r="C143" s="60"/>
      <c r="D143" s="60"/>
      <c r="E143" s="60"/>
      <c r="F143" s="60"/>
      <c r="G143" s="60"/>
      <c r="H143" s="60"/>
      <c r="I143" s="60"/>
      <c r="J143" s="60"/>
      <c r="K143" s="60"/>
      <c r="L143" s="38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autoFilter ref="C122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111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- 1. část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123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1599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11. 1. 2024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0"/>
      <c r="B27" s="131"/>
      <c r="C27" s="130"/>
      <c r="D27" s="130"/>
      <c r="E27" s="35" t="s">
        <v>1</v>
      </c>
      <c r="F27" s="35"/>
      <c r="G27" s="35"/>
      <c r="H27" s="35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3" t="s">
        <v>37</v>
      </c>
      <c r="E30" s="37"/>
      <c r="F30" s="37"/>
      <c r="G30" s="37"/>
      <c r="H30" s="37"/>
      <c r="I30" s="37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4" t="s">
        <v>41</v>
      </c>
      <c r="E33" s="31" t="s">
        <v>42</v>
      </c>
      <c r="F33" s="135">
        <f>ROUND((SUM(BE126:BE145)),  0)</f>
        <v>0</v>
      </c>
      <c r="G33" s="37"/>
      <c r="H33" s="37"/>
      <c r="I33" s="136">
        <v>0.20999999999999999</v>
      </c>
      <c r="J33" s="135">
        <f>ROUND(((SUM(BE126:BE145))*I33),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35">
        <f>ROUND((SUM(BF126:BF145)),  0)</f>
        <v>0</v>
      </c>
      <c r="G34" s="37"/>
      <c r="H34" s="37"/>
      <c r="I34" s="136">
        <v>0.14999999999999999</v>
      </c>
      <c r="J34" s="135">
        <f>ROUND(((SUM(BF126:BF145))*I34),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35">
        <f>ROUND((SUM(BG126:BG145)),  0)</f>
        <v>0</v>
      </c>
      <c r="G35" s="37"/>
      <c r="H35" s="37"/>
      <c r="I35" s="136">
        <v>0.20999999999999999</v>
      </c>
      <c r="J35" s="135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35">
        <f>ROUND((SUM(BH126:BH145)),  0)</f>
        <v>0</v>
      </c>
      <c r="G36" s="37"/>
      <c r="H36" s="37"/>
      <c r="I36" s="136">
        <v>0.14999999999999999</v>
      </c>
      <c r="J36" s="135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35">
        <f>ROUND((SUM(BI126:BI145)),  0)</f>
        <v>0</v>
      </c>
      <c r="G37" s="37"/>
      <c r="H37" s="37"/>
      <c r="I37" s="136">
        <v>0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7"/>
      <c r="D39" s="138" t="s">
        <v>47</v>
      </c>
      <c r="E39" s="80"/>
      <c r="F39" s="80"/>
      <c r="G39" s="139" t="s">
        <v>48</v>
      </c>
      <c r="H39" s="140" t="s">
        <v>49</v>
      </c>
      <c r="I39" s="80"/>
      <c r="J39" s="141">
        <f>SUM(J30:J37)</f>
        <v>0</v>
      </c>
      <c r="K39" s="142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166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- 1. 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4 - Vedlejší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nad Labem</v>
      </c>
      <c r="G89" s="37"/>
      <c r="H89" s="37"/>
      <c r="I89" s="31" t="s">
        <v>23</v>
      </c>
      <c r="J89" s="68" t="str">
        <f>IF(J12="","",J12)</f>
        <v>11. 1. 2024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Králové, Elišky Krásnohorské 2069</v>
      </c>
      <c r="G91" s="37"/>
      <c r="H91" s="37"/>
      <c r="I91" s="31" t="s">
        <v>31</v>
      </c>
      <c r="J91" s="35" t="str">
        <f>E21</f>
        <v>Projektis DK s.r.o.,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167</v>
      </c>
      <c r="D94" s="137"/>
      <c r="E94" s="137"/>
      <c r="F94" s="137"/>
      <c r="G94" s="137"/>
      <c r="H94" s="137"/>
      <c r="I94" s="137"/>
      <c r="J94" s="146" t="s">
        <v>168</v>
      </c>
      <c r="K94" s="1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7" t="s">
        <v>169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170</v>
      </c>
    </row>
    <row r="97" s="9" customFormat="1" ht="24.96" customHeight="1">
      <c r="A97" s="9"/>
      <c r="B97" s="148"/>
      <c r="C97" s="9"/>
      <c r="D97" s="149" t="s">
        <v>1600</v>
      </c>
      <c r="E97" s="150"/>
      <c r="F97" s="150"/>
      <c r="G97" s="150"/>
      <c r="H97" s="150"/>
      <c r="I97" s="150"/>
      <c r="J97" s="151">
        <f>J127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1601</v>
      </c>
      <c r="E98" s="154"/>
      <c r="F98" s="154"/>
      <c r="G98" s="154"/>
      <c r="H98" s="154"/>
      <c r="I98" s="154"/>
      <c r="J98" s="155">
        <f>J128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1602</v>
      </c>
      <c r="E99" s="154"/>
      <c r="F99" s="154"/>
      <c r="G99" s="154"/>
      <c r="H99" s="154"/>
      <c r="I99" s="154"/>
      <c r="J99" s="155">
        <f>J130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1603</v>
      </c>
      <c r="E100" s="154"/>
      <c r="F100" s="154"/>
      <c r="G100" s="154"/>
      <c r="H100" s="154"/>
      <c r="I100" s="154"/>
      <c r="J100" s="155">
        <f>J132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1604</v>
      </c>
      <c r="E101" s="154"/>
      <c r="F101" s="154"/>
      <c r="G101" s="154"/>
      <c r="H101" s="154"/>
      <c r="I101" s="154"/>
      <c r="J101" s="155">
        <f>J134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1605</v>
      </c>
      <c r="E102" s="154"/>
      <c r="F102" s="154"/>
      <c r="G102" s="154"/>
      <c r="H102" s="154"/>
      <c r="I102" s="154"/>
      <c r="J102" s="155">
        <f>J136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1606</v>
      </c>
      <c r="E103" s="154"/>
      <c r="F103" s="154"/>
      <c r="G103" s="154"/>
      <c r="H103" s="154"/>
      <c r="I103" s="154"/>
      <c r="J103" s="155">
        <f>J138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1607</v>
      </c>
      <c r="E104" s="154"/>
      <c r="F104" s="154"/>
      <c r="G104" s="154"/>
      <c r="H104" s="154"/>
      <c r="I104" s="154"/>
      <c r="J104" s="155">
        <f>J140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1608</v>
      </c>
      <c r="E105" s="154"/>
      <c r="F105" s="154"/>
      <c r="G105" s="154"/>
      <c r="H105" s="154"/>
      <c r="I105" s="154"/>
      <c r="J105" s="155">
        <f>J142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1609</v>
      </c>
      <c r="E106" s="154"/>
      <c r="F106" s="154"/>
      <c r="G106" s="154"/>
      <c r="H106" s="154"/>
      <c r="I106" s="154"/>
      <c r="J106" s="155">
        <f>J144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191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9" t="str">
        <f>E7</f>
        <v>SPOŠ D. K. n.L., budova H - 1.etapa - 1. část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123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4 - Vedlejší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Dvůr Králové nad Labem</v>
      </c>
      <c r="G120" s="37"/>
      <c r="H120" s="37"/>
      <c r="I120" s="31" t="s">
        <v>23</v>
      </c>
      <c r="J120" s="68" t="str">
        <f>IF(J12="","",J12)</f>
        <v>11. 1. 2024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E15</f>
        <v>SPOŠ Dvůr Králové, Elišky Krásnohorské 2069</v>
      </c>
      <c r="G122" s="37"/>
      <c r="H122" s="37"/>
      <c r="I122" s="31" t="s">
        <v>31</v>
      </c>
      <c r="J122" s="35" t="str">
        <f>E21</f>
        <v>Projektis DK s.r.o.,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31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6"/>
      <c r="B125" s="157"/>
      <c r="C125" s="158" t="s">
        <v>192</v>
      </c>
      <c r="D125" s="159" t="s">
        <v>62</v>
      </c>
      <c r="E125" s="159" t="s">
        <v>58</v>
      </c>
      <c r="F125" s="159" t="s">
        <v>59</v>
      </c>
      <c r="G125" s="159" t="s">
        <v>193</v>
      </c>
      <c r="H125" s="159" t="s">
        <v>194</v>
      </c>
      <c r="I125" s="159" t="s">
        <v>195</v>
      </c>
      <c r="J125" s="159" t="s">
        <v>168</v>
      </c>
      <c r="K125" s="160" t="s">
        <v>196</v>
      </c>
      <c r="L125" s="161"/>
      <c r="M125" s="85" t="s">
        <v>1</v>
      </c>
      <c r="N125" s="86" t="s">
        <v>41</v>
      </c>
      <c r="O125" s="86" t="s">
        <v>197</v>
      </c>
      <c r="P125" s="86" t="s">
        <v>198</v>
      </c>
      <c r="Q125" s="86" t="s">
        <v>199</v>
      </c>
      <c r="R125" s="86" t="s">
        <v>200</v>
      </c>
      <c r="S125" s="86" t="s">
        <v>201</v>
      </c>
      <c r="T125" s="87" t="s">
        <v>202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="2" customFormat="1" ht="22.8" customHeight="1">
      <c r="A126" s="37"/>
      <c r="B126" s="38"/>
      <c r="C126" s="92" t="s">
        <v>203</v>
      </c>
      <c r="D126" s="37"/>
      <c r="E126" s="37"/>
      <c r="F126" s="37"/>
      <c r="G126" s="37"/>
      <c r="H126" s="37"/>
      <c r="I126" s="37"/>
      <c r="J126" s="162">
        <f>BK126</f>
        <v>0</v>
      </c>
      <c r="K126" s="37"/>
      <c r="L126" s="38"/>
      <c r="M126" s="88"/>
      <c r="N126" s="72"/>
      <c r="O126" s="89"/>
      <c r="P126" s="163">
        <f>P127</f>
        <v>0</v>
      </c>
      <c r="Q126" s="89"/>
      <c r="R126" s="163">
        <f>R127</f>
        <v>0</v>
      </c>
      <c r="S126" s="89"/>
      <c r="T126" s="164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170</v>
      </c>
      <c r="BK126" s="165">
        <f>BK127</f>
        <v>0</v>
      </c>
    </row>
    <row r="127" s="12" customFormat="1" ht="25.92" customHeight="1">
      <c r="A127" s="12"/>
      <c r="B127" s="166"/>
      <c r="C127" s="12"/>
      <c r="D127" s="167" t="s">
        <v>76</v>
      </c>
      <c r="E127" s="168" t="s">
        <v>1610</v>
      </c>
      <c r="F127" s="168" t="s">
        <v>1611</v>
      </c>
      <c r="G127" s="12"/>
      <c r="H127" s="12"/>
      <c r="I127" s="169"/>
      <c r="J127" s="170">
        <f>BK127</f>
        <v>0</v>
      </c>
      <c r="K127" s="12"/>
      <c r="L127" s="166"/>
      <c r="M127" s="171"/>
      <c r="N127" s="172"/>
      <c r="O127" s="172"/>
      <c r="P127" s="173">
        <f>P128+P130+P132+P134+P136+P138+P140+P142+P144</f>
        <v>0</v>
      </c>
      <c r="Q127" s="172"/>
      <c r="R127" s="173">
        <f>R128+R130+R132+R134+R136+R138+R140+R142+R144</f>
        <v>0</v>
      </c>
      <c r="S127" s="172"/>
      <c r="T127" s="174">
        <f>T128+T130+T132+T134+T136+T138+T140+T142+T144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246</v>
      </c>
      <c r="AT127" s="175" t="s">
        <v>76</v>
      </c>
      <c r="AU127" s="175" t="s">
        <v>77</v>
      </c>
      <c r="AY127" s="167" t="s">
        <v>206</v>
      </c>
      <c r="BK127" s="176">
        <f>BK128+BK130+BK132+BK134+BK136+BK138+BK140+BK142+BK144</f>
        <v>0</v>
      </c>
    </row>
    <row r="128" s="12" customFormat="1" ht="22.8" customHeight="1">
      <c r="A128" s="12"/>
      <c r="B128" s="166"/>
      <c r="C128" s="12"/>
      <c r="D128" s="167" t="s">
        <v>76</v>
      </c>
      <c r="E128" s="177" t="s">
        <v>1612</v>
      </c>
      <c r="F128" s="177" t="s">
        <v>1613</v>
      </c>
      <c r="G128" s="12"/>
      <c r="H128" s="12"/>
      <c r="I128" s="169"/>
      <c r="J128" s="178">
        <f>BK128</f>
        <v>0</v>
      </c>
      <c r="K128" s="12"/>
      <c r="L128" s="166"/>
      <c r="M128" s="171"/>
      <c r="N128" s="172"/>
      <c r="O128" s="172"/>
      <c r="P128" s="173">
        <f>P129</f>
        <v>0</v>
      </c>
      <c r="Q128" s="172"/>
      <c r="R128" s="173">
        <f>R129</f>
        <v>0</v>
      </c>
      <c r="S128" s="172"/>
      <c r="T128" s="174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246</v>
      </c>
      <c r="AT128" s="175" t="s">
        <v>76</v>
      </c>
      <c r="AU128" s="175" t="s">
        <v>8</v>
      </c>
      <c r="AY128" s="167" t="s">
        <v>206</v>
      </c>
      <c r="BK128" s="176">
        <f>BK129</f>
        <v>0</v>
      </c>
    </row>
    <row r="129" s="2" customFormat="1" ht="16.5" customHeight="1">
      <c r="A129" s="37"/>
      <c r="B129" s="179"/>
      <c r="C129" s="180" t="s">
        <v>8</v>
      </c>
      <c r="D129" s="180" t="s">
        <v>208</v>
      </c>
      <c r="E129" s="181" t="s">
        <v>1614</v>
      </c>
      <c r="F129" s="182" t="s">
        <v>1613</v>
      </c>
      <c r="G129" s="183" t="s">
        <v>449</v>
      </c>
      <c r="H129" s="184">
        <v>1</v>
      </c>
      <c r="I129" s="185"/>
      <c r="J129" s="186">
        <f>ROUND(I129*H129,0)</f>
        <v>0</v>
      </c>
      <c r="K129" s="182" t="s">
        <v>212</v>
      </c>
      <c r="L129" s="38"/>
      <c r="M129" s="187" t="s">
        <v>1</v>
      </c>
      <c r="N129" s="188" t="s">
        <v>42</v>
      </c>
      <c r="O129" s="7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1" t="s">
        <v>1615</v>
      </c>
      <c r="AT129" s="191" t="s">
        <v>208</v>
      </c>
      <c r="AU129" s="191" t="s">
        <v>84</v>
      </c>
      <c r="AY129" s="18" t="s">
        <v>206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</v>
      </c>
      <c r="BK129" s="192">
        <f>ROUND(I129*H129,0)</f>
        <v>0</v>
      </c>
      <c r="BL129" s="18" t="s">
        <v>1615</v>
      </c>
      <c r="BM129" s="191" t="s">
        <v>1616</v>
      </c>
    </row>
    <row r="130" s="12" customFormat="1" ht="22.8" customHeight="1">
      <c r="A130" s="12"/>
      <c r="B130" s="166"/>
      <c r="C130" s="12"/>
      <c r="D130" s="167" t="s">
        <v>76</v>
      </c>
      <c r="E130" s="177" t="s">
        <v>1617</v>
      </c>
      <c r="F130" s="177" t="s">
        <v>1618</v>
      </c>
      <c r="G130" s="12"/>
      <c r="H130" s="12"/>
      <c r="I130" s="169"/>
      <c r="J130" s="178">
        <f>BK130</f>
        <v>0</v>
      </c>
      <c r="K130" s="12"/>
      <c r="L130" s="166"/>
      <c r="M130" s="171"/>
      <c r="N130" s="172"/>
      <c r="O130" s="172"/>
      <c r="P130" s="173">
        <f>P131</f>
        <v>0</v>
      </c>
      <c r="Q130" s="172"/>
      <c r="R130" s="173">
        <f>R131</f>
        <v>0</v>
      </c>
      <c r="S130" s="172"/>
      <c r="T130" s="174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246</v>
      </c>
      <c r="AT130" s="175" t="s">
        <v>76</v>
      </c>
      <c r="AU130" s="175" t="s">
        <v>8</v>
      </c>
      <c r="AY130" s="167" t="s">
        <v>206</v>
      </c>
      <c r="BK130" s="176">
        <f>BK131</f>
        <v>0</v>
      </c>
    </row>
    <row r="131" s="2" customFormat="1" ht="16.5" customHeight="1">
      <c r="A131" s="37"/>
      <c r="B131" s="179"/>
      <c r="C131" s="180" t="s">
        <v>84</v>
      </c>
      <c r="D131" s="180" t="s">
        <v>208</v>
      </c>
      <c r="E131" s="181" t="s">
        <v>1619</v>
      </c>
      <c r="F131" s="182" t="s">
        <v>1618</v>
      </c>
      <c r="G131" s="183" t="s">
        <v>449</v>
      </c>
      <c r="H131" s="184">
        <v>1</v>
      </c>
      <c r="I131" s="185"/>
      <c r="J131" s="186">
        <f>ROUND(I131*H131,0)</f>
        <v>0</v>
      </c>
      <c r="K131" s="182" t="s">
        <v>212</v>
      </c>
      <c r="L131" s="38"/>
      <c r="M131" s="187" t="s">
        <v>1</v>
      </c>
      <c r="N131" s="188" t="s">
        <v>42</v>
      </c>
      <c r="O131" s="7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1" t="s">
        <v>1615</v>
      </c>
      <c r="AT131" s="191" t="s">
        <v>208</v>
      </c>
      <c r="AU131" s="191" t="s">
        <v>84</v>
      </c>
      <c r="AY131" s="18" t="s">
        <v>206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</v>
      </c>
      <c r="BK131" s="192">
        <f>ROUND(I131*H131,0)</f>
        <v>0</v>
      </c>
      <c r="BL131" s="18" t="s">
        <v>1615</v>
      </c>
      <c r="BM131" s="191" t="s">
        <v>1620</v>
      </c>
    </row>
    <row r="132" s="12" customFormat="1" ht="22.8" customHeight="1">
      <c r="A132" s="12"/>
      <c r="B132" s="166"/>
      <c r="C132" s="12"/>
      <c r="D132" s="167" t="s">
        <v>76</v>
      </c>
      <c r="E132" s="177" t="s">
        <v>1621</v>
      </c>
      <c r="F132" s="177" t="s">
        <v>1622</v>
      </c>
      <c r="G132" s="12"/>
      <c r="H132" s="12"/>
      <c r="I132" s="169"/>
      <c r="J132" s="178">
        <f>BK132</f>
        <v>0</v>
      </c>
      <c r="K132" s="12"/>
      <c r="L132" s="166"/>
      <c r="M132" s="171"/>
      <c r="N132" s="172"/>
      <c r="O132" s="172"/>
      <c r="P132" s="173">
        <f>P133</f>
        <v>0</v>
      </c>
      <c r="Q132" s="172"/>
      <c r="R132" s="173">
        <f>R133</f>
        <v>0</v>
      </c>
      <c r="S132" s="172"/>
      <c r="T132" s="174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246</v>
      </c>
      <c r="AT132" s="175" t="s">
        <v>76</v>
      </c>
      <c r="AU132" s="175" t="s">
        <v>8</v>
      </c>
      <c r="AY132" s="167" t="s">
        <v>206</v>
      </c>
      <c r="BK132" s="176">
        <f>BK133</f>
        <v>0</v>
      </c>
    </row>
    <row r="133" s="2" customFormat="1" ht="16.5" customHeight="1">
      <c r="A133" s="37"/>
      <c r="B133" s="179"/>
      <c r="C133" s="180" t="s">
        <v>217</v>
      </c>
      <c r="D133" s="180" t="s">
        <v>208</v>
      </c>
      <c r="E133" s="181" t="s">
        <v>1623</v>
      </c>
      <c r="F133" s="182" t="s">
        <v>1622</v>
      </c>
      <c r="G133" s="183" t="s">
        <v>449</v>
      </c>
      <c r="H133" s="184">
        <v>1</v>
      </c>
      <c r="I133" s="185"/>
      <c r="J133" s="186">
        <f>ROUND(I133*H133,0)</f>
        <v>0</v>
      </c>
      <c r="K133" s="182" t="s">
        <v>212</v>
      </c>
      <c r="L133" s="38"/>
      <c r="M133" s="187" t="s">
        <v>1</v>
      </c>
      <c r="N133" s="188" t="s">
        <v>42</v>
      </c>
      <c r="O133" s="7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1" t="s">
        <v>1615</v>
      </c>
      <c r="AT133" s="191" t="s">
        <v>208</v>
      </c>
      <c r="AU133" s="191" t="s">
        <v>84</v>
      </c>
      <c r="AY133" s="18" t="s">
        <v>206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</v>
      </c>
      <c r="BK133" s="192">
        <f>ROUND(I133*H133,0)</f>
        <v>0</v>
      </c>
      <c r="BL133" s="18" t="s">
        <v>1615</v>
      </c>
      <c r="BM133" s="191" t="s">
        <v>1624</v>
      </c>
    </row>
    <row r="134" s="12" customFormat="1" ht="22.8" customHeight="1">
      <c r="A134" s="12"/>
      <c r="B134" s="166"/>
      <c r="C134" s="12"/>
      <c r="D134" s="167" t="s">
        <v>76</v>
      </c>
      <c r="E134" s="177" t="s">
        <v>1625</v>
      </c>
      <c r="F134" s="177" t="s">
        <v>1626</v>
      </c>
      <c r="G134" s="12"/>
      <c r="H134" s="12"/>
      <c r="I134" s="169"/>
      <c r="J134" s="178">
        <f>BK134</f>
        <v>0</v>
      </c>
      <c r="K134" s="12"/>
      <c r="L134" s="166"/>
      <c r="M134" s="171"/>
      <c r="N134" s="172"/>
      <c r="O134" s="172"/>
      <c r="P134" s="173">
        <f>P135</f>
        <v>0</v>
      </c>
      <c r="Q134" s="172"/>
      <c r="R134" s="173">
        <f>R135</f>
        <v>0</v>
      </c>
      <c r="S134" s="172"/>
      <c r="T134" s="17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7" t="s">
        <v>246</v>
      </c>
      <c r="AT134" s="175" t="s">
        <v>76</v>
      </c>
      <c r="AU134" s="175" t="s">
        <v>8</v>
      </c>
      <c r="AY134" s="167" t="s">
        <v>206</v>
      </c>
      <c r="BK134" s="176">
        <f>BK135</f>
        <v>0</v>
      </c>
    </row>
    <row r="135" s="2" customFormat="1" ht="16.5" customHeight="1">
      <c r="A135" s="37"/>
      <c r="B135" s="179"/>
      <c r="C135" s="180" t="s">
        <v>102</v>
      </c>
      <c r="D135" s="180" t="s">
        <v>208</v>
      </c>
      <c r="E135" s="181" t="s">
        <v>1627</v>
      </c>
      <c r="F135" s="182" t="s">
        <v>1626</v>
      </c>
      <c r="G135" s="183" t="s">
        <v>449</v>
      </c>
      <c r="H135" s="184">
        <v>1</v>
      </c>
      <c r="I135" s="185"/>
      <c r="J135" s="186">
        <f>ROUND(I135*H135,0)</f>
        <v>0</v>
      </c>
      <c r="K135" s="182" t="s">
        <v>212</v>
      </c>
      <c r="L135" s="38"/>
      <c r="M135" s="187" t="s">
        <v>1</v>
      </c>
      <c r="N135" s="188" t="s">
        <v>42</v>
      </c>
      <c r="O135" s="7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1" t="s">
        <v>1615</v>
      </c>
      <c r="AT135" s="191" t="s">
        <v>208</v>
      </c>
      <c r="AU135" s="191" t="s">
        <v>84</v>
      </c>
      <c r="AY135" s="18" t="s">
        <v>206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</v>
      </c>
      <c r="BK135" s="192">
        <f>ROUND(I135*H135,0)</f>
        <v>0</v>
      </c>
      <c r="BL135" s="18" t="s">
        <v>1615</v>
      </c>
      <c r="BM135" s="191" t="s">
        <v>1628</v>
      </c>
    </row>
    <row r="136" s="12" customFormat="1" ht="22.8" customHeight="1">
      <c r="A136" s="12"/>
      <c r="B136" s="166"/>
      <c r="C136" s="12"/>
      <c r="D136" s="167" t="s">
        <v>76</v>
      </c>
      <c r="E136" s="177" t="s">
        <v>1629</v>
      </c>
      <c r="F136" s="177" t="s">
        <v>1630</v>
      </c>
      <c r="G136" s="12"/>
      <c r="H136" s="12"/>
      <c r="I136" s="169"/>
      <c r="J136" s="178">
        <f>BK136</f>
        <v>0</v>
      </c>
      <c r="K136" s="12"/>
      <c r="L136" s="166"/>
      <c r="M136" s="171"/>
      <c r="N136" s="172"/>
      <c r="O136" s="172"/>
      <c r="P136" s="173">
        <f>P137</f>
        <v>0</v>
      </c>
      <c r="Q136" s="172"/>
      <c r="R136" s="173">
        <f>R137</f>
        <v>0</v>
      </c>
      <c r="S136" s="172"/>
      <c r="T136" s="174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246</v>
      </c>
      <c r="AT136" s="175" t="s">
        <v>76</v>
      </c>
      <c r="AU136" s="175" t="s">
        <v>8</v>
      </c>
      <c r="AY136" s="167" t="s">
        <v>206</v>
      </c>
      <c r="BK136" s="176">
        <f>BK137</f>
        <v>0</v>
      </c>
    </row>
    <row r="137" s="2" customFormat="1" ht="16.5" customHeight="1">
      <c r="A137" s="37"/>
      <c r="B137" s="179"/>
      <c r="C137" s="180" t="s">
        <v>246</v>
      </c>
      <c r="D137" s="180" t="s">
        <v>208</v>
      </c>
      <c r="E137" s="181" t="s">
        <v>1631</v>
      </c>
      <c r="F137" s="182" t="s">
        <v>1630</v>
      </c>
      <c r="G137" s="183" t="s">
        <v>449</v>
      </c>
      <c r="H137" s="184">
        <v>1</v>
      </c>
      <c r="I137" s="185"/>
      <c r="J137" s="186">
        <f>ROUND(I137*H137,0)</f>
        <v>0</v>
      </c>
      <c r="K137" s="182" t="s">
        <v>212</v>
      </c>
      <c r="L137" s="38"/>
      <c r="M137" s="187" t="s">
        <v>1</v>
      </c>
      <c r="N137" s="188" t="s">
        <v>42</v>
      </c>
      <c r="O137" s="7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1615</v>
      </c>
      <c r="AT137" s="191" t="s">
        <v>208</v>
      </c>
      <c r="AU137" s="191" t="s">
        <v>84</v>
      </c>
      <c r="AY137" s="18" t="s">
        <v>206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1615</v>
      </c>
      <c r="BM137" s="191" t="s">
        <v>1632</v>
      </c>
    </row>
    <row r="138" s="12" customFormat="1" ht="22.8" customHeight="1">
      <c r="A138" s="12"/>
      <c r="B138" s="166"/>
      <c r="C138" s="12"/>
      <c r="D138" s="167" t="s">
        <v>76</v>
      </c>
      <c r="E138" s="177" t="s">
        <v>1633</v>
      </c>
      <c r="F138" s="177" t="s">
        <v>1634</v>
      </c>
      <c r="G138" s="12"/>
      <c r="H138" s="12"/>
      <c r="I138" s="169"/>
      <c r="J138" s="178">
        <f>BK138</f>
        <v>0</v>
      </c>
      <c r="K138" s="12"/>
      <c r="L138" s="166"/>
      <c r="M138" s="171"/>
      <c r="N138" s="172"/>
      <c r="O138" s="172"/>
      <c r="P138" s="173">
        <f>P139</f>
        <v>0</v>
      </c>
      <c r="Q138" s="172"/>
      <c r="R138" s="173">
        <f>R139</f>
        <v>0</v>
      </c>
      <c r="S138" s="172"/>
      <c r="T138" s="174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7" t="s">
        <v>246</v>
      </c>
      <c r="AT138" s="175" t="s">
        <v>76</v>
      </c>
      <c r="AU138" s="175" t="s">
        <v>8</v>
      </c>
      <c r="AY138" s="167" t="s">
        <v>206</v>
      </c>
      <c r="BK138" s="176">
        <f>BK139</f>
        <v>0</v>
      </c>
    </row>
    <row r="139" s="2" customFormat="1" ht="16.5" customHeight="1">
      <c r="A139" s="37"/>
      <c r="B139" s="179"/>
      <c r="C139" s="180" t="s">
        <v>165</v>
      </c>
      <c r="D139" s="180" t="s">
        <v>208</v>
      </c>
      <c r="E139" s="181" t="s">
        <v>1635</v>
      </c>
      <c r="F139" s="182" t="s">
        <v>1634</v>
      </c>
      <c r="G139" s="183" t="s">
        <v>449</v>
      </c>
      <c r="H139" s="184">
        <v>1</v>
      </c>
      <c r="I139" s="185"/>
      <c r="J139" s="186">
        <f>ROUND(I139*H139,0)</f>
        <v>0</v>
      </c>
      <c r="K139" s="182" t="s">
        <v>212</v>
      </c>
      <c r="L139" s="38"/>
      <c r="M139" s="187" t="s">
        <v>1</v>
      </c>
      <c r="N139" s="188" t="s">
        <v>42</v>
      </c>
      <c r="O139" s="7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1" t="s">
        <v>1615</v>
      </c>
      <c r="AT139" s="191" t="s">
        <v>208</v>
      </c>
      <c r="AU139" s="191" t="s">
        <v>84</v>
      </c>
      <c r="AY139" s="18" t="s">
        <v>206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</v>
      </c>
      <c r="BK139" s="192">
        <f>ROUND(I139*H139,0)</f>
        <v>0</v>
      </c>
      <c r="BL139" s="18" t="s">
        <v>1615</v>
      </c>
      <c r="BM139" s="191" t="s">
        <v>1636</v>
      </c>
    </row>
    <row r="140" s="12" customFormat="1" ht="22.8" customHeight="1">
      <c r="A140" s="12"/>
      <c r="B140" s="166"/>
      <c r="C140" s="12"/>
      <c r="D140" s="167" t="s">
        <v>76</v>
      </c>
      <c r="E140" s="177" t="s">
        <v>1637</v>
      </c>
      <c r="F140" s="177" t="s">
        <v>1638</v>
      </c>
      <c r="G140" s="12"/>
      <c r="H140" s="12"/>
      <c r="I140" s="169"/>
      <c r="J140" s="178">
        <f>BK140</f>
        <v>0</v>
      </c>
      <c r="K140" s="12"/>
      <c r="L140" s="166"/>
      <c r="M140" s="171"/>
      <c r="N140" s="172"/>
      <c r="O140" s="172"/>
      <c r="P140" s="173">
        <f>P141</f>
        <v>0</v>
      </c>
      <c r="Q140" s="172"/>
      <c r="R140" s="173">
        <f>R141</f>
        <v>0</v>
      </c>
      <c r="S140" s="172"/>
      <c r="T140" s="174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7" t="s">
        <v>246</v>
      </c>
      <c r="AT140" s="175" t="s">
        <v>76</v>
      </c>
      <c r="AU140" s="175" t="s">
        <v>8</v>
      </c>
      <c r="AY140" s="167" t="s">
        <v>206</v>
      </c>
      <c r="BK140" s="176">
        <f>BK141</f>
        <v>0</v>
      </c>
    </row>
    <row r="141" s="2" customFormat="1" ht="16.5" customHeight="1">
      <c r="A141" s="37"/>
      <c r="B141" s="179"/>
      <c r="C141" s="180" t="s">
        <v>263</v>
      </c>
      <c r="D141" s="180" t="s">
        <v>208</v>
      </c>
      <c r="E141" s="181" t="s">
        <v>1639</v>
      </c>
      <c r="F141" s="182" t="s">
        <v>1638</v>
      </c>
      <c r="G141" s="183" t="s">
        <v>449</v>
      </c>
      <c r="H141" s="184">
        <v>1</v>
      </c>
      <c r="I141" s="185"/>
      <c r="J141" s="186">
        <f>ROUND(I141*H141,0)</f>
        <v>0</v>
      </c>
      <c r="K141" s="182" t="s">
        <v>212</v>
      </c>
      <c r="L141" s="38"/>
      <c r="M141" s="187" t="s">
        <v>1</v>
      </c>
      <c r="N141" s="188" t="s">
        <v>42</v>
      </c>
      <c r="O141" s="7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1615</v>
      </c>
      <c r="AT141" s="191" t="s">
        <v>208</v>
      </c>
      <c r="AU141" s="191" t="s">
        <v>84</v>
      </c>
      <c r="AY141" s="18" t="s">
        <v>206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1615</v>
      </c>
      <c r="BM141" s="191" t="s">
        <v>1640</v>
      </c>
    </row>
    <row r="142" s="12" customFormat="1" ht="22.8" customHeight="1">
      <c r="A142" s="12"/>
      <c r="B142" s="166"/>
      <c r="C142" s="12"/>
      <c r="D142" s="167" t="s">
        <v>76</v>
      </c>
      <c r="E142" s="177" t="s">
        <v>1641</v>
      </c>
      <c r="F142" s="177" t="s">
        <v>1642</v>
      </c>
      <c r="G142" s="12"/>
      <c r="H142" s="12"/>
      <c r="I142" s="169"/>
      <c r="J142" s="178">
        <f>BK142</f>
        <v>0</v>
      </c>
      <c r="K142" s="12"/>
      <c r="L142" s="166"/>
      <c r="M142" s="171"/>
      <c r="N142" s="172"/>
      <c r="O142" s="172"/>
      <c r="P142" s="173">
        <f>P143</f>
        <v>0</v>
      </c>
      <c r="Q142" s="172"/>
      <c r="R142" s="173">
        <f>R143</f>
        <v>0</v>
      </c>
      <c r="S142" s="172"/>
      <c r="T142" s="174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7" t="s">
        <v>246</v>
      </c>
      <c r="AT142" s="175" t="s">
        <v>76</v>
      </c>
      <c r="AU142" s="175" t="s">
        <v>8</v>
      </c>
      <c r="AY142" s="167" t="s">
        <v>206</v>
      </c>
      <c r="BK142" s="176">
        <f>BK143</f>
        <v>0</v>
      </c>
    </row>
    <row r="143" s="2" customFormat="1" ht="16.5" customHeight="1">
      <c r="A143" s="37"/>
      <c r="B143" s="179"/>
      <c r="C143" s="180" t="s">
        <v>269</v>
      </c>
      <c r="D143" s="180" t="s">
        <v>208</v>
      </c>
      <c r="E143" s="181" t="s">
        <v>1643</v>
      </c>
      <c r="F143" s="182" t="s">
        <v>1644</v>
      </c>
      <c r="G143" s="183" t="s">
        <v>449</v>
      </c>
      <c r="H143" s="184">
        <v>1</v>
      </c>
      <c r="I143" s="185"/>
      <c r="J143" s="186">
        <f>ROUND(I143*H143,0)</f>
        <v>0</v>
      </c>
      <c r="K143" s="182" t="s">
        <v>212</v>
      </c>
      <c r="L143" s="38"/>
      <c r="M143" s="187" t="s">
        <v>1</v>
      </c>
      <c r="N143" s="188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1615</v>
      </c>
      <c r="AT143" s="191" t="s">
        <v>208</v>
      </c>
      <c r="AU143" s="191" t="s">
        <v>84</v>
      </c>
      <c r="AY143" s="18" t="s">
        <v>206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1615</v>
      </c>
      <c r="BM143" s="191" t="s">
        <v>1645</v>
      </c>
    </row>
    <row r="144" s="12" customFormat="1" ht="22.8" customHeight="1">
      <c r="A144" s="12"/>
      <c r="B144" s="166"/>
      <c r="C144" s="12"/>
      <c r="D144" s="167" t="s">
        <v>76</v>
      </c>
      <c r="E144" s="177" t="s">
        <v>1646</v>
      </c>
      <c r="F144" s="177" t="s">
        <v>1647</v>
      </c>
      <c r="G144" s="12"/>
      <c r="H144" s="12"/>
      <c r="I144" s="169"/>
      <c r="J144" s="178">
        <f>BK144</f>
        <v>0</v>
      </c>
      <c r="K144" s="12"/>
      <c r="L144" s="166"/>
      <c r="M144" s="171"/>
      <c r="N144" s="172"/>
      <c r="O144" s="172"/>
      <c r="P144" s="173">
        <f>P145</f>
        <v>0</v>
      </c>
      <c r="Q144" s="172"/>
      <c r="R144" s="173">
        <f>R145</f>
        <v>0</v>
      </c>
      <c r="S144" s="172"/>
      <c r="T144" s="174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7" t="s">
        <v>246</v>
      </c>
      <c r="AT144" s="175" t="s">
        <v>76</v>
      </c>
      <c r="AU144" s="175" t="s">
        <v>8</v>
      </c>
      <c r="AY144" s="167" t="s">
        <v>206</v>
      </c>
      <c r="BK144" s="176">
        <f>BK145</f>
        <v>0</v>
      </c>
    </row>
    <row r="145" s="2" customFormat="1" ht="16.5" customHeight="1">
      <c r="A145" s="37"/>
      <c r="B145" s="179"/>
      <c r="C145" s="180" t="s">
        <v>274</v>
      </c>
      <c r="D145" s="180" t="s">
        <v>208</v>
      </c>
      <c r="E145" s="181" t="s">
        <v>1648</v>
      </c>
      <c r="F145" s="182" t="s">
        <v>1647</v>
      </c>
      <c r="G145" s="183" t="s">
        <v>449</v>
      </c>
      <c r="H145" s="184">
        <v>1</v>
      </c>
      <c r="I145" s="185"/>
      <c r="J145" s="186">
        <f>ROUND(I145*H145,0)</f>
        <v>0</v>
      </c>
      <c r="K145" s="182" t="s">
        <v>212</v>
      </c>
      <c r="L145" s="38"/>
      <c r="M145" s="236" t="s">
        <v>1</v>
      </c>
      <c r="N145" s="237" t="s">
        <v>42</v>
      </c>
      <c r="O145" s="233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1615</v>
      </c>
      <c r="AT145" s="191" t="s">
        <v>208</v>
      </c>
      <c r="AU145" s="191" t="s">
        <v>84</v>
      </c>
      <c r="AY145" s="18" t="s">
        <v>206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1615</v>
      </c>
      <c r="BM145" s="191" t="s">
        <v>1649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38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autoFilter ref="C125:K14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1650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8" t="str">
        <f>'Rekapitulace stavby'!AN8</f>
        <v>11. 1. 2024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56"/>
      <c r="B9" s="157"/>
      <c r="C9" s="158" t="s">
        <v>58</v>
      </c>
      <c r="D9" s="159" t="s">
        <v>59</v>
      </c>
      <c r="E9" s="159" t="s">
        <v>193</v>
      </c>
      <c r="F9" s="160" t="s">
        <v>1651</v>
      </c>
      <c r="G9" s="156"/>
      <c r="H9" s="157"/>
    </row>
    <row r="10" s="2" customFormat="1" ht="26.4" customHeight="1">
      <c r="A10" s="37"/>
      <c r="B10" s="38"/>
      <c r="C10" s="238" t="s">
        <v>1652</v>
      </c>
      <c r="D10" s="238" t="s">
        <v>81</v>
      </c>
      <c r="E10" s="37"/>
      <c r="F10" s="37"/>
      <c r="G10" s="37"/>
      <c r="H10" s="38"/>
    </row>
    <row r="11" s="2" customFormat="1" ht="16.8" customHeight="1">
      <c r="A11" s="37"/>
      <c r="B11" s="38"/>
      <c r="C11" s="239" t="s">
        <v>1653</v>
      </c>
      <c r="D11" s="240" t="s">
        <v>1654</v>
      </c>
      <c r="E11" s="241" t="s">
        <v>1</v>
      </c>
      <c r="F11" s="242">
        <v>8.4469999999999992</v>
      </c>
      <c r="G11" s="37"/>
      <c r="H11" s="38"/>
    </row>
    <row r="12" s="2" customFormat="1" ht="16.8" customHeight="1">
      <c r="A12" s="37"/>
      <c r="B12" s="38"/>
      <c r="C12" s="239" t="s">
        <v>105</v>
      </c>
      <c r="D12" s="240" t="s">
        <v>106</v>
      </c>
      <c r="E12" s="241" t="s">
        <v>1</v>
      </c>
      <c r="F12" s="242">
        <v>339.38999999999999</v>
      </c>
      <c r="G12" s="37"/>
      <c r="H12" s="38"/>
    </row>
    <row r="13" s="2" customFormat="1" ht="16.8" customHeight="1">
      <c r="A13" s="37"/>
      <c r="B13" s="38"/>
      <c r="C13" s="239" t="s">
        <v>108</v>
      </c>
      <c r="D13" s="240" t="s">
        <v>109</v>
      </c>
      <c r="E13" s="241" t="s">
        <v>1</v>
      </c>
      <c r="F13" s="242">
        <v>1027.5999999999999</v>
      </c>
      <c r="G13" s="37"/>
      <c r="H13" s="38"/>
    </row>
    <row r="14" s="2" customFormat="1" ht="16.8" customHeight="1">
      <c r="A14" s="37"/>
      <c r="B14" s="38"/>
      <c r="C14" s="239" t="s">
        <v>337</v>
      </c>
      <c r="D14" s="240" t="s">
        <v>1655</v>
      </c>
      <c r="E14" s="241" t="s">
        <v>1</v>
      </c>
      <c r="F14" s="242">
        <v>1108.876</v>
      </c>
      <c r="G14" s="37"/>
      <c r="H14" s="38"/>
    </row>
    <row r="15" s="2" customFormat="1" ht="16.8" customHeight="1">
      <c r="A15" s="37"/>
      <c r="B15" s="38"/>
      <c r="C15" s="239" t="s">
        <v>112</v>
      </c>
      <c r="D15" s="240" t="s">
        <v>113</v>
      </c>
      <c r="E15" s="241" t="s">
        <v>1</v>
      </c>
      <c r="F15" s="242">
        <v>3233.8270000000002</v>
      </c>
      <c r="G15" s="37"/>
      <c r="H15" s="38"/>
    </row>
    <row r="16" s="2" customFormat="1" ht="16.8" customHeight="1">
      <c r="A16" s="37"/>
      <c r="B16" s="38"/>
      <c r="C16" s="239" t="s">
        <v>1656</v>
      </c>
      <c r="D16" s="240" t="s">
        <v>1657</v>
      </c>
      <c r="E16" s="241" t="s">
        <v>1</v>
      </c>
      <c r="F16" s="242">
        <v>2.0649999999999999</v>
      </c>
      <c r="G16" s="37"/>
      <c r="H16" s="38"/>
    </row>
    <row r="17" s="2" customFormat="1" ht="16.8" customHeight="1">
      <c r="A17" s="37"/>
      <c r="B17" s="38"/>
      <c r="C17" s="239" t="s">
        <v>115</v>
      </c>
      <c r="D17" s="240" t="s">
        <v>116</v>
      </c>
      <c r="E17" s="241" t="s">
        <v>1</v>
      </c>
      <c r="F17" s="242">
        <v>6.758</v>
      </c>
      <c r="G17" s="37"/>
      <c r="H17" s="38"/>
    </row>
    <row r="18" s="2" customFormat="1" ht="16.8" customHeight="1">
      <c r="A18" s="37"/>
      <c r="B18" s="38"/>
      <c r="C18" s="239" t="s">
        <v>117</v>
      </c>
      <c r="D18" s="240" t="s">
        <v>118</v>
      </c>
      <c r="E18" s="241" t="s">
        <v>1</v>
      </c>
      <c r="F18" s="242">
        <v>34.587000000000003</v>
      </c>
      <c r="G18" s="37"/>
      <c r="H18" s="38"/>
    </row>
    <row r="19" s="2" customFormat="1" ht="16.8" customHeight="1">
      <c r="A19" s="37"/>
      <c r="B19" s="38"/>
      <c r="C19" s="239" t="s">
        <v>120</v>
      </c>
      <c r="D19" s="240" t="s">
        <v>121</v>
      </c>
      <c r="E19" s="241" t="s">
        <v>1</v>
      </c>
      <c r="F19" s="242">
        <v>133.35900000000001</v>
      </c>
      <c r="G19" s="37"/>
      <c r="H19" s="38"/>
    </row>
    <row r="20" s="2" customFormat="1" ht="16.8" customHeight="1">
      <c r="A20" s="37"/>
      <c r="B20" s="38"/>
      <c r="C20" s="239" t="s">
        <v>124</v>
      </c>
      <c r="D20" s="240" t="s">
        <v>125</v>
      </c>
      <c r="E20" s="241" t="s">
        <v>1</v>
      </c>
      <c r="F20" s="242">
        <v>39.25</v>
      </c>
      <c r="G20" s="37"/>
      <c r="H20" s="38"/>
    </row>
    <row r="21" s="2" customFormat="1" ht="16.8" customHeight="1">
      <c r="A21" s="37"/>
      <c r="B21" s="38"/>
      <c r="C21" s="239" t="s">
        <v>128</v>
      </c>
      <c r="D21" s="240" t="s">
        <v>129</v>
      </c>
      <c r="E21" s="241" t="s">
        <v>1</v>
      </c>
      <c r="F21" s="242">
        <v>25.559999999999999</v>
      </c>
      <c r="G21" s="37"/>
      <c r="H21" s="38"/>
    </row>
    <row r="22" s="2" customFormat="1" ht="16.8" customHeight="1">
      <c r="A22" s="37"/>
      <c r="B22" s="38"/>
      <c r="C22" s="239" t="s">
        <v>132</v>
      </c>
      <c r="D22" s="240" t="s">
        <v>133</v>
      </c>
      <c r="E22" s="241" t="s">
        <v>1</v>
      </c>
      <c r="F22" s="242">
        <v>26.491</v>
      </c>
      <c r="G22" s="37"/>
      <c r="H22" s="38"/>
    </row>
    <row r="23" s="2" customFormat="1" ht="16.8" customHeight="1">
      <c r="A23" s="37"/>
      <c r="B23" s="38"/>
      <c r="C23" s="239" t="s">
        <v>136</v>
      </c>
      <c r="D23" s="240" t="s">
        <v>137</v>
      </c>
      <c r="E23" s="241" t="s">
        <v>1</v>
      </c>
      <c r="F23" s="242">
        <v>543.5</v>
      </c>
      <c r="G23" s="37"/>
      <c r="H23" s="38"/>
    </row>
    <row r="24" s="2" customFormat="1" ht="16.8" customHeight="1">
      <c r="A24" s="37"/>
      <c r="B24" s="38"/>
      <c r="C24" s="239" t="s">
        <v>139</v>
      </c>
      <c r="D24" s="240" t="s">
        <v>1658</v>
      </c>
      <c r="E24" s="241" t="s">
        <v>1</v>
      </c>
      <c r="F24" s="242">
        <v>72</v>
      </c>
      <c r="G24" s="37"/>
      <c r="H24" s="38"/>
    </row>
    <row r="25" s="2" customFormat="1" ht="16.8" customHeight="1">
      <c r="A25" s="37"/>
      <c r="B25" s="38"/>
      <c r="C25" s="239" t="s">
        <v>145</v>
      </c>
      <c r="D25" s="240" t="s">
        <v>146</v>
      </c>
      <c r="E25" s="241" t="s">
        <v>1</v>
      </c>
      <c r="F25" s="242">
        <v>249.03299999999999</v>
      </c>
      <c r="G25" s="37"/>
      <c r="H25" s="38"/>
    </row>
    <row r="26" s="2" customFormat="1" ht="16.8" customHeight="1">
      <c r="A26" s="37"/>
      <c r="B26" s="38"/>
      <c r="C26" s="239" t="s">
        <v>148</v>
      </c>
      <c r="D26" s="240" t="s">
        <v>149</v>
      </c>
      <c r="E26" s="241" t="s">
        <v>1</v>
      </c>
      <c r="F26" s="242">
        <v>125.06</v>
      </c>
      <c r="G26" s="37"/>
      <c r="H26" s="38"/>
    </row>
    <row r="27" s="2" customFormat="1" ht="16.8" customHeight="1">
      <c r="A27" s="37"/>
      <c r="B27" s="38"/>
      <c r="C27" s="239" t="s">
        <v>151</v>
      </c>
      <c r="D27" s="240" t="s">
        <v>152</v>
      </c>
      <c r="E27" s="241" t="s">
        <v>1</v>
      </c>
      <c r="F27" s="242">
        <v>59.399999999999999</v>
      </c>
      <c r="G27" s="37"/>
      <c r="H27" s="38"/>
    </row>
    <row r="28" s="2" customFormat="1" ht="16.8" customHeight="1">
      <c r="A28" s="37"/>
      <c r="B28" s="38"/>
      <c r="C28" s="239" t="s">
        <v>154</v>
      </c>
      <c r="D28" s="240" t="s">
        <v>155</v>
      </c>
      <c r="E28" s="241" t="s">
        <v>1</v>
      </c>
      <c r="F28" s="242">
        <v>11.33</v>
      </c>
      <c r="G28" s="37"/>
      <c r="H28" s="38"/>
    </row>
    <row r="29" s="2" customFormat="1" ht="16.8" customHeight="1">
      <c r="A29" s="37"/>
      <c r="B29" s="38"/>
      <c r="C29" s="239" t="s">
        <v>156</v>
      </c>
      <c r="D29" s="240" t="s">
        <v>156</v>
      </c>
      <c r="E29" s="241" t="s">
        <v>1</v>
      </c>
      <c r="F29" s="242">
        <v>143.30000000000001</v>
      </c>
      <c r="G29" s="37"/>
      <c r="H29" s="38"/>
    </row>
    <row r="30" s="2" customFormat="1" ht="16.8" customHeight="1">
      <c r="A30" s="37"/>
      <c r="B30" s="38"/>
      <c r="C30" s="239" t="s">
        <v>158</v>
      </c>
      <c r="D30" s="240" t="s">
        <v>158</v>
      </c>
      <c r="E30" s="241" t="s">
        <v>1</v>
      </c>
      <c r="F30" s="242">
        <v>394.19999999999999</v>
      </c>
      <c r="G30" s="37"/>
      <c r="H30" s="38"/>
    </row>
    <row r="31" s="2" customFormat="1" ht="16.8" customHeight="1">
      <c r="A31" s="37"/>
      <c r="B31" s="38"/>
      <c r="C31" s="239" t="s">
        <v>160</v>
      </c>
      <c r="D31" s="240" t="s">
        <v>160</v>
      </c>
      <c r="E31" s="241" t="s">
        <v>1</v>
      </c>
      <c r="F31" s="242">
        <v>29.300000000000001</v>
      </c>
      <c r="G31" s="37"/>
      <c r="H31" s="38"/>
    </row>
    <row r="32" s="2" customFormat="1" ht="16.8" customHeight="1">
      <c r="A32" s="37"/>
      <c r="B32" s="38"/>
      <c r="C32" s="239" t="s">
        <v>162</v>
      </c>
      <c r="D32" s="240" t="s">
        <v>162</v>
      </c>
      <c r="E32" s="241" t="s">
        <v>1</v>
      </c>
      <c r="F32" s="242">
        <v>50.600000000000001</v>
      </c>
      <c r="G32" s="37"/>
      <c r="H32" s="38"/>
    </row>
    <row r="33" s="2" customFormat="1" ht="16.8" customHeight="1">
      <c r="A33" s="37"/>
      <c r="B33" s="38"/>
      <c r="C33" s="239" t="s">
        <v>164</v>
      </c>
      <c r="D33" s="240" t="s">
        <v>164</v>
      </c>
      <c r="E33" s="241" t="s">
        <v>1</v>
      </c>
      <c r="F33" s="242">
        <v>6</v>
      </c>
      <c r="G33" s="37"/>
      <c r="H33" s="38"/>
    </row>
    <row r="34" s="2" customFormat="1" ht="16.8" customHeight="1">
      <c r="A34" s="37"/>
      <c r="B34" s="38"/>
      <c r="C34" s="239" t="s">
        <v>385</v>
      </c>
      <c r="D34" s="240" t="s">
        <v>385</v>
      </c>
      <c r="E34" s="241" t="s">
        <v>1</v>
      </c>
      <c r="F34" s="242">
        <v>5</v>
      </c>
      <c r="G34" s="37"/>
      <c r="H34" s="38"/>
    </row>
    <row r="35" s="2" customFormat="1" ht="26.4" customHeight="1">
      <c r="A35" s="37"/>
      <c r="B35" s="38"/>
      <c r="C35" s="238" t="s">
        <v>1659</v>
      </c>
      <c r="D35" s="238" t="s">
        <v>87</v>
      </c>
      <c r="E35" s="37"/>
      <c r="F35" s="37"/>
      <c r="G35" s="37"/>
      <c r="H35" s="38"/>
    </row>
    <row r="36" s="2" customFormat="1" ht="16.8" customHeight="1">
      <c r="A36" s="37"/>
      <c r="B36" s="38"/>
      <c r="C36" s="239" t="s">
        <v>1653</v>
      </c>
      <c r="D36" s="240" t="s">
        <v>1654</v>
      </c>
      <c r="E36" s="241" t="s">
        <v>1</v>
      </c>
      <c r="F36" s="242">
        <v>0</v>
      </c>
      <c r="G36" s="37"/>
      <c r="H36" s="38"/>
    </row>
    <row r="37" s="2" customFormat="1" ht="16.8" customHeight="1">
      <c r="A37" s="37"/>
      <c r="B37" s="38"/>
      <c r="C37" s="239" t="s">
        <v>105</v>
      </c>
      <c r="D37" s="240" t="s">
        <v>106</v>
      </c>
      <c r="E37" s="241" t="s">
        <v>1</v>
      </c>
      <c r="F37" s="242">
        <v>94.920000000000002</v>
      </c>
      <c r="G37" s="37"/>
      <c r="H37" s="38"/>
    </row>
    <row r="38" s="2" customFormat="1" ht="16.8" customHeight="1">
      <c r="A38" s="37"/>
      <c r="B38" s="38"/>
      <c r="C38" s="243" t="s">
        <v>1</v>
      </c>
      <c r="D38" s="243" t="s">
        <v>312</v>
      </c>
      <c r="E38" s="18" t="s">
        <v>1</v>
      </c>
      <c r="F38" s="244">
        <v>29.460000000000001</v>
      </c>
      <c r="G38" s="37"/>
      <c r="H38" s="38"/>
    </row>
    <row r="39" s="2" customFormat="1" ht="16.8" customHeight="1">
      <c r="A39" s="37"/>
      <c r="B39" s="38"/>
      <c r="C39" s="243" t="s">
        <v>1</v>
      </c>
      <c r="D39" s="243" t="s">
        <v>313</v>
      </c>
      <c r="E39" s="18" t="s">
        <v>1</v>
      </c>
      <c r="F39" s="244">
        <v>15.359999999999999</v>
      </c>
      <c r="G39" s="37"/>
      <c r="H39" s="38"/>
    </row>
    <row r="40" s="2" customFormat="1" ht="16.8" customHeight="1">
      <c r="A40" s="37"/>
      <c r="B40" s="38"/>
      <c r="C40" s="243" t="s">
        <v>1</v>
      </c>
      <c r="D40" s="243" t="s">
        <v>314</v>
      </c>
      <c r="E40" s="18" t="s">
        <v>1</v>
      </c>
      <c r="F40" s="244">
        <v>16.399999999999999</v>
      </c>
      <c r="G40" s="37"/>
      <c r="H40" s="38"/>
    </row>
    <row r="41" s="2" customFormat="1" ht="16.8" customHeight="1">
      <c r="A41" s="37"/>
      <c r="B41" s="38"/>
      <c r="C41" s="243" t="s">
        <v>1</v>
      </c>
      <c r="D41" s="243" t="s">
        <v>315</v>
      </c>
      <c r="E41" s="18" t="s">
        <v>1</v>
      </c>
      <c r="F41" s="244">
        <v>33.700000000000003</v>
      </c>
      <c r="G41" s="37"/>
      <c r="H41" s="38"/>
    </row>
    <row r="42" s="2" customFormat="1" ht="16.8" customHeight="1">
      <c r="A42" s="37"/>
      <c r="B42" s="38"/>
      <c r="C42" s="243" t="s">
        <v>105</v>
      </c>
      <c r="D42" s="243" t="s">
        <v>235</v>
      </c>
      <c r="E42" s="18" t="s">
        <v>1</v>
      </c>
      <c r="F42" s="244">
        <v>94.920000000000002</v>
      </c>
      <c r="G42" s="37"/>
      <c r="H42" s="38"/>
    </row>
    <row r="43" s="2" customFormat="1" ht="16.8" customHeight="1">
      <c r="A43" s="37"/>
      <c r="B43" s="38"/>
      <c r="C43" s="245" t="s">
        <v>1660</v>
      </c>
      <c r="D43" s="37"/>
      <c r="E43" s="37"/>
      <c r="F43" s="37"/>
      <c r="G43" s="37"/>
      <c r="H43" s="38"/>
    </row>
    <row r="44" s="2" customFormat="1" ht="16.8" customHeight="1">
      <c r="A44" s="37"/>
      <c r="B44" s="38"/>
      <c r="C44" s="243" t="s">
        <v>309</v>
      </c>
      <c r="D44" s="243" t="s">
        <v>310</v>
      </c>
      <c r="E44" s="18" t="s">
        <v>294</v>
      </c>
      <c r="F44" s="244">
        <v>94.920000000000002</v>
      </c>
      <c r="G44" s="37"/>
      <c r="H44" s="38"/>
    </row>
    <row r="45" s="2" customFormat="1" ht="16.8" customHeight="1">
      <c r="A45" s="37"/>
      <c r="B45" s="38"/>
      <c r="C45" s="243" t="s">
        <v>318</v>
      </c>
      <c r="D45" s="243" t="s">
        <v>319</v>
      </c>
      <c r="E45" s="18" t="s">
        <v>294</v>
      </c>
      <c r="F45" s="244">
        <v>94.920000000000002</v>
      </c>
      <c r="G45" s="37"/>
      <c r="H45" s="38"/>
    </row>
    <row r="46" s="2" customFormat="1">
      <c r="A46" s="37"/>
      <c r="B46" s="38"/>
      <c r="C46" s="243" t="s">
        <v>322</v>
      </c>
      <c r="D46" s="243" t="s">
        <v>323</v>
      </c>
      <c r="E46" s="18" t="s">
        <v>294</v>
      </c>
      <c r="F46" s="244">
        <v>94.920000000000002</v>
      </c>
      <c r="G46" s="37"/>
      <c r="H46" s="38"/>
    </row>
    <row r="47" s="2" customFormat="1" ht="16.8" customHeight="1">
      <c r="A47" s="37"/>
      <c r="B47" s="38"/>
      <c r="C47" s="243" t="s">
        <v>339</v>
      </c>
      <c r="D47" s="243" t="s">
        <v>340</v>
      </c>
      <c r="E47" s="18" t="s">
        <v>294</v>
      </c>
      <c r="F47" s="244">
        <v>94.920000000000002</v>
      </c>
      <c r="G47" s="37"/>
      <c r="H47" s="38"/>
    </row>
    <row r="48" s="2" customFormat="1" ht="16.8" customHeight="1">
      <c r="A48" s="37"/>
      <c r="B48" s="38"/>
      <c r="C48" s="243" t="s">
        <v>1162</v>
      </c>
      <c r="D48" s="243" t="s">
        <v>1163</v>
      </c>
      <c r="E48" s="18" t="s">
        <v>294</v>
      </c>
      <c r="F48" s="244">
        <v>94.920000000000002</v>
      </c>
      <c r="G48" s="37"/>
      <c r="H48" s="38"/>
    </row>
    <row r="49" s="2" customFormat="1" ht="16.8" customHeight="1">
      <c r="A49" s="37"/>
      <c r="B49" s="38"/>
      <c r="C49" s="243" t="s">
        <v>1172</v>
      </c>
      <c r="D49" s="243" t="s">
        <v>1173</v>
      </c>
      <c r="E49" s="18" t="s">
        <v>294</v>
      </c>
      <c r="F49" s="244">
        <v>94.920000000000002</v>
      </c>
      <c r="G49" s="37"/>
      <c r="H49" s="38"/>
    </row>
    <row r="50" s="2" customFormat="1">
      <c r="A50" s="37"/>
      <c r="B50" s="38"/>
      <c r="C50" s="243" t="s">
        <v>536</v>
      </c>
      <c r="D50" s="243" t="s">
        <v>537</v>
      </c>
      <c r="E50" s="18" t="s">
        <v>294</v>
      </c>
      <c r="F50" s="244">
        <v>94.920000000000002</v>
      </c>
      <c r="G50" s="37"/>
      <c r="H50" s="38"/>
    </row>
    <row r="51" s="2" customFormat="1" ht="16.8" customHeight="1">
      <c r="A51" s="37"/>
      <c r="B51" s="38"/>
      <c r="C51" s="239" t="s">
        <v>108</v>
      </c>
      <c r="D51" s="240" t="s">
        <v>109</v>
      </c>
      <c r="E51" s="241" t="s">
        <v>1</v>
      </c>
      <c r="F51" s="242">
        <v>33.299999999999997</v>
      </c>
      <c r="G51" s="37"/>
      <c r="H51" s="38"/>
    </row>
    <row r="52" s="2" customFormat="1" ht="16.8" customHeight="1">
      <c r="A52" s="37"/>
      <c r="B52" s="38"/>
      <c r="C52" s="243" t="s">
        <v>1</v>
      </c>
      <c r="D52" s="243" t="s">
        <v>306</v>
      </c>
      <c r="E52" s="18" t="s">
        <v>1</v>
      </c>
      <c r="F52" s="244">
        <v>33.299999999999997</v>
      </c>
      <c r="G52" s="37"/>
      <c r="H52" s="38"/>
    </row>
    <row r="53" s="2" customFormat="1" ht="16.8" customHeight="1">
      <c r="A53" s="37"/>
      <c r="B53" s="38"/>
      <c r="C53" s="243" t="s">
        <v>1</v>
      </c>
      <c r="D53" s="243" t="s">
        <v>77</v>
      </c>
      <c r="E53" s="18" t="s">
        <v>1</v>
      </c>
      <c r="F53" s="244">
        <v>0</v>
      </c>
      <c r="G53" s="37"/>
      <c r="H53" s="38"/>
    </row>
    <row r="54" s="2" customFormat="1" ht="16.8" customHeight="1">
      <c r="A54" s="37"/>
      <c r="B54" s="38"/>
      <c r="C54" s="243" t="s">
        <v>108</v>
      </c>
      <c r="D54" s="243" t="s">
        <v>235</v>
      </c>
      <c r="E54" s="18" t="s">
        <v>1</v>
      </c>
      <c r="F54" s="244">
        <v>33.299999999999997</v>
      </c>
      <c r="G54" s="37"/>
      <c r="H54" s="38"/>
    </row>
    <row r="55" s="2" customFormat="1" ht="16.8" customHeight="1">
      <c r="A55" s="37"/>
      <c r="B55" s="38"/>
      <c r="C55" s="245" t="s">
        <v>1660</v>
      </c>
      <c r="D55" s="37"/>
      <c r="E55" s="37"/>
      <c r="F55" s="37"/>
      <c r="G55" s="37"/>
      <c r="H55" s="38"/>
    </row>
    <row r="56" s="2" customFormat="1" ht="16.8" customHeight="1">
      <c r="A56" s="37"/>
      <c r="B56" s="38"/>
      <c r="C56" s="243" t="s">
        <v>303</v>
      </c>
      <c r="D56" s="243" t="s">
        <v>304</v>
      </c>
      <c r="E56" s="18" t="s">
        <v>294</v>
      </c>
      <c r="F56" s="244">
        <v>33.299999999999997</v>
      </c>
      <c r="G56" s="37"/>
      <c r="H56" s="38"/>
    </row>
    <row r="57" s="2" customFormat="1" ht="16.8" customHeight="1">
      <c r="A57" s="37"/>
      <c r="B57" s="38"/>
      <c r="C57" s="243" t="s">
        <v>1153</v>
      </c>
      <c r="D57" s="243" t="s">
        <v>1154</v>
      </c>
      <c r="E57" s="18" t="s">
        <v>294</v>
      </c>
      <c r="F57" s="244">
        <v>565.173</v>
      </c>
      <c r="G57" s="37"/>
      <c r="H57" s="38"/>
    </row>
    <row r="58" s="2" customFormat="1" ht="16.8" customHeight="1">
      <c r="A58" s="37"/>
      <c r="B58" s="38"/>
      <c r="C58" s="239" t="s">
        <v>337</v>
      </c>
      <c r="D58" s="240" t="s">
        <v>1655</v>
      </c>
      <c r="E58" s="241" t="s">
        <v>1</v>
      </c>
      <c r="F58" s="242">
        <v>446.31400000000002</v>
      </c>
      <c r="G58" s="37"/>
      <c r="H58" s="38"/>
    </row>
    <row r="59" s="2" customFormat="1" ht="16.8" customHeight="1">
      <c r="A59" s="37"/>
      <c r="B59" s="38"/>
      <c r="C59" s="243" t="s">
        <v>1</v>
      </c>
      <c r="D59" s="243" t="s">
        <v>329</v>
      </c>
      <c r="E59" s="18" t="s">
        <v>1</v>
      </c>
      <c r="F59" s="244">
        <v>81.015000000000001</v>
      </c>
      <c r="G59" s="37"/>
      <c r="H59" s="38"/>
    </row>
    <row r="60" s="2" customFormat="1" ht="16.8" customHeight="1">
      <c r="A60" s="37"/>
      <c r="B60" s="38"/>
      <c r="C60" s="243" t="s">
        <v>1</v>
      </c>
      <c r="D60" s="243" t="s">
        <v>330</v>
      </c>
      <c r="E60" s="18" t="s">
        <v>1</v>
      </c>
      <c r="F60" s="244">
        <v>30.719999999999999</v>
      </c>
      <c r="G60" s="37"/>
      <c r="H60" s="38"/>
    </row>
    <row r="61" s="2" customFormat="1" ht="16.8" customHeight="1">
      <c r="A61" s="37"/>
      <c r="B61" s="38"/>
      <c r="C61" s="243" t="s">
        <v>1</v>
      </c>
      <c r="D61" s="243" t="s">
        <v>331</v>
      </c>
      <c r="E61" s="18" t="s">
        <v>1</v>
      </c>
      <c r="F61" s="244">
        <v>37.719999999999999</v>
      </c>
      <c r="G61" s="37"/>
      <c r="H61" s="38"/>
    </row>
    <row r="62" s="2" customFormat="1" ht="16.8" customHeight="1">
      <c r="A62" s="37"/>
      <c r="B62" s="38"/>
      <c r="C62" s="243" t="s">
        <v>1</v>
      </c>
      <c r="D62" s="243" t="s">
        <v>332</v>
      </c>
      <c r="E62" s="18" t="s">
        <v>1</v>
      </c>
      <c r="F62" s="244">
        <v>77.878</v>
      </c>
      <c r="G62" s="37"/>
      <c r="H62" s="38"/>
    </row>
    <row r="63" s="2" customFormat="1" ht="16.8" customHeight="1">
      <c r="A63" s="37"/>
      <c r="B63" s="38"/>
      <c r="C63" s="243" t="s">
        <v>1</v>
      </c>
      <c r="D63" s="243" t="s">
        <v>333</v>
      </c>
      <c r="E63" s="18" t="s">
        <v>1</v>
      </c>
      <c r="F63" s="244">
        <v>67.019999999999996</v>
      </c>
      <c r="G63" s="37"/>
      <c r="H63" s="38"/>
    </row>
    <row r="64" s="2" customFormat="1" ht="16.8" customHeight="1">
      <c r="A64" s="37"/>
      <c r="B64" s="38"/>
      <c r="C64" s="243" t="s">
        <v>1</v>
      </c>
      <c r="D64" s="243" t="s">
        <v>334</v>
      </c>
      <c r="E64" s="18" t="s">
        <v>1</v>
      </c>
      <c r="F64" s="244">
        <v>47.460000000000001</v>
      </c>
      <c r="G64" s="37"/>
      <c r="H64" s="38"/>
    </row>
    <row r="65" s="2" customFormat="1" ht="16.8" customHeight="1">
      <c r="A65" s="37"/>
      <c r="B65" s="38"/>
      <c r="C65" s="243" t="s">
        <v>1</v>
      </c>
      <c r="D65" s="243" t="s">
        <v>335</v>
      </c>
      <c r="E65" s="18" t="s">
        <v>1</v>
      </c>
      <c r="F65" s="244">
        <v>104.50100000000001</v>
      </c>
      <c r="G65" s="37"/>
      <c r="H65" s="38"/>
    </row>
    <row r="66" s="2" customFormat="1" ht="16.8" customHeight="1">
      <c r="A66" s="37"/>
      <c r="B66" s="38"/>
      <c r="C66" s="243" t="s">
        <v>337</v>
      </c>
      <c r="D66" s="243" t="s">
        <v>235</v>
      </c>
      <c r="E66" s="18" t="s">
        <v>1</v>
      </c>
      <c r="F66" s="244">
        <v>446.31400000000002</v>
      </c>
      <c r="G66" s="37"/>
      <c r="H66" s="38"/>
    </row>
    <row r="67" s="2" customFormat="1" ht="16.8" customHeight="1">
      <c r="A67" s="37"/>
      <c r="B67" s="38"/>
      <c r="C67" s="239" t="s">
        <v>112</v>
      </c>
      <c r="D67" s="240" t="s">
        <v>113</v>
      </c>
      <c r="E67" s="241" t="s">
        <v>1</v>
      </c>
      <c r="F67" s="242">
        <v>565.173</v>
      </c>
      <c r="G67" s="37"/>
      <c r="H67" s="38"/>
    </row>
    <row r="68" s="2" customFormat="1" ht="16.8" customHeight="1">
      <c r="A68" s="37"/>
      <c r="B68" s="38"/>
      <c r="C68" s="243" t="s">
        <v>1</v>
      </c>
      <c r="D68" s="243" t="s">
        <v>108</v>
      </c>
      <c r="E68" s="18" t="s">
        <v>1</v>
      </c>
      <c r="F68" s="244">
        <v>33.299999999999997</v>
      </c>
      <c r="G68" s="37"/>
      <c r="H68" s="38"/>
    </row>
    <row r="69" s="2" customFormat="1" ht="16.8" customHeight="1">
      <c r="A69" s="37"/>
      <c r="B69" s="38"/>
      <c r="C69" s="243" t="s">
        <v>1</v>
      </c>
      <c r="D69" s="243" t="s">
        <v>329</v>
      </c>
      <c r="E69" s="18" t="s">
        <v>1</v>
      </c>
      <c r="F69" s="244">
        <v>81.015000000000001</v>
      </c>
      <c r="G69" s="37"/>
      <c r="H69" s="38"/>
    </row>
    <row r="70" s="2" customFormat="1" ht="16.8" customHeight="1">
      <c r="A70" s="37"/>
      <c r="B70" s="38"/>
      <c r="C70" s="243" t="s">
        <v>1</v>
      </c>
      <c r="D70" s="243" t="s">
        <v>330</v>
      </c>
      <c r="E70" s="18" t="s">
        <v>1</v>
      </c>
      <c r="F70" s="244">
        <v>30.719999999999999</v>
      </c>
      <c r="G70" s="37"/>
      <c r="H70" s="38"/>
    </row>
    <row r="71" s="2" customFormat="1" ht="16.8" customHeight="1">
      <c r="A71" s="37"/>
      <c r="B71" s="38"/>
      <c r="C71" s="243" t="s">
        <v>1</v>
      </c>
      <c r="D71" s="243" t="s">
        <v>331</v>
      </c>
      <c r="E71" s="18" t="s">
        <v>1</v>
      </c>
      <c r="F71" s="244">
        <v>37.719999999999999</v>
      </c>
      <c r="G71" s="37"/>
      <c r="H71" s="38"/>
    </row>
    <row r="72" s="2" customFormat="1" ht="16.8" customHeight="1">
      <c r="A72" s="37"/>
      <c r="B72" s="38"/>
      <c r="C72" s="243" t="s">
        <v>1</v>
      </c>
      <c r="D72" s="243" t="s">
        <v>332</v>
      </c>
      <c r="E72" s="18" t="s">
        <v>1</v>
      </c>
      <c r="F72" s="244">
        <v>77.878</v>
      </c>
      <c r="G72" s="37"/>
      <c r="H72" s="38"/>
    </row>
    <row r="73" s="2" customFormat="1" ht="16.8" customHeight="1">
      <c r="A73" s="37"/>
      <c r="B73" s="38"/>
      <c r="C73" s="243" t="s">
        <v>1</v>
      </c>
      <c r="D73" s="243" t="s">
        <v>1158</v>
      </c>
      <c r="E73" s="18" t="s">
        <v>1</v>
      </c>
      <c r="F73" s="244">
        <v>85.558999999999998</v>
      </c>
      <c r="G73" s="37"/>
      <c r="H73" s="38"/>
    </row>
    <row r="74" s="2" customFormat="1" ht="16.8" customHeight="1">
      <c r="A74" s="37"/>
      <c r="B74" s="38"/>
      <c r="C74" s="243" t="s">
        <v>1</v>
      </c>
      <c r="D74" s="243" t="s">
        <v>1159</v>
      </c>
      <c r="E74" s="18" t="s">
        <v>1</v>
      </c>
      <c r="F74" s="244">
        <v>67.019999999999996</v>
      </c>
      <c r="G74" s="37"/>
      <c r="H74" s="38"/>
    </row>
    <row r="75" s="2" customFormat="1" ht="16.8" customHeight="1">
      <c r="A75" s="37"/>
      <c r="B75" s="38"/>
      <c r="C75" s="243" t="s">
        <v>1</v>
      </c>
      <c r="D75" s="243" t="s">
        <v>334</v>
      </c>
      <c r="E75" s="18" t="s">
        <v>1</v>
      </c>
      <c r="F75" s="244">
        <v>47.460000000000001</v>
      </c>
      <c r="G75" s="37"/>
      <c r="H75" s="38"/>
    </row>
    <row r="76" s="2" customFormat="1" ht="16.8" customHeight="1">
      <c r="A76" s="37"/>
      <c r="B76" s="38"/>
      <c r="C76" s="243" t="s">
        <v>1</v>
      </c>
      <c r="D76" s="243" t="s">
        <v>335</v>
      </c>
      <c r="E76" s="18" t="s">
        <v>1</v>
      </c>
      <c r="F76" s="244">
        <v>104.50100000000001</v>
      </c>
      <c r="G76" s="37"/>
      <c r="H76" s="38"/>
    </row>
    <row r="77" s="2" customFormat="1" ht="16.8" customHeight="1">
      <c r="A77" s="37"/>
      <c r="B77" s="38"/>
      <c r="C77" s="243" t="s">
        <v>112</v>
      </c>
      <c r="D77" s="243" t="s">
        <v>235</v>
      </c>
      <c r="E77" s="18" t="s">
        <v>1</v>
      </c>
      <c r="F77" s="244">
        <v>565.173</v>
      </c>
      <c r="G77" s="37"/>
      <c r="H77" s="38"/>
    </row>
    <row r="78" s="2" customFormat="1" ht="16.8" customHeight="1">
      <c r="A78" s="37"/>
      <c r="B78" s="38"/>
      <c r="C78" s="245" t="s">
        <v>1660</v>
      </c>
      <c r="D78" s="37"/>
      <c r="E78" s="37"/>
      <c r="F78" s="37"/>
      <c r="G78" s="37"/>
      <c r="H78" s="38"/>
    </row>
    <row r="79" s="2" customFormat="1" ht="16.8" customHeight="1">
      <c r="A79" s="37"/>
      <c r="B79" s="38"/>
      <c r="C79" s="243" t="s">
        <v>1153</v>
      </c>
      <c r="D79" s="243" t="s">
        <v>1154</v>
      </c>
      <c r="E79" s="18" t="s">
        <v>294</v>
      </c>
      <c r="F79" s="244">
        <v>565.173</v>
      </c>
      <c r="G79" s="37"/>
      <c r="H79" s="38"/>
    </row>
    <row r="80" s="2" customFormat="1" ht="16.8" customHeight="1">
      <c r="A80" s="37"/>
      <c r="B80" s="38"/>
      <c r="C80" s="243" t="s">
        <v>1167</v>
      </c>
      <c r="D80" s="243" t="s">
        <v>1168</v>
      </c>
      <c r="E80" s="18" t="s">
        <v>294</v>
      </c>
      <c r="F80" s="244">
        <v>952.24000000000001</v>
      </c>
      <c r="G80" s="37"/>
      <c r="H80" s="38"/>
    </row>
    <row r="81" s="2" customFormat="1" ht="16.8" customHeight="1">
      <c r="A81" s="37"/>
      <c r="B81" s="38"/>
      <c r="C81" s="239" t="s">
        <v>1656</v>
      </c>
      <c r="D81" s="240" t="s">
        <v>1657</v>
      </c>
      <c r="E81" s="241" t="s">
        <v>1</v>
      </c>
      <c r="F81" s="242">
        <v>0</v>
      </c>
      <c r="G81" s="37"/>
      <c r="H81" s="38"/>
    </row>
    <row r="82" s="2" customFormat="1" ht="16.8" customHeight="1">
      <c r="A82" s="37"/>
      <c r="B82" s="38"/>
      <c r="C82" s="239" t="s">
        <v>115</v>
      </c>
      <c r="D82" s="240" t="s">
        <v>116</v>
      </c>
      <c r="E82" s="241" t="s">
        <v>1</v>
      </c>
      <c r="F82" s="242">
        <v>0</v>
      </c>
      <c r="G82" s="37"/>
      <c r="H82" s="38"/>
    </row>
    <row r="83" s="2" customFormat="1" ht="16.8" customHeight="1">
      <c r="A83" s="37"/>
      <c r="B83" s="38"/>
      <c r="C83" s="243" t="s">
        <v>1</v>
      </c>
      <c r="D83" s="243" t="s">
        <v>215</v>
      </c>
      <c r="E83" s="18" t="s">
        <v>1</v>
      </c>
      <c r="F83" s="244">
        <v>0</v>
      </c>
      <c r="G83" s="37"/>
      <c r="H83" s="38"/>
    </row>
    <row r="84" s="2" customFormat="1" ht="16.8" customHeight="1">
      <c r="A84" s="37"/>
      <c r="B84" s="38"/>
      <c r="C84" s="243" t="s">
        <v>115</v>
      </c>
      <c r="D84" s="243" t="s">
        <v>216</v>
      </c>
      <c r="E84" s="18" t="s">
        <v>1</v>
      </c>
      <c r="F84" s="244">
        <v>0</v>
      </c>
      <c r="G84" s="37"/>
      <c r="H84" s="38"/>
    </row>
    <row r="85" s="2" customFormat="1" ht="16.8" customHeight="1">
      <c r="A85" s="37"/>
      <c r="B85" s="38"/>
      <c r="C85" s="245" t="s">
        <v>1660</v>
      </c>
      <c r="D85" s="37"/>
      <c r="E85" s="37"/>
      <c r="F85" s="37"/>
      <c r="G85" s="37"/>
      <c r="H85" s="38"/>
    </row>
    <row r="86" s="2" customFormat="1" ht="16.8" customHeight="1">
      <c r="A86" s="37"/>
      <c r="B86" s="38"/>
      <c r="C86" s="243" t="s">
        <v>209</v>
      </c>
      <c r="D86" s="243" t="s">
        <v>210</v>
      </c>
      <c r="E86" s="18" t="s">
        <v>211</v>
      </c>
      <c r="F86" s="244">
        <v>11.210000000000001</v>
      </c>
      <c r="G86" s="37"/>
      <c r="H86" s="38"/>
    </row>
    <row r="87" s="2" customFormat="1" ht="16.8" customHeight="1">
      <c r="A87" s="37"/>
      <c r="B87" s="38"/>
      <c r="C87" s="243" t="s">
        <v>221</v>
      </c>
      <c r="D87" s="243" t="s">
        <v>222</v>
      </c>
      <c r="E87" s="18" t="s">
        <v>223</v>
      </c>
      <c r="F87" s="244">
        <v>0.622</v>
      </c>
      <c r="G87" s="37"/>
      <c r="H87" s="38"/>
    </row>
    <row r="88" s="2" customFormat="1">
      <c r="A88" s="37"/>
      <c r="B88" s="38"/>
      <c r="C88" s="243" t="s">
        <v>343</v>
      </c>
      <c r="D88" s="243" t="s">
        <v>344</v>
      </c>
      <c r="E88" s="18" t="s">
        <v>211</v>
      </c>
      <c r="F88" s="244">
        <v>8.968</v>
      </c>
      <c r="G88" s="37"/>
      <c r="H88" s="38"/>
    </row>
    <row r="89" s="2" customFormat="1" ht="16.8" customHeight="1">
      <c r="A89" s="37"/>
      <c r="B89" s="38"/>
      <c r="C89" s="243" t="s">
        <v>348</v>
      </c>
      <c r="D89" s="243" t="s">
        <v>349</v>
      </c>
      <c r="E89" s="18" t="s">
        <v>211</v>
      </c>
      <c r="F89" s="244">
        <v>8.968</v>
      </c>
      <c r="G89" s="37"/>
      <c r="H89" s="38"/>
    </row>
    <row r="90" s="2" customFormat="1">
      <c r="A90" s="37"/>
      <c r="B90" s="38"/>
      <c r="C90" s="243" t="s">
        <v>352</v>
      </c>
      <c r="D90" s="243" t="s">
        <v>353</v>
      </c>
      <c r="E90" s="18" t="s">
        <v>211</v>
      </c>
      <c r="F90" s="244">
        <v>8.968</v>
      </c>
      <c r="G90" s="37"/>
      <c r="H90" s="38"/>
    </row>
    <row r="91" s="2" customFormat="1" ht="16.8" customHeight="1">
      <c r="A91" s="37"/>
      <c r="B91" s="38"/>
      <c r="C91" s="243" t="s">
        <v>356</v>
      </c>
      <c r="D91" s="243" t="s">
        <v>357</v>
      </c>
      <c r="E91" s="18" t="s">
        <v>223</v>
      </c>
      <c r="F91" s="244">
        <v>0.622</v>
      </c>
      <c r="G91" s="37"/>
      <c r="H91" s="38"/>
    </row>
    <row r="92" s="2" customFormat="1" ht="16.8" customHeight="1">
      <c r="A92" s="37"/>
      <c r="B92" s="38"/>
      <c r="C92" s="243" t="s">
        <v>370</v>
      </c>
      <c r="D92" s="243" t="s">
        <v>371</v>
      </c>
      <c r="E92" s="18" t="s">
        <v>294</v>
      </c>
      <c r="F92" s="244">
        <v>112.09999999999999</v>
      </c>
      <c r="G92" s="37"/>
      <c r="H92" s="38"/>
    </row>
    <row r="93" s="2" customFormat="1" ht="16.8" customHeight="1">
      <c r="A93" s="37"/>
      <c r="B93" s="38"/>
      <c r="C93" s="243" t="s">
        <v>586</v>
      </c>
      <c r="D93" s="243" t="s">
        <v>587</v>
      </c>
      <c r="E93" s="18" t="s">
        <v>294</v>
      </c>
      <c r="F93" s="244">
        <v>112.09999999999999</v>
      </c>
      <c r="G93" s="37"/>
      <c r="H93" s="38"/>
    </row>
    <row r="94" s="2" customFormat="1" ht="16.8" customHeight="1">
      <c r="A94" s="37"/>
      <c r="B94" s="38"/>
      <c r="C94" s="243" t="s">
        <v>597</v>
      </c>
      <c r="D94" s="243" t="s">
        <v>598</v>
      </c>
      <c r="E94" s="18" t="s">
        <v>294</v>
      </c>
      <c r="F94" s="244">
        <v>112.09999999999999</v>
      </c>
      <c r="G94" s="37"/>
      <c r="H94" s="38"/>
    </row>
    <row r="95" s="2" customFormat="1" ht="16.8" customHeight="1">
      <c r="A95" s="37"/>
      <c r="B95" s="38"/>
      <c r="C95" s="243" t="s">
        <v>601</v>
      </c>
      <c r="D95" s="243" t="s">
        <v>602</v>
      </c>
      <c r="E95" s="18" t="s">
        <v>294</v>
      </c>
      <c r="F95" s="244">
        <v>224.19999999999999</v>
      </c>
      <c r="G95" s="37"/>
      <c r="H95" s="38"/>
    </row>
    <row r="96" s="2" customFormat="1" ht="16.8" customHeight="1">
      <c r="A96" s="37"/>
      <c r="B96" s="38"/>
      <c r="C96" s="243" t="s">
        <v>590</v>
      </c>
      <c r="D96" s="243" t="s">
        <v>591</v>
      </c>
      <c r="E96" s="18" t="s">
        <v>223</v>
      </c>
      <c r="F96" s="244">
        <v>0.036999999999999998</v>
      </c>
      <c r="G96" s="37"/>
      <c r="H96" s="38"/>
    </row>
    <row r="97" s="2" customFormat="1">
      <c r="A97" s="37"/>
      <c r="B97" s="38"/>
      <c r="C97" s="243" t="s">
        <v>607</v>
      </c>
      <c r="D97" s="243" t="s">
        <v>608</v>
      </c>
      <c r="E97" s="18" t="s">
        <v>294</v>
      </c>
      <c r="F97" s="244">
        <v>132.27799999999999</v>
      </c>
      <c r="G97" s="37"/>
      <c r="H97" s="38"/>
    </row>
    <row r="98" s="2" customFormat="1">
      <c r="A98" s="37"/>
      <c r="B98" s="38"/>
      <c r="C98" s="243" t="s">
        <v>614</v>
      </c>
      <c r="D98" s="243" t="s">
        <v>615</v>
      </c>
      <c r="E98" s="18" t="s">
        <v>294</v>
      </c>
      <c r="F98" s="244">
        <v>132.27799999999999</v>
      </c>
      <c r="G98" s="37"/>
      <c r="H98" s="38"/>
    </row>
    <row r="99" s="2" customFormat="1" ht="16.8" customHeight="1">
      <c r="A99" s="37"/>
      <c r="B99" s="38"/>
      <c r="C99" s="239" t="s">
        <v>117</v>
      </c>
      <c r="D99" s="240" t="s">
        <v>118</v>
      </c>
      <c r="E99" s="241" t="s">
        <v>1</v>
      </c>
      <c r="F99" s="242">
        <v>3.9380000000000002</v>
      </c>
      <c r="G99" s="37"/>
      <c r="H99" s="38"/>
    </row>
    <row r="100" s="2" customFormat="1" ht="16.8" customHeight="1">
      <c r="A100" s="37"/>
      <c r="B100" s="38"/>
      <c r="C100" s="243" t="s">
        <v>1</v>
      </c>
      <c r="D100" s="243" t="s">
        <v>695</v>
      </c>
      <c r="E100" s="18" t="s">
        <v>1</v>
      </c>
      <c r="F100" s="244">
        <v>3.9380000000000002</v>
      </c>
      <c r="G100" s="37"/>
      <c r="H100" s="38"/>
    </row>
    <row r="101" s="2" customFormat="1" ht="16.8" customHeight="1">
      <c r="A101" s="37"/>
      <c r="B101" s="38"/>
      <c r="C101" s="243" t="s">
        <v>117</v>
      </c>
      <c r="D101" s="243" t="s">
        <v>697</v>
      </c>
      <c r="E101" s="18" t="s">
        <v>1</v>
      </c>
      <c r="F101" s="244">
        <v>3.9380000000000002</v>
      </c>
      <c r="G101" s="37"/>
      <c r="H101" s="38"/>
    </row>
    <row r="102" s="2" customFormat="1" ht="16.8" customHeight="1">
      <c r="A102" s="37"/>
      <c r="B102" s="38"/>
      <c r="C102" s="245" t="s">
        <v>1660</v>
      </c>
      <c r="D102" s="37"/>
      <c r="E102" s="37"/>
      <c r="F102" s="37"/>
      <c r="G102" s="37"/>
      <c r="H102" s="38"/>
    </row>
    <row r="103" s="2" customFormat="1" ht="16.8" customHeight="1">
      <c r="A103" s="37"/>
      <c r="B103" s="38"/>
      <c r="C103" s="243" t="s">
        <v>692</v>
      </c>
      <c r="D103" s="243" t="s">
        <v>693</v>
      </c>
      <c r="E103" s="18" t="s">
        <v>294</v>
      </c>
      <c r="F103" s="244">
        <v>3.9380000000000002</v>
      </c>
      <c r="G103" s="37"/>
      <c r="H103" s="38"/>
    </row>
    <row r="104" s="2" customFormat="1" ht="16.8" customHeight="1">
      <c r="A104" s="37"/>
      <c r="B104" s="38"/>
      <c r="C104" s="243" t="s">
        <v>717</v>
      </c>
      <c r="D104" s="243" t="s">
        <v>718</v>
      </c>
      <c r="E104" s="18" t="s">
        <v>294</v>
      </c>
      <c r="F104" s="244">
        <v>176.547</v>
      </c>
      <c r="G104" s="37"/>
      <c r="H104" s="38"/>
    </row>
    <row r="105" s="2" customFormat="1" ht="16.8" customHeight="1">
      <c r="A105" s="37"/>
      <c r="B105" s="38"/>
      <c r="C105" s="243" t="s">
        <v>1167</v>
      </c>
      <c r="D105" s="243" t="s">
        <v>1168</v>
      </c>
      <c r="E105" s="18" t="s">
        <v>294</v>
      </c>
      <c r="F105" s="244">
        <v>952.24000000000001</v>
      </c>
      <c r="G105" s="37"/>
      <c r="H105" s="38"/>
    </row>
    <row r="106" s="2" customFormat="1" ht="16.8" customHeight="1">
      <c r="A106" s="37"/>
      <c r="B106" s="38"/>
      <c r="C106" s="239" t="s">
        <v>120</v>
      </c>
      <c r="D106" s="240" t="s">
        <v>121</v>
      </c>
      <c r="E106" s="241" t="s">
        <v>1</v>
      </c>
      <c r="F106" s="242">
        <v>133.35900000000001</v>
      </c>
      <c r="G106" s="37"/>
      <c r="H106" s="38"/>
    </row>
    <row r="107" s="2" customFormat="1" ht="16.8" customHeight="1">
      <c r="A107" s="37"/>
      <c r="B107" s="38"/>
      <c r="C107" s="243" t="s">
        <v>1</v>
      </c>
      <c r="D107" s="243" t="s">
        <v>702</v>
      </c>
      <c r="E107" s="18" t="s">
        <v>1</v>
      </c>
      <c r="F107" s="244">
        <v>12.634</v>
      </c>
      <c r="G107" s="37"/>
      <c r="H107" s="38"/>
    </row>
    <row r="108" s="2" customFormat="1" ht="16.8" customHeight="1">
      <c r="A108" s="37"/>
      <c r="B108" s="38"/>
      <c r="C108" s="243" t="s">
        <v>1</v>
      </c>
      <c r="D108" s="243" t="s">
        <v>703</v>
      </c>
      <c r="E108" s="18" t="s">
        <v>1</v>
      </c>
      <c r="F108" s="244">
        <v>3.9780000000000002</v>
      </c>
      <c r="G108" s="37"/>
      <c r="H108" s="38"/>
    </row>
    <row r="109" s="2" customFormat="1" ht="16.8" customHeight="1">
      <c r="A109" s="37"/>
      <c r="B109" s="38"/>
      <c r="C109" s="243" t="s">
        <v>1</v>
      </c>
      <c r="D109" s="243" t="s">
        <v>704</v>
      </c>
      <c r="E109" s="18" t="s">
        <v>1</v>
      </c>
      <c r="F109" s="244">
        <v>25.079999999999998</v>
      </c>
      <c r="G109" s="37"/>
      <c r="H109" s="38"/>
    </row>
    <row r="110" s="2" customFormat="1" ht="16.8" customHeight="1">
      <c r="A110" s="37"/>
      <c r="B110" s="38"/>
      <c r="C110" s="243" t="s">
        <v>1</v>
      </c>
      <c r="D110" s="243" t="s">
        <v>705</v>
      </c>
      <c r="E110" s="18" t="s">
        <v>1</v>
      </c>
      <c r="F110" s="244">
        <v>3.161</v>
      </c>
      <c r="G110" s="37"/>
      <c r="H110" s="38"/>
    </row>
    <row r="111" s="2" customFormat="1" ht="16.8" customHeight="1">
      <c r="A111" s="37"/>
      <c r="B111" s="38"/>
      <c r="C111" s="243" t="s">
        <v>1</v>
      </c>
      <c r="D111" s="243" t="s">
        <v>706</v>
      </c>
      <c r="E111" s="18" t="s">
        <v>1</v>
      </c>
      <c r="F111" s="244">
        <v>21.515999999999998</v>
      </c>
      <c r="G111" s="37"/>
      <c r="H111" s="38"/>
    </row>
    <row r="112" s="2" customFormat="1" ht="16.8" customHeight="1">
      <c r="A112" s="37"/>
      <c r="B112" s="38"/>
      <c r="C112" s="243" t="s">
        <v>1</v>
      </c>
      <c r="D112" s="243" t="s">
        <v>708</v>
      </c>
      <c r="E112" s="18" t="s">
        <v>1</v>
      </c>
      <c r="F112" s="244">
        <v>19.007999999999999</v>
      </c>
      <c r="G112" s="37"/>
      <c r="H112" s="38"/>
    </row>
    <row r="113" s="2" customFormat="1" ht="16.8" customHeight="1">
      <c r="A113" s="37"/>
      <c r="B113" s="38"/>
      <c r="C113" s="243" t="s">
        <v>1</v>
      </c>
      <c r="D113" s="243" t="s">
        <v>709</v>
      </c>
      <c r="E113" s="18" t="s">
        <v>1</v>
      </c>
      <c r="F113" s="244">
        <v>4.6200000000000001</v>
      </c>
      <c r="G113" s="37"/>
      <c r="H113" s="38"/>
    </row>
    <row r="114" s="2" customFormat="1" ht="16.8" customHeight="1">
      <c r="A114" s="37"/>
      <c r="B114" s="38"/>
      <c r="C114" s="243" t="s">
        <v>1</v>
      </c>
      <c r="D114" s="243" t="s">
        <v>703</v>
      </c>
      <c r="E114" s="18" t="s">
        <v>1</v>
      </c>
      <c r="F114" s="244">
        <v>3.9780000000000002</v>
      </c>
      <c r="G114" s="37"/>
      <c r="H114" s="38"/>
    </row>
    <row r="115" s="2" customFormat="1" ht="16.8" customHeight="1">
      <c r="A115" s="37"/>
      <c r="B115" s="38"/>
      <c r="C115" s="243" t="s">
        <v>1</v>
      </c>
      <c r="D115" s="243" t="s">
        <v>710</v>
      </c>
      <c r="E115" s="18" t="s">
        <v>1</v>
      </c>
      <c r="F115" s="244">
        <v>14.039999999999999</v>
      </c>
      <c r="G115" s="37"/>
      <c r="H115" s="38"/>
    </row>
    <row r="116" s="2" customFormat="1" ht="16.8" customHeight="1">
      <c r="A116" s="37"/>
      <c r="B116" s="38"/>
      <c r="C116" s="243" t="s">
        <v>1</v>
      </c>
      <c r="D116" s="243" t="s">
        <v>711</v>
      </c>
      <c r="E116" s="18" t="s">
        <v>1</v>
      </c>
      <c r="F116" s="244">
        <v>8.0839999999999996</v>
      </c>
      <c r="G116" s="37"/>
      <c r="H116" s="38"/>
    </row>
    <row r="117" s="2" customFormat="1" ht="16.8" customHeight="1">
      <c r="A117" s="37"/>
      <c r="B117" s="38"/>
      <c r="C117" s="243" t="s">
        <v>1</v>
      </c>
      <c r="D117" s="243" t="s">
        <v>712</v>
      </c>
      <c r="E117" s="18" t="s">
        <v>1</v>
      </c>
      <c r="F117" s="244">
        <v>12.960000000000001</v>
      </c>
      <c r="G117" s="37"/>
      <c r="H117" s="38"/>
    </row>
    <row r="118" s="2" customFormat="1" ht="16.8" customHeight="1">
      <c r="A118" s="37"/>
      <c r="B118" s="38"/>
      <c r="C118" s="243" t="s">
        <v>1</v>
      </c>
      <c r="D118" s="243" t="s">
        <v>713</v>
      </c>
      <c r="E118" s="18" t="s">
        <v>1</v>
      </c>
      <c r="F118" s="244">
        <v>4.2999999999999998</v>
      </c>
      <c r="G118" s="37"/>
      <c r="H118" s="38"/>
    </row>
    <row r="119" s="2" customFormat="1" ht="16.8" customHeight="1">
      <c r="A119" s="37"/>
      <c r="B119" s="38"/>
      <c r="C119" s="243" t="s">
        <v>120</v>
      </c>
      <c r="D119" s="243" t="s">
        <v>715</v>
      </c>
      <c r="E119" s="18" t="s">
        <v>1</v>
      </c>
      <c r="F119" s="244">
        <v>133.35900000000001</v>
      </c>
      <c r="G119" s="37"/>
      <c r="H119" s="38"/>
    </row>
    <row r="120" s="2" customFormat="1" ht="16.8" customHeight="1">
      <c r="A120" s="37"/>
      <c r="B120" s="38"/>
      <c r="C120" s="245" t="s">
        <v>1660</v>
      </c>
      <c r="D120" s="37"/>
      <c r="E120" s="37"/>
      <c r="F120" s="37"/>
      <c r="G120" s="37"/>
      <c r="H120" s="38"/>
    </row>
    <row r="121" s="2" customFormat="1" ht="16.8" customHeight="1">
      <c r="A121" s="37"/>
      <c r="B121" s="38"/>
      <c r="C121" s="243" t="s">
        <v>699</v>
      </c>
      <c r="D121" s="243" t="s">
        <v>700</v>
      </c>
      <c r="E121" s="18" t="s">
        <v>294</v>
      </c>
      <c r="F121" s="244">
        <v>133.35900000000001</v>
      </c>
      <c r="G121" s="37"/>
      <c r="H121" s="38"/>
    </row>
    <row r="122" s="2" customFormat="1" ht="16.8" customHeight="1">
      <c r="A122" s="37"/>
      <c r="B122" s="38"/>
      <c r="C122" s="243" t="s">
        <v>717</v>
      </c>
      <c r="D122" s="243" t="s">
        <v>718</v>
      </c>
      <c r="E122" s="18" t="s">
        <v>294</v>
      </c>
      <c r="F122" s="244">
        <v>176.547</v>
      </c>
      <c r="G122" s="37"/>
      <c r="H122" s="38"/>
    </row>
    <row r="123" s="2" customFormat="1" ht="16.8" customHeight="1">
      <c r="A123" s="37"/>
      <c r="B123" s="38"/>
      <c r="C123" s="243" t="s">
        <v>1167</v>
      </c>
      <c r="D123" s="243" t="s">
        <v>1168</v>
      </c>
      <c r="E123" s="18" t="s">
        <v>294</v>
      </c>
      <c r="F123" s="244">
        <v>952.24000000000001</v>
      </c>
      <c r="G123" s="37"/>
      <c r="H123" s="38"/>
    </row>
    <row r="124" s="2" customFormat="1" ht="16.8" customHeight="1">
      <c r="A124" s="37"/>
      <c r="B124" s="38"/>
      <c r="C124" s="239" t="s">
        <v>124</v>
      </c>
      <c r="D124" s="240" t="s">
        <v>125</v>
      </c>
      <c r="E124" s="241" t="s">
        <v>1</v>
      </c>
      <c r="F124" s="242">
        <v>39.25</v>
      </c>
      <c r="G124" s="37"/>
      <c r="H124" s="38"/>
    </row>
    <row r="125" s="2" customFormat="1" ht="16.8" customHeight="1">
      <c r="A125" s="37"/>
      <c r="B125" s="38"/>
      <c r="C125" s="243" t="s">
        <v>1</v>
      </c>
      <c r="D125" s="243" t="s">
        <v>729</v>
      </c>
      <c r="E125" s="18" t="s">
        <v>1</v>
      </c>
      <c r="F125" s="244">
        <v>20.684999999999999</v>
      </c>
      <c r="G125" s="37"/>
      <c r="H125" s="38"/>
    </row>
    <row r="126" s="2" customFormat="1" ht="16.8" customHeight="1">
      <c r="A126" s="37"/>
      <c r="B126" s="38"/>
      <c r="C126" s="243" t="s">
        <v>1</v>
      </c>
      <c r="D126" s="243" t="s">
        <v>730</v>
      </c>
      <c r="E126" s="18" t="s">
        <v>1</v>
      </c>
      <c r="F126" s="244">
        <v>18.565000000000001</v>
      </c>
      <c r="G126" s="37"/>
      <c r="H126" s="38"/>
    </row>
    <row r="127" s="2" customFormat="1" ht="16.8" customHeight="1">
      <c r="A127" s="37"/>
      <c r="B127" s="38"/>
      <c r="C127" s="243" t="s">
        <v>124</v>
      </c>
      <c r="D127" s="243" t="s">
        <v>731</v>
      </c>
      <c r="E127" s="18" t="s">
        <v>1</v>
      </c>
      <c r="F127" s="244">
        <v>39.25</v>
      </c>
      <c r="G127" s="37"/>
      <c r="H127" s="38"/>
    </row>
    <row r="128" s="2" customFormat="1" ht="16.8" customHeight="1">
      <c r="A128" s="37"/>
      <c r="B128" s="38"/>
      <c r="C128" s="245" t="s">
        <v>1660</v>
      </c>
      <c r="D128" s="37"/>
      <c r="E128" s="37"/>
      <c r="F128" s="37"/>
      <c r="G128" s="37"/>
      <c r="H128" s="38"/>
    </row>
    <row r="129" s="2" customFormat="1">
      <c r="A129" s="37"/>
      <c r="B129" s="38"/>
      <c r="C129" s="243" t="s">
        <v>726</v>
      </c>
      <c r="D129" s="243" t="s">
        <v>727</v>
      </c>
      <c r="E129" s="18" t="s">
        <v>294</v>
      </c>
      <c r="F129" s="244">
        <v>39.25</v>
      </c>
      <c r="G129" s="37"/>
      <c r="H129" s="38"/>
    </row>
    <row r="130" s="2" customFormat="1" ht="16.8" customHeight="1">
      <c r="A130" s="37"/>
      <c r="B130" s="38"/>
      <c r="C130" s="243" t="s">
        <v>717</v>
      </c>
      <c r="D130" s="243" t="s">
        <v>718</v>
      </c>
      <c r="E130" s="18" t="s">
        <v>294</v>
      </c>
      <c r="F130" s="244">
        <v>176.547</v>
      </c>
      <c r="G130" s="37"/>
      <c r="H130" s="38"/>
    </row>
    <row r="131" s="2" customFormat="1" ht="16.8" customHeight="1">
      <c r="A131" s="37"/>
      <c r="B131" s="38"/>
      <c r="C131" s="243" t="s">
        <v>1167</v>
      </c>
      <c r="D131" s="243" t="s">
        <v>1168</v>
      </c>
      <c r="E131" s="18" t="s">
        <v>294</v>
      </c>
      <c r="F131" s="244">
        <v>952.24000000000001</v>
      </c>
      <c r="G131" s="37"/>
      <c r="H131" s="38"/>
    </row>
    <row r="132" s="2" customFormat="1" ht="16.8" customHeight="1">
      <c r="A132" s="37"/>
      <c r="B132" s="38"/>
      <c r="C132" s="239" t="s">
        <v>128</v>
      </c>
      <c r="D132" s="240" t="s">
        <v>129</v>
      </c>
      <c r="E132" s="241" t="s">
        <v>1</v>
      </c>
      <c r="F132" s="242">
        <v>27.672000000000001</v>
      </c>
      <c r="G132" s="37"/>
      <c r="H132" s="38"/>
    </row>
    <row r="133" s="2" customFormat="1" ht="16.8" customHeight="1">
      <c r="A133" s="37"/>
      <c r="B133" s="38"/>
      <c r="C133" s="243" t="s">
        <v>1</v>
      </c>
      <c r="D133" s="243" t="s">
        <v>736</v>
      </c>
      <c r="E133" s="18" t="s">
        <v>1</v>
      </c>
      <c r="F133" s="244">
        <v>6.9720000000000004</v>
      </c>
      <c r="G133" s="37"/>
      <c r="H133" s="38"/>
    </row>
    <row r="134" s="2" customFormat="1" ht="16.8" customHeight="1">
      <c r="A134" s="37"/>
      <c r="B134" s="38"/>
      <c r="C134" s="243" t="s">
        <v>1</v>
      </c>
      <c r="D134" s="243" t="s">
        <v>737</v>
      </c>
      <c r="E134" s="18" t="s">
        <v>1</v>
      </c>
      <c r="F134" s="244">
        <v>7.0199999999999996</v>
      </c>
      <c r="G134" s="37"/>
      <c r="H134" s="38"/>
    </row>
    <row r="135" s="2" customFormat="1" ht="16.8" customHeight="1">
      <c r="A135" s="37"/>
      <c r="B135" s="38"/>
      <c r="C135" s="243" t="s">
        <v>1</v>
      </c>
      <c r="D135" s="243" t="s">
        <v>738</v>
      </c>
      <c r="E135" s="18" t="s">
        <v>1</v>
      </c>
      <c r="F135" s="244">
        <v>8.9760000000000009</v>
      </c>
      <c r="G135" s="37"/>
      <c r="H135" s="38"/>
    </row>
    <row r="136" s="2" customFormat="1" ht="16.8" customHeight="1">
      <c r="A136" s="37"/>
      <c r="B136" s="38"/>
      <c r="C136" s="243" t="s">
        <v>1</v>
      </c>
      <c r="D136" s="243" t="s">
        <v>739</v>
      </c>
      <c r="E136" s="18" t="s">
        <v>1</v>
      </c>
      <c r="F136" s="244">
        <v>4.7039999999999997</v>
      </c>
      <c r="G136" s="37"/>
      <c r="H136" s="38"/>
    </row>
    <row r="137" s="2" customFormat="1" ht="16.8" customHeight="1">
      <c r="A137" s="37"/>
      <c r="B137" s="38"/>
      <c r="C137" s="243" t="s">
        <v>128</v>
      </c>
      <c r="D137" s="243" t="s">
        <v>235</v>
      </c>
      <c r="E137" s="18" t="s">
        <v>1</v>
      </c>
      <c r="F137" s="244">
        <v>27.672000000000001</v>
      </c>
      <c r="G137" s="37"/>
      <c r="H137" s="38"/>
    </row>
    <row r="138" s="2" customFormat="1" ht="16.8" customHeight="1">
      <c r="A138" s="37"/>
      <c r="B138" s="38"/>
      <c r="C138" s="245" t="s">
        <v>1660</v>
      </c>
      <c r="D138" s="37"/>
      <c r="E138" s="37"/>
      <c r="F138" s="37"/>
      <c r="G138" s="37"/>
      <c r="H138" s="38"/>
    </row>
    <row r="139" s="2" customFormat="1" ht="16.8" customHeight="1">
      <c r="A139" s="37"/>
      <c r="B139" s="38"/>
      <c r="C139" s="243" t="s">
        <v>733</v>
      </c>
      <c r="D139" s="243" t="s">
        <v>734</v>
      </c>
      <c r="E139" s="18" t="s">
        <v>294</v>
      </c>
      <c r="F139" s="244">
        <v>27.672000000000001</v>
      </c>
      <c r="G139" s="37"/>
      <c r="H139" s="38"/>
    </row>
    <row r="140" s="2" customFormat="1" ht="16.8" customHeight="1">
      <c r="A140" s="37"/>
      <c r="B140" s="38"/>
      <c r="C140" s="243" t="s">
        <v>748</v>
      </c>
      <c r="D140" s="243" t="s">
        <v>749</v>
      </c>
      <c r="E140" s="18" t="s">
        <v>294</v>
      </c>
      <c r="F140" s="244">
        <v>33.972999999999999</v>
      </c>
      <c r="G140" s="37"/>
      <c r="H140" s="38"/>
    </row>
    <row r="141" s="2" customFormat="1" ht="16.8" customHeight="1">
      <c r="A141" s="37"/>
      <c r="B141" s="38"/>
      <c r="C141" s="243" t="s">
        <v>1167</v>
      </c>
      <c r="D141" s="243" t="s">
        <v>1168</v>
      </c>
      <c r="E141" s="18" t="s">
        <v>294</v>
      </c>
      <c r="F141" s="244">
        <v>952.24000000000001</v>
      </c>
      <c r="G141" s="37"/>
      <c r="H141" s="38"/>
    </row>
    <row r="142" s="2" customFormat="1" ht="16.8" customHeight="1">
      <c r="A142" s="37"/>
      <c r="B142" s="38"/>
      <c r="C142" s="239" t="s">
        <v>132</v>
      </c>
      <c r="D142" s="240" t="s">
        <v>133</v>
      </c>
      <c r="E142" s="241" t="s">
        <v>1</v>
      </c>
      <c r="F142" s="242">
        <v>6.3010000000000002</v>
      </c>
      <c r="G142" s="37"/>
      <c r="H142" s="38"/>
    </row>
    <row r="143" s="2" customFormat="1" ht="16.8" customHeight="1">
      <c r="A143" s="37"/>
      <c r="B143" s="38"/>
      <c r="C143" s="243" t="s">
        <v>1</v>
      </c>
      <c r="D143" s="243" t="s">
        <v>744</v>
      </c>
      <c r="E143" s="18" t="s">
        <v>1</v>
      </c>
      <c r="F143" s="244">
        <v>6.3010000000000002</v>
      </c>
      <c r="G143" s="37"/>
      <c r="H143" s="38"/>
    </row>
    <row r="144" s="2" customFormat="1" ht="16.8" customHeight="1">
      <c r="A144" s="37"/>
      <c r="B144" s="38"/>
      <c r="C144" s="243" t="s">
        <v>132</v>
      </c>
      <c r="D144" s="243" t="s">
        <v>746</v>
      </c>
      <c r="E144" s="18" t="s">
        <v>1</v>
      </c>
      <c r="F144" s="244">
        <v>6.3010000000000002</v>
      </c>
      <c r="G144" s="37"/>
      <c r="H144" s="38"/>
    </row>
    <row r="145" s="2" customFormat="1" ht="16.8" customHeight="1">
      <c r="A145" s="37"/>
      <c r="B145" s="38"/>
      <c r="C145" s="245" t="s">
        <v>1660</v>
      </c>
      <c r="D145" s="37"/>
      <c r="E145" s="37"/>
      <c r="F145" s="37"/>
      <c r="G145" s="37"/>
      <c r="H145" s="38"/>
    </row>
    <row r="146" s="2" customFormat="1" ht="16.8" customHeight="1">
      <c r="A146" s="37"/>
      <c r="B146" s="38"/>
      <c r="C146" s="243" t="s">
        <v>741</v>
      </c>
      <c r="D146" s="243" t="s">
        <v>742</v>
      </c>
      <c r="E146" s="18" t="s">
        <v>294</v>
      </c>
      <c r="F146" s="244">
        <v>6.3010000000000002</v>
      </c>
      <c r="G146" s="37"/>
      <c r="H146" s="38"/>
    </row>
    <row r="147" s="2" customFormat="1" ht="16.8" customHeight="1">
      <c r="A147" s="37"/>
      <c r="B147" s="38"/>
      <c r="C147" s="243" t="s">
        <v>748</v>
      </c>
      <c r="D147" s="243" t="s">
        <v>749</v>
      </c>
      <c r="E147" s="18" t="s">
        <v>294</v>
      </c>
      <c r="F147" s="244">
        <v>33.972999999999999</v>
      </c>
      <c r="G147" s="37"/>
      <c r="H147" s="38"/>
    </row>
    <row r="148" s="2" customFormat="1" ht="16.8" customHeight="1">
      <c r="A148" s="37"/>
      <c r="B148" s="38"/>
      <c r="C148" s="243" t="s">
        <v>1167</v>
      </c>
      <c r="D148" s="243" t="s">
        <v>1168</v>
      </c>
      <c r="E148" s="18" t="s">
        <v>294</v>
      </c>
      <c r="F148" s="244">
        <v>952.24000000000001</v>
      </c>
      <c r="G148" s="37"/>
      <c r="H148" s="38"/>
    </row>
    <row r="149" s="2" customFormat="1" ht="16.8" customHeight="1">
      <c r="A149" s="37"/>
      <c r="B149" s="38"/>
      <c r="C149" s="239" t="s">
        <v>136</v>
      </c>
      <c r="D149" s="240" t="s">
        <v>137</v>
      </c>
      <c r="E149" s="241" t="s">
        <v>1</v>
      </c>
      <c r="F149" s="242">
        <v>112.09999999999999</v>
      </c>
      <c r="G149" s="37"/>
      <c r="H149" s="38"/>
    </row>
    <row r="150" s="2" customFormat="1">
      <c r="A150" s="37"/>
      <c r="B150" s="38"/>
      <c r="C150" s="243" t="s">
        <v>1</v>
      </c>
      <c r="D150" s="243" t="s">
        <v>218</v>
      </c>
      <c r="E150" s="18" t="s">
        <v>1</v>
      </c>
      <c r="F150" s="244">
        <v>112.09999999999999</v>
      </c>
      <c r="G150" s="37"/>
      <c r="H150" s="38"/>
    </row>
    <row r="151" s="2" customFormat="1" ht="16.8" customHeight="1">
      <c r="A151" s="37"/>
      <c r="B151" s="38"/>
      <c r="C151" s="243" t="s">
        <v>136</v>
      </c>
      <c r="D151" s="243" t="s">
        <v>216</v>
      </c>
      <c r="E151" s="18" t="s">
        <v>1</v>
      </c>
      <c r="F151" s="244">
        <v>112.09999999999999</v>
      </c>
      <c r="G151" s="37"/>
      <c r="H151" s="38"/>
    </row>
    <row r="152" s="2" customFormat="1" ht="16.8" customHeight="1">
      <c r="A152" s="37"/>
      <c r="B152" s="38"/>
      <c r="C152" s="245" t="s">
        <v>1660</v>
      </c>
      <c r="D152" s="37"/>
      <c r="E152" s="37"/>
      <c r="F152" s="37"/>
      <c r="G152" s="37"/>
      <c r="H152" s="38"/>
    </row>
    <row r="153" s="2" customFormat="1" ht="16.8" customHeight="1">
      <c r="A153" s="37"/>
      <c r="B153" s="38"/>
      <c r="C153" s="243" t="s">
        <v>209</v>
      </c>
      <c r="D153" s="243" t="s">
        <v>210</v>
      </c>
      <c r="E153" s="18" t="s">
        <v>211</v>
      </c>
      <c r="F153" s="244">
        <v>11.210000000000001</v>
      </c>
      <c r="G153" s="37"/>
      <c r="H153" s="38"/>
    </row>
    <row r="154" s="2" customFormat="1" ht="16.8" customHeight="1">
      <c r="A154" s="37"/>
      <c r="B154" s="38"/>
      <c r="C154" s="243" t="s">
        <v>221</v>
      </c>
      <c r="D154" s="243" t="s">
        <v>222</v>
      </c>
      <c r="E154" s="18" t="s">
        <v>223</v>
      </c>
      <c r="F154" s="244">
        <v>0.622</v>
      </c>
      <c r="G154" s="37"/>
      <c r="H154" s="38"/>
    </row>
    <row r="155" s="2" customFormat="1">
      <c r="A155" s="37"/>
      <c r="B155" s="38"/>
      <c r="C155" s="243" t="s">
        <v>343</v>
      </c>
      <c r="D155" s="243" t="s">
        <v>344</v>
      </c>
      <c r="E155" s="18" t="s">
        <v>211</v>
      </c>
      <c r="F155" s="244">
        <v>8.968</v>
      </c>
      <c r="G155" s="37"/>
      <c r="H155" s="38"/>
    </row>
    <row r="156" s="2" customFormat="1" ht="16.8" customHeight="1">
      <c r="A156" s="37"/>
      <c r="B156" s="38"/>
      <c r="C156" s="243" t="s">
        <v>348</v>
      </c>
      <c r="D156" s="243" t="s">
        <v>349</v>
      </c>
      <c r="E156" s="18" t="s">
        <v>211</v>
      </c>
      <c r="F156" s="244">
        <v>8.968</v>
      </c>
      <c r="G156" s="37"/>
      <c r="H156" s="38"/>
    </row>
    <row r="157" s="2" customFormat="1">
      <c r="A157" s="37"/>
      <c r="B157" s="38"/>
      <c r="C157" s="243" t="s">
        <v>352</v>
      </c>
      <c r="D157" s="243" t="s">
        <v>353</v>
      </c>
      <c r="E157" s="18" t="s">
        <v>211</v>
      </c>
      <c r="F157" s="244">
        <v>8.968</v>
      </c>
      <c r="G157" s="37"/>
      <c r="H157" s="38"/>
    </row>
    <row r="158" s="2" customFormat="1" ht="16.8" customHeight="1">
      <c r="A158" s="37"/>
      <c r="B158" s="38"/>
      <c r="C158" s="243" t="s">
        <v>356</v>
      </c>
      <c r="D158" s="243" t="s">
        <v>357</v>
      </c>
      <c r="E158" s="18" t="s">
        <v>223</v>
      </c>
      <c r="F158" s="244">
        <v>0.622</v>
      </c>
      <c r="G158" s="37"/>
      <c r="H158" s="38"/>
    </row>
    <row r="159" s="2" customFormat="1" ht="16.8" customHeight="1">
      <c r="A159" s="37"/>
      <c r="B159" s="38"/>
      <c r="C159" s="243" t="s">
        <v>370</v>
      </c>
      <c r="D159" s="243" t="s">
        <v>371</v>
      </c>
      <c r="E159" s="18" t="s">
        <v>294</v>
      </c>
      <c r="F159" s="244">
        <v>112.09999999999999</v>
      </c>
      <c r="G159" s="37"/>
      <c r="H159" s="38"/>
    </row>
    <row r="160" s="2" customFormat="1" ht="16.8" customHeight="1">
      <c r="A160" s="37"/>
      <c r="B160" s="38"/>
      <c r="C160" s="243" t="s">
        <v>586</v>
      </c>
      <c r="D160" s="243" t="s">
        <v>587</v>
      </c>
      <c r="E160" s="18" t="s">
        <v>294</v>
      </c>
      <c r="F160" s="244">
        <v>112.09999999999999</v>
      </c>
      <c r="G160" s="37"/>
      <c r="H160" s="38"/>
    </row>
    <row r="161" s="2" customFormat="1" ht="16.8" customHeight="1">
      <c r="A161" s="37"/>
      <c r="B161" s="38"/>
      <c r="C161" s="243" t="s">
        <v>597</v>
      </c>
      <c r="D161" s="243" t="s">
        <v>598</v>
      </c>
      <c r="E161" s="18" t="s">
        <v>294</v>
      </c>
      <c r="F161" s="244">
        <v>112.09999999999999</v>
      </c>
      <c r="G161" s="37"/>
      <c r="H161" s="38"/>
    </row>
    <row r="162" s="2" customFormat="1" ht="16.8" customHeight="1">
      <c r="A162" s="37"/>
      <c r="B162" s="38"/>
      <c r="C162" s="243" t="s">
        <v>601</v>
      </c>
      <c r="D162" s="243" t="s">
        <v>602</v>
      </c>
      <c r="E162" s="18" t="s">
        <v>294</v>
      </c>
      <c r="F162" s="244">
        <v>224.19999999999999</v>
      </c>
      <c r="G162" s="37"/>
      <c r="H162" s="38"/>
    </row>
    <row r="163" s="2" customFormat="1" ht="16.8" customHeight="1">
      <c r="A163" s="37"/>
      <c r="B163" s="38"/>
      <c r="C163" s="243" t="s">
        <v>590</v>
      </c>
      <c r="D163" s="243" t="s">
        <v>591</v>
      </c>
      <c r="E163" s="18" t="s">
        <v>223</v>
      </c>
      <c r="F163" s="244">
        <v>0.036999999999999998</v>
      </c>
      <c r="G163" s="37"/>
      <c r="H163" s="38"/>
    </row>
    <row r="164" s="2" customFormat="1">
      <c r="A164" s="37"/>
      <c r="B164" s="38"/>
      <c r="C164" s="243" t="s">
        <v>607</v>
      </c>
      <c r="D164" s="243" t="s">
        <v>608</v>
      </c>
      <c r="E164" s="18" t="s">
        <v>294</v>
      </c>
      <c r="F164" s="244">
        <v>132.27799999999999</v>
      </c>
      <c r="G164" s="37"/>
      <c r="H164" s="38"/>
    </row>
    <row r="165" s="2" customFormat="1">
      <c r="A165" s="37"/>
      <c r="B165" s="38"/>
      <c r="C165" s="243" t="s">
        <v>614</v>
      </c>
      <c r="D165" s="243" t="s">
        <v>615</v>
      </c>
      <c r="E165" s="18" t="s">
        <v>294</v>
      </c>
      <c r="F165" s="244">
        <v>132.27799999999999</v>
      </c>
      <c r="G165" s="37"/>
      <c r="H165" s="38"/>
    </row>
    <row r="166" s="2" customFormat="1" ht="16.8" customHeight="1">
      <c r="A166" s="37"/>
      <c r="B166" s="38"/>
      <c r="C166" s="239" t="s">
        <v>139</v>
      </c>
      <c r="D166" s="240" t="s">
        <v>140</v>
      </c>
      <c r="E166" s="241" t="s">
        <v>1</v>
      </c>
      <c r="F166" s="242">
        <v>78.799999999999997</v>
      </c>
      <c r="G166" s="37"/>
      <c r="H166" s="38"/>
    </row>
    <row r="167" s="2" customFormat="1" ht="16.8" customHeight="1">
      <c r="A167" s="37"/>
      <c r="B167" s="38"/>
      <c r="C167" s="243" t="s">
        <v>1</v>
      </c>
      <c r="D167" s="243" t="s">
        <v>793</v>
      </c>
      <c r="E167" s="18" t="s">
        <v>1</v>
      </c>
      <c r="F167" s="244">
        <v>31.300000000000001</v>
      </c>
      <c r="G167" s="37"/>
      <c r="H167" s="38"/>
    </row>
    <row r="168" s="2" customFormat="1" ht="16.8" customHeight="1">
      <c r="A168" s="37"/>
      <c r="B168" s="38"/>
      <c r="C168" s="243" t="s">
        <v>1</v>
      </c>
      <c r="D168" s="243" t="s">
        <v>794</v>
      </c>
      <c r="E168" s="18" t="s">
        <v>1</v>
      </c>
      <c r="F168" s="244">
        <v>47.5</v>
      </c>
      <c r="G168" s="37"/>
      <c r="H168" s="38"/>
    </row>
    <row r="169" s="2" customFormat="1" ht="16.8" customHeight="1">
      <c r="A169" s="37"/>
      <c r="B169" s="38"/>
      <c r="C169" s="243" t="s">
        <v>139</v>
      </c>
      <c r="D169" s="243" t="s">
        <v>795</v>
      </c>
      <c r="E169" s="18" t="s">
        <v>1</v>
      </c>
      <c r="F169" s="244">
        <v>78.799999999999997</v>
      </c>
      <c r="G169" s="37"/>
      <c r="H169" s="38"/>
    </row>
    <row r="170" s="2" customFormat="1" ht="16.8" customHeight="1">
      <c r="A170" s="37"/>
      <c r="B170" s="38"/>
      <c r="C170" s="245" t="s">
        <v>1660</v>
      </c>
      <c r="D170" s="37"/>
      <c r="E170" s="37"/>
      <c r="F170" s="37"/>
      <c r="G170" s="37"/>
      <c r="H170" s="38"/>
    </row>
    <row r="171" s="2" customFormat="1">
      <c r="A171" s="37"/>
      <c r="B171" s="38"/>
      <c r="C171" s="243" t="s">
        <v>790</v>
      </c>
      <c r="D171" s="243" t="s">
        <v>791</v>
      </c>
      <c r="E171" s="18" t="s">
        <v>294</v>
      </c>
      <c r="F171" s="244">
        <v>169.90000000000001</v>
      </c>
      <c r="G171" s="37"/>
      <c r="H171" s="38"/>
    </row>
    <row r="172" s="2" customFormat="1" ht="16.8" customHeight="1">
      <c r="A172" s="37"/>
      <c r="B172" s="38"/>
      <c r="C172" s="243" t="s">
        <v>800</v>
      </c>
      <c r="D172" s="243" t="s">
        <v>801</v>
      </c>
      <c r="E172" s="18" t="s">
        <v>294</v>
      </c>
      <c r="F172" s="244">
        <v>178.39500000000001</v>
      </c>
      <c r="G172" s="37"/>
      <c r="H172" s="38"/>
    </row>
    <row r="173" s="2" customFormat="1" ht="16.8" customHeight="1">
      <c r="A173" s="37"/>
      <c r="B173" s="38"/>
      <c r="C173" s="239" t="s">
        <v>142</v>
      </c>
      <c r="D173" s="240" t="s">
        <v>143</v>
      </c>
      <c r="E173" s="241" t="s">
        <v>1</v>
      </c>
      <c r="F173" s="242">
        <v>91.099999999999994</v>
      </c>
      <c r="G173" s="37"/>
      <c r="H173" s="38"/>
    </row>
    <row r="174" s="2" customFormat="1" ht="16.8" customHeight="1">
      <c r="A174" s="37"/>
      <c r="B174" s="38"/>
      <c r="C174" s="243" t="s">
        <v>1</v>
      </c>
      <c r="D174" s="243" t="s">
        <v>381</v>
      </c>
      <c r="E174" s="18" t="s">
        <v>1</v>
      </c>
      <c r="F174" s="244">
        <v>40.5</v>
      </c>
      <c r="G174" s="37"/>
      <c r="H174" s="38"/>
    </row>
    <row r="175" s="2" customFormat="1" ht="16.8" customHeight="1">
      <c r="A175" s="37"/>
      <c r="B175" s="38"/>
      <c r="C175" s="243" t="s">
        <v>1</v>
      </c>
      <c r="D175" s="243" t="s">
        <v>796</v>
      </c>
      <c r="E175" s="18" t="s">
        <v>1</v>
      </c>
      <c r="F175" s="244">
        <v>50.600000000000001</v>
      </c>
      <c r="G175" s="37"/>
      <c r="H175" s="38"/>
    </row>
    <row r="176" s="2" customFormat="1" ht="16.8" customHeight="1">
      <c r="A176" s="37"/>
      <c r="B176" s="38"/>
      <c r="C176" s="243" t="s">
        <v>142</v>
      </c>
      <c r="D176" s="243" t="s">
        <v>798</v>
      </c>
      <c r="E176" s="18" t="s">
        <v>1</v>
      </c>
      <c r="F176" s="244">
        <v>91.099999999999994</v>
      </c>
      <c r="G176" s="37"/>
      <c r="H176" s="38"/>
    </row>
    <row r="177" s="2" customFormat="1" ht="16.8" customHeight="1">
      <c r="A177" s="37"/>
      <c r="B177" s="38"/>
      <c r="C177" s="245" t="s">
        <v>1660</v>
      </c>
      <c r="D177" s="37"/>
      <c r="E177" s="37"/>
      <c r="F177" s="37"/>
      <c r="G177" s="37"/>
      <c r="H177" s="38"/>
    </row>
    <row r="178" s="2" customFormat="1">
      <c r="A178" s="37"/>
      <c r="B178" s="38"/>
      <c r="C178" s="243" t="s">
        <v>790</v>
      </c>
      <c r="D178" s="243" t="s">
        <v>791</v>
      </c>
      <c r="E178" s="18" t="s">
        <v>294</v>
      </c>
      <c r="F178" s="244">
        <v>169.90000000000001</v>
      </c>
      <c r="G178" s="37"/>
      <c r="H178" s="38"/>
    </row>
    <row r="179" s="2" customFormat="1" ht="16.8" customHeight="1">
      <c r="A179" s="37"/>
      <c r="B179" s="38"/>
      <c r="C179" s="243" t="s">
        <v>753</v>
      </c>
      <c r="D179" s="243" t="s">
        <v>754</v>
      </c>
      <c r="E179" s="18" t="s">
        <v>294</v>
      </c>
      <c r="F179" s="244">
        <v>182.19999999999999</v>
      </c>
      <c r="G179" s="37"/>
      <c r="H179" s="38"/>
    </row>
    <row r="180" s="2" customFormat="1" ht="16.8" customHeight="1">
      <c r="A180" s="37"/>
      <c r="B180" s="38"/>
      <c r="C180" s="243" t="s">
        <v>800</v>
      </c>
      <c r="D180" s="243" t="s">
        <v>801</v>
      </c>
      <c r="E180" s="18" t="s">
        <v>294</v>
      </c>
      <c r="F180" s="244">
        <v>178.39500000000001</v>
      </c>
      <c r="G180" s="37"/>
      <c r="H180" s="38"/>
    </row>
    <row r="181" s="2" customFormat="1" ht="16.8" customHeight="1">
      <c r="A181" s="37"/>
      <c r="B181" s="38"/>
      <c r="C181" s="243" t="s">
        <v>758</v>
      </c>
      <c r="D181" s="243" t="s">
        <v>759</v>
      </c>
      <c r="E181" s="18" t="s">
        <v>294</v>
      </c>
      <c r="F181" s="244">
        <v>185.84399999999999</v>
      </c>
      <c r="G181" s="37"/>
      <c r="H181" s="38"/>
    </row>
    <row r="182" s="2" customFormat="1" ht="16.8" customHeight="1">
      <c r="A182" s="37"/>
      <c r="B182" s="38"/>
      <c r="C182" s="239" t="s">
        <v>145</v>
      </c>
      <c r="D182" s="240" t="s">
        <v>146</v>
      </c>
      <c r="E182" s="241" t="s">
        <v>1</v>
      </c>
      <c r="F182" s="242">
        <v>229.608</v>
      </c>
      <c r="G182" s="37"/>
      <c r="H182" s="38"/>
    </row>
    <row r="183" s="2" customFormat="1" ht="16.8" customHeight="1">
      <c r="A183" s="37"/>
      <c r="B183" s="38"/>
      <c r="C183" s="243" t="s">
        <v>1</v>
      </c>
      <c r="D183" s="243" t="s">
        <v>1121</v>
      </c>
      <c r="E183" s="18" t="s">
        <v>1</v>
      </c>
      <c r="F183" s="244">
        <v>9.5760000000000005</v>
      </c>
      <c r="G183" s="37"/>
      <c r="H183" s="38"/>
    </row>
    <row r="184" s="2" customFormat="1" ht="16.8" customHeight="1">
      <c r="A184" s="37"/>
      <c r="B184" s="38"/>
      <c r="C184" s="243" t="s">
        <v>1</v>
      </c>
      <c r="D184" s="243" t="s">
        <v>1122</v>
      </c>
      <c r="E184" s="18" t="s">
        <v>1</v>
      </c>
      <c r="F184" s="244">
        <v>10.26</v>
      </c>
      <c r="G184" s="37"/>
      <c r="H184" s="38"/>
    </row>
    <row r="185" s="2" customFormat="1" ht="16.8" customHeight="1">
      <c r="A185" s="37"/>
      <c r="B185" s="38"/>
      <c r="C185" s="243" t="s">
        <v>1</v>
      </c>
      <c r="D185" s="243" t="s">
        <v>1123</v>
      </c>
      <c r="E185" s="18" t="s">
        <v>1</v>
      </c>
      <c r="F185" s="244">
        <v>10.007999999999999</v>
      </c>
      <c r="G185" s="37"/>
      <c r="H185" s="38"/>
    </row>
    <row r="186" s="2" customFormat="1" ht="16.8" customHeight="1">
      <c r="A186" s="37"/>
      <c r="B186" s="38"/>
      <c r="C186" s="243" t="s">
        <v>1</v>
      </c>
      <c r="D186" s="243" t="s">
        <v>1124</v>
      </c>
      <c r="E186" s="18" t="s">
        <v>1</v>
      </c>
      <c r="F186" s="244">
        <v>8.7119999999999997</v>
      </c>
      <c r="G186" s="37"/>
      <c r="H186" s="38"/>
    </row>
    <row r="187" s="2" customFormat="1" ht="16.8" customHeight="1">
      <c r="A187" s="37"/>
      <c r="B187" s="38"/>
      <c r="C187" s="243" t="s">
        <v>1</v>
      </c>
      <c r="D187" s="243" t="s">
        <v>1125</v>
      </c>
      <c r="E187" s="18" t="s">
        <v>1</v>
      </c>
      <c r="F187" s="244">
        <v>15.84</v>
      </c>
      <c r="G187" s="37"/>
      <c r="H187" s="38"/>
    </row>
    <row r="188" s="2" customFormat="1" ht="16.8" customHeight="1">
      <c r="A188" s="37"/>
      <c r="B188" s="38"/>
      <c r="C188" s="243" t="s">
        <v>1</v>
      </c>
      <c r="D188" s="243" t="s">
        <v>1126</v>
      </c>
      <c r="E188" s="18" t="s">
        <v>1</v>
      </c>
      <c r="F188" s="244">
        <v>10.116</v>
      </c>
      <c r="G188" s="37"/>
      <c r="H188" s="38"/>
    </row>
    <row r="189" s="2" customFormat="1" ht="16.8" customHeight="1">
      <c r="A189" s="37"/>
      <c r="B189" s="38"/>
      <c r="C189" s="243" t="s">
        <v>1</v>
      </c>
      <c r="D189" s="243" t="s">
        <v>1127</v>
      </c>
      <c r="E189" s="18" t="s">
        <v>1</v>
      </c>
      <c r="F189" s="244">
        <v>10.836</v>
      </c>
      <c r="G189" s="37"/>
      <c r="H189" s="38"/>
    </row>
    <row r="190" s="2" customFormat="1" ht="16.8" customHeight="1">
      <c r="A190" s="37"/>
      <c r="B190" s="38"/>
      <c r="C190" s="243" t="s">
        <v>1</v>
      </c>
      <c r="D190" s="243" t="s">
        <v>1128</v>
      </c>
      <c r="E190" s="18" t="s">
        <v>1</v>
      </c>
      <c r="F190" s="244">
        <v>2.25</v>
      </c>
      <c r="G190" s="37"/>
      <c r="H190" s="38"/>
    </row>
    <row r="191" s="2" customFormat="1" ht="16.8" customHeight="1">
      <c r="A191" s="37"/>
      <c r="B191" s="38"/>
      <c r="C191" s="243" t="s">
        <v>1</v>
      </c>
      <c r="D191" s="243" t="s">
        <v>1129</v>
      </c>
      <c r="E191" s="18" t="s">
        <v>1</v>
      </c>
      <c r="F191" s="244">
        <v>15.912000000000001</v>
      </c>
      <c r="G191" s="37"/>
      <c r="H191" s="38"/>
    </row>
    <row r="192" s="2" customFormat="1" ht="16.8" customHeight="1">
      <c r="A192" s="37"/>
      <c r="B192" s="38"/>
      <c r="C192" s="243" t="s">
        <v>1</v>
      </c>
      <c r="D192" s="243" t="s">
        <v>1130</v>
      </c>
      <c r="E192" s="18" t="s">
        <v>1</v>
      </c>
      <c r="F192" s="244">
        <v>13.140000000000001</v>
      </c>
      <c r="G192" s="37"/>
      <c r="H192" s="38"/>
    </row>
    <row r="193" s="2" customFormat="1" ht="16.8" customHeight="1">
      <c r="A193" s="37"/>
      <c r="B193" s="38"/>
      <c r="C193" s="243" t="s">
        <v>1</v>
      </c>
      <c r="D193" s="243" t="s">
        <v>1131</v>
      </c>
      <c r="E193" s="18" t="s">
        <v>1</v>
      </c>
      <c r="F193" s="244">
        <v>9.3599999999999994</v>
      </c>
      <c r="G193" s="37"/>
      <c r="H193" s="38"/>
    </row>
    <row r="194" s="2" customFormat="1" ht="16.8" customHeight="1">
      <c r="A194" s="37"/>
      <c r="B194" s="38"/>
      <c r="C194" s="243" t="s">
        <v>1</v>
      </c>
      <c r="D194" s="243" t="s">
        <v>1132</v>
      </c>
      <c r="E194" s="18" t="s">
        <v>1</v>
      </c>
      <c r="F194" s="244">
        <v>13.140000000000001</v>
      </c>
      <c r="G194" s="37"/>
      <c r="H194" s="38"/>
    </row>
    <row r="195" s="2" customFormat="1" ht="16.8" customHeight="1">
      <c r="A195" s="37"/>
      <c r="B195" s="38"/>
      <c r="C195" s="243" t="s">
        <v>1</v>
      </c>
      <c r="D195" s="243" t="s">
        <v>1133</v>
      </c>
      <c r="E195" s="18" t="s">
        <v>1</v>
      </c>
      <c r="F195" s="244">
        <v>14.795999999999999</v>
      </c>
      <c r="G195" s="37"/>
      <c r="H195" s="38"/>
    </row>
    <row r="196" s="2" customFormat="1" ht="16.8" customHeight="1">
      <c r="A196" s="37"/>
      <c r="B196" s="38"/>
      <c r="C196" s="243" t="s">
        <v>1</v>
      </c>
      <c r="D196" s="243" t="s">
        <v>1134</v>
      </c>
      <c r="E196" s="18" t="s">
        <v>1</v>
      </c>
      <c r="F196" s="244">
        <v>11.736000000000001</v>
      </c>
      <c r="G196" s="37"/>
      <c r="H196" s="38"/>
    </row>
    <row r="197" s="2" customFormat="1" ht="16.8" customHeight="1">
      <c r="A197" s="37"/>
      <c r="B197" s="38"/>
      <c r="C197" s="243" t="s">
        <v>1</v>
      </c>
      <c r="D197" s="243" t="s">
        <v>1135</v>
      </c>
      <c r="E197" s="18" t="s">
        <v>1</v>
      </c>
      <c r="F197" s="244">
        <v>8.8919999999999995</v>
      </c>
      <c r="G197" s="37"/>
      <c r="H197" s="38"/>
    </row>
    <row r="198" s="2" customFormat="1" ht="16.8" customHeight="1">
      <c r="A198" s="37"/>
      <c r="B198" s="38"/>
      <c r="C198" s="243" t="s">
        <v>1</v>
      </c>
      <c r="D198" s="243" t="s">
        <v>1136</v>
      </c>
      <c r="E198" s="18" t="s">
        <v>1</v>
      </c>
      <c r="F198" s="244">
        <v>8.4960000000000004</v>
      </c>
      <c r="G198" s="37"/>
      <c r="H198" s="38"/>
    </row>
    <row r="199" s="2" customFormat="1" ht="16.8" customHeight="1">
      <c r="A199" s="37"/>
      <c r="B199" s="38"/>
      <c r="C199" s="243" t="s">
        <v>1</v>
      </c>
      <c r="D199" s="243" t="s">
        <v>1137</v>
      </c>
      <c r="E199" s="18" t="s">
        <v>1</v>
      </c>
      <c r="F199" s="244">
        <v>14.472</v>
      </c>
      <c r="G199" s="37"/>
      <c r="H199" s="38"/>
    </row>
    <row r="200" s="2" customFormat="1" ht="16.8" customHeight="1">
      <c r="A200" s="37"/>
      <c r="B200" s="38"/>
      <c r="C200" s="243" t="s">
        <v>1</v>
      </c>
      <c r="D200" s="243" t="s">
        <v>1138</v>
      </c>
      <c r="E200" s="18" t="s">
        <v>1</v>
      </c>
      <c r="F200" s="244">
        <v>12.096</v>
      </c>
      <c r="G200" s="37"/>
      <c r="H200" s="38"/>
    </row>
    <row r="201" s="2" customFormat="1" ht="16.8" customHeight="1">
      <c r="A201" s="37"/>
      <c r="B201" s="38"/>
      <c r="C201" s="243" t="s">
        <v>1</v>
      </c>
      <c r="D201" s="243" t="s">
        <v>1139</v>
      </c>
      <c r="E201" s="18" t="s">
        <v>1</v>
      </c>
      <c r="F201" s="244">
        <v>2.25</v>
      </c>
      <c r="G201" s="37"/>
      <c r="H201" s="38"/>
    </row>
    <row r="202" s="2" customFormat="1" ht="16.8" customHeight="1">
      <c r="A202" s="37"/>
      <c r="B202" s="38"/>
      <c r="C202" s="243" t="s">
        <v>1</v>
      </c>
      <c r="D202" s="243" t="s">
        <v>1140</v>
      </c>
      <c r="E202" s="18" t="s">
        <v>1</v>
      </c>
      <c r="F202" s="244">
        <v>27.719999999999999</v>
      </c>
      <c r="G202" s="37"/>
      <c r="H202" s="38"/>
    </row>
    <row r="203" s="2" customFormat="1" ht="16.8" customHeight="1">
      <c r="A203" s="37"/>
      <c r="B203" s="38"/>
      <c r="C203" s="243" t="s">
        <v>145</v>
      </c>
      <c r="D203" s="243" t="s">
        <v>235</v>
      </c>
      <c r="E203" s="18" t="s">
        <v>1</v>
      </c>
      <c r="F203" s="244">
        <v>229.608</v>
      </c>
      <c r="G203" s="37"/>
      <c r="H203" s="38"/>
    </row>
    <row r="204" s="2" customFormat="1" ht="16.8" customHeight="1">
      <c r="A204" s="37"/>
      <c r="B204" s="38"/>
      <c r="C204" s="245" t="s">
        <v>1660</v>
      </c>
      <c r="D204" s="37"/>
      <c r="E204" s="37"/>
      <c r="F204" s="37"/>
      <c r="G204" s="37"/>
      <c r="H204" s="38"/>
    </row>
    <row r="205" s="2" customFormat="1">
      <c r="A205" s="37"/>
      <c r="B205" s="38"/>
      <c r="C205" s="243" t="s">
        <v>1118</v>
      </c>
      <c r="D205" s="243" t="s">
        <v>1119</v>
      </c>
      <c r="E205" s="18" t="s">
        <v>294</v>
      </c>
      <c r="F205" s="244">
        <v>229.608</v>
      </c>
      <c r="G205" s="37"/>
      <c r="H205" s="38"/>
    </row>
    <row r="206" s="2" customFormat="1" ht="16.8" customHeight="1">
      <c r="A206" s="37"/>
      <c r="B206" s="38"/>
      <c r="C206" s="243" t="s">
        <v>1066</v>
      </c>
      <c r="D206" s="243" t="s">
        <v>1067</v>
      </c>
      <c r="E206" s="18" t="s">
        <v>294</v>
      </c>
      <c r="F206" s="244">
        <v>229.608</v>
      </c>
      <c r="G206" s="37"/>
      <c r="H206" s="38"/>
    </row>
    <row r="207" s="2" customFormat="1" ht="16.8" customHeight="1">
      <c r="A207" s="37"/>
      <c r="B207" s="38"/>
      <c r="C207" s="243" t="s">
        <v>1142</v>
      </c>
      <c r="D207" s="243" t="s">
        <v>1143</v>
      </c>
      <c r="E207" s="18" t="s">
        <v>294</v>
      </c>
      <c r="F207" s="244">
        <v>252.56899999999999</v>
      </c>
      <c r="G207" s="37"/>
      <c r="H207" s="38"/>
    </row>
    <row r="208" s="2" customFormat="1" ht="16.8" customHeight="1">
      <c r="A208" s="37"/>
      <c r="B208" s="38"/>
      <c r="C208" s="239" t="s">
        <v>148</v>
      </c>
      <c r="D208" s="240" t="s">
        <v>149</v>
      </c>
      <c r="E208" s="241" t="s">
        <v>1</v>
      </c>
      <c r="F208" s="242">
        <v>125.06</v>
      </c>
      <c r="G208" s="37"/>
      <c r="H208" s="38"/>
    </row>
    <row r="209" s="2" customFormat="1" ht="16.8" customHeight="1">
      <c r="A209" s="37"/>
      <c r="B209" s="38"/>
      <c r="C209" s="243" t="s">
        <v>1</v>
      </c>
      <c r="D209" s="243" t="s">
        <v>1073</v>
      </c>
      <c r="E209" s="18" t="s">
        <v>1</v>
      </c>
      <c r="F209" s="244">
        <v>5.3200000000000003</v>
      </c>
      <c r="G209" s="37"/>
      <c r="H209" s="38"/>
    </row>
    <row r="210" s="2" customFormat="1" ht="16.8" customHeight="1">
      <c r="A210" s="37"/>
      <c r="B210" s="38"/>
      <c r="C210" s="243" t="s">
        <v>1</v>
      </c>
      <c r="D210" s="243" t="s">
        <v>1074</v>
      </c>
      <c r="E210" s="18" t="s">
        <v>1</v>
      </c>
      <c r="F210" s="244">
        <v>5.7000000000000002</v>
      </c>
      <c r="G210" s="37"/>
      <c r="H210" s="38"/>
    </row>
    <row r="211" s="2" customFormat="1" ht="16.8" customHeight="1">
      <c r="A211" s="37"/>
      <c r="B211" s="38"/>
      <c r="C211" s="243" t="s">
        <v>1</v>
      </c>
      <c r="D211" s="243" t="s">
        <v>1075</v>
      </c>
      <c r="E211" s="18" t="s">
        <v>1</v>
      </c>
      <c r="F211" s="244">
        <v>5.5599999999999996</v>
      </c>
      <c r="G211" s="37"/>
      <c r="H211" s="38"/>
    </row>
    <row r="212" s="2" customFormat="1" ht="16.8" customHeight="1">
      <c r="A212" s="37"/>
      <c r="B212" s="38"/>
      <c r="C212" s="243" t="s">
        <v>1</v>
      </c>
      <c r="D212" s="243" t="s">
        <v>1076</v>
      </c>
      <c r="E212" s="18" t="s">
        <v>1</v>
      </c>
      <c r="F212" s="244">
        <v>4.8399999999999999</v>
      </c>
      <c r="G212" s="37"/>
      <c r="H212" s="38"/>
    </row>
    <row r="213" s="2" customFormat="1" ht="16.8" customHeight="1">
      <c r="A213" s="37"/>
      <c r="B213" s="38"/>
      <c r="C213" s="243" t="s">
        <v>1</v>
      </c>
      <c r="D213" s="243" t="s">
        <v>1077</v>
      </c>
      <c r="E213" s="18" t="s">
        <v>1</v>
      </c>
      <c r="F213" s="244">
        <v>8.8000000000000007</v>
      </c>
      <c r="G213" s="37"/>
      <c r="H213" s="38"/>
    </row>
    <row r="214" s="2" customFormat="1" ht="16.8" customHeight="1">
      <c r="A214" s="37"/>
      <c r="B214" s="38"/>
      <c r="C214" s="243" t="s">
        <v>1</v>
      </c>
      <c r="D214" s="243" t="s">
        <v>1078</v>
      </c>
      <c r="E214" s="18" t="s">
        <v>1</v>
      </c>
      <c r="F214" s="244">
        <v>5.6200000000000001</v>
      </c>
      <c r="G214" s="37"/>
      <c r="H214" s="38"/>
    </row>
    <row r="215" s="2" customFormat="1" ht="16.8" customHeight="1">
      <c r="A215" s="37"/>
      <c r="B215" s="38"/>
      <c r="C215" s="243" t="s">
        <v>1</v>
      </c>
      <c r="D215" s="243" t="s">
        <v>1079</v>
      </c>
      <c r="E215" s="18" t="s">
        <v>1</v>
      </c>
      <c r="F215" s="244">
        <v>6.0199999999999996</v>
      </c>
      <c r="G215" s="37"/>
      <c r="H215" s="38"/>
    </row>
    <row r="216" s="2" customFormat="1" ht="16.8" customHeight="1">
      <c r="A216" s="37"/>
      <c r="B216" s="38"/>
      <c r="C216" s="243" t="s">
        <v>1</v>
      </c>
      <c r="D216" s="243" t="s">
        <v>1080</v>
      </c>
      <c r="E216" s="18" t="s">
        <v>1</v>
      </c>
      <c r="F216" s="244">
        <v>8.8399999999999999</v>
      </c>
      <c r="G216" s="37"/>
      <c r="H216" s="38"/>
    </row>
    <row r="217" s="2" customFormat="1" ht="16.8" customHeight="1">
      <c r="A217" s="37"/>
      <c r="B217" s="38"/>
      <c r="C217" s="243" t="s">
        <v>1</v>
      </c>
      <c r="D217" s="243" t="s">
        <v>1081</v>
      </c>
      <c r="E217" s="18" t="s">
        <v>1</v>
      </c>
      <c r="F217" s="244">
        <v>7.2999999999999998</v>
      </c>
      <c r="G217" s="37"/>
      <c r="H217" s="38"/>
    </row>
    <row r="218" s="2" customFormat="1" ht="16.8" customHeight="1">
      <c r="A218" s="37"/>
      <c r="B218" s="38"/>
      <c r="C218" s="243" t="s">
        <v>1</v>
      </c>
      <c r="D218" s="243" t="s">
        <v>1083</v>
      </c>
      <c r="E218" s="18" t="s">
        <v>1</v>
      </c>
      <c r="F218" s="244">
        <v>5.2000000000000002</v>
      </c>
      <c r="G218" s="37"/>
      <c r="H218" s="38"/>
    </row>
    <row r="219" s="2" customFormat="1" ht="16.8" customHeight="1">
      <c r="A219" s="37"/>
      <c r="B219" s="38"/>
      <c r="C219" s="243" t="s">
        <v>1</v>
      </c>
      <c r="D219" s="243" t="s">
        <v>1084</v>
      </c>
      <c r="E219" s="18" t="s">
        <v>1</v>
      </c>
      <c r="F219" s="244">
        <v>7.2999999999999998</v>
      </c>
      <c r="G219" s="37"/>
      <c r="H219" s="38"/>
    </row>
    <row r="220" s="2" customFormat="1" ht="16.8" customHeight="1">
      <c r="A220" s="37"/>
      <c r="B220" s="38"/>
      <c r="C220" s="243" t="s">
        <v>1</v>
      </c>
      <c r="D220" s="243" t="s">
        <v>1085</v>
      </c>
      <c r="E220" s="18" t="s">
        <v>1</v>
      </c>
      <c r="F220" s="244">
        <v>8.2200000000000006</v>
      </c>
      <c r="G220" s="37"/>
      <c r="H220" s="38"/>
    </row>
    <row r="221" s="2" customFormat="1" ht="16.8" customHeight="1">
      <c r="A221" s="37"/>
      <c r="B221" s="38"/>
      <c r="C221" s="243" t="s">
        <v>1</v>
      </c>
      <c r="D221" s="243" t="s">
        <v>1086</v>
      </c>
      <c r="E221" s="18" t="s">
        <v>1</v>
      </c>
      <c r="F221" s="244">
        <v>6.5199999999999996</v>
      </c>
      <c r="G221" s="37"/>
      <c r="H221" s="38"/>
    </row>
    <row r="222" s="2" customFormat="1" ht="16.8" customHeight="1">
      <c r="A222" s="37"/>
      <c r="B222" s="38"/>
      <c r="C222" s="243" t="s">
        <v>1</v>
      </c>
      <c r="D222" s="243" t="s">
        <v>1087</v>
      </c>
      <c r="E222" s="18" t="s">
        <v>1</v>
      </c>
      <c r="F222" s="244">
        <v>4.9400000000000004</v>
      </c>
      <c r="G222" s="37"/>
      <c r="H222" s="38"/>
    </row>
    <row r="223" s="2" customFormat="1" ht="16.8" customHeight="1">
      <c r="A223" s="37"/>
      <c r="B223" s="38"/>
      <c r="C223" s="243" t="s">
        <v>1</v>
      </c>
      <c r="D223" s="243" t="s">
        <v>1088</v>
      </c>
      <c r="E223" s="18" t="s">
        <v>1</v>
      </c>
      <c r="F223" s="244">
        <v>4.7199999999999998</v>
      </c>
      <c r="G223" s="37"/>
      <c r="H223" s="38"/>
    </row>
    <row r="224" s="2" customFormat="1" ht="16.8" customHeight="1">
      <c r="A224" s="37"/>
      <c r="B224" s="38"/>
      <c r="C224" s="243" t="s">
        <v>1</v>
      </c>
      <c r="D224" s="243" t="s">
        <v>1089</v>
      </c>
      <c r="E224" s="18" t="s">
        <v>1</v>
      </c>
      <c r="F224" s="244">
        <v>8.0399999999999991</v>
      </c>
      <c r="G224" s="37"/>
      <c r="H224" s="38"/>
    </row>
    <row r="225" s="2" customFormat="1" ht="16.8" customHeight="1">
      <c r="A225" s="37"/>
      <c r="B225" s="38"/>
      <c r="C225" s="243" t="s">
        <v>1</v>
      </c>
      <c r="D225" s="243" t="s">
        <v>1090</v>
      </c>
      <c r="E225" s="18" t="s">
        <v>1</v>
      </c>
      <c r="F225" s="244">
        <v>6.7199999999999998</v>
      </c>
      <c r="G225" s="37"/>
      <c r="H225" s="38"/>
    </row>
    <row r="226" s="2" customFormat="1" ht="16.8" customHeight="1">
      <c r="A226" s="37"/>
      <c r="B226" s="38"/>
      <c r="C226" s="243" t="s">
        <v>1</v>
      </c>
      <c r="D226" s="243" t="s">
        <v>1091</v>
      </c>
      <c r="E226" s="18" t="s">
        <v>1</v>
      </c>
      <c r="F226" s="244">
        <v>15.4</v>
      </c>
      <c r="G226" s="37"/>
      <c r="H226" s="38"/>
    </row>
    <row r="227" s="2" customFormat="1" ht="16.8" customHeight="1">
      <c r="A227" s="37"/>
      <c r="B227" s="38"/>
      <c r="C227" s="243" t="s">
        <v>148</v>
      </c>
      <c r="D227" s="243" t="s">
        <v>1093</v>
      </c>
      <c r="E227" s="18" t="s">
        <v>1</v>
      </c>
      <c r="F227" s="244">
        <v>125.06</v>
      </c>
      <c r="G227" s="37"/>
      <c r="H227" s="38"/>
    </row>
    <row r="228" s="2" customFormat="1" ht="16.8" customHeight="1">
      <c r="A228" s="37"/>
      <c r="B228" s="38"/>
      <c r="C228" s="245" t="s">
        <v>1660</v>
      </c>
      <c r="D228" s="37"/>
      <c r="E228" s="37"/>
      <c r="F228" s="37"/>
      <c r="G228" s="37"/>
      <c r="H228" s="38"/>
    </row>
    <row r="229" s="2" customFormat="1" ht="16.8" customHeight="1">
      <c r="A229" s="37"/>
      <c r="B229" s="38"/>
      <c r="C229" s="243" t="s">
        <v>1070</v>
      </c>
      <c r="D229" s="243" t="s">
        <v>1071</v>
      </c>
      <c r="E229" s="18" t="s">
        <v>266</v>
      </c>
      <c r="F229" s="244">
        <v>184.46000000000001</v>
      </c>
      <c r="G229" s="37"/>
      <c r="H229" s="38"/>
    </row>
    <row r="230" s="2" customFormat="1" ht="16.8" customHeight="1">
      <c r="A230" s="37"/>
      <c r="B230" s="38"/>
      <c r="C230" s="243" t="s">
        <v>1112</v>
      </c>
      <c r="D230" s="243" t="s">
        <v>1113</v>
      </c>
      <c r="E230" s="18" t="s">
        <v>266</v>
      </c>
      <c r="F230" s="244">
        <v>193.68299999999999</v>
      </c>
      <c r="G230" s="37"/>
      <c r="H230" s="38"/>
    </row>
    <row r="231" s="2" customFormat="1" ht="16.8" customHeight="1">
      <c r="A231" s="37"/>
      <c r="B231" s="38"/>
      <c r="C231" s="239" t="s">
        <v>151</v>
      </c>
      <c r="D231" s="240" t="s">
        <v>152</v>
      </c>
      <c r="E231" s="241" t="s">
        <v>1</v>
      </c>
      <c r="F231" s="242">
        <v>59.399999999999999</v>
      </c>
      <c r="G231" s="37"/>
      <c r="H231" s="38"/>
    </row>
    <row r="232" s="2" customFormat="1" ht="16.8" customHeight="1">
      <c r="A232" s="37"/>
      <c r="B232" s="38"/>
      <c r="C232" s="243" t="s">
        <v>1</v>
      </c>
      <c r="D232" s="243" t="s">
        <v>1094</v>
      </c>
      <c r="E232" s="18" t="s">
        <v>1</v>
      </c>
      <c r="F232" s="244">
        <v>5.4000000000000004</v>
      </c>
      <c r="G232" s="37"/>
      <c r="H232" s="38"/>
    </row>
    <row r="233" s="2" customFormat="1" ht="16.8" customHeight="1">
      <c r="A233" s="37"/>
      <c r="B233" s="38"/>
      <c r="C233" s="243" t="s">
        <v>1</v>
      </c>
      <c r="D233" s="243" t="s">
        <v>1095</v>
      </c>
      <c r="E233" s="18" t="s">
        <v>1</v>
      </c>
      <c r="F233" s="244">
        <v>3.6000000000000001</v>
      </c>
      <c r="G233" s="37"/>
      <c r="H233" s="38"/>
    </row>
    <row r="234" s="2" customFormat="1" ht="16.8" customHeight="1">
      <c r="A234" s="37"/>
      <c r="B234" s="38"/>
      <c r="C234" s="243" t="s">
        <v>1</v>
      </c>
      <c r="D234" s="243" t="s">
        <v>1096</v>
      </c>
      <c r="E234" s="18" t="s">
        <v>1</v>
      </c>
      <c r="F234" s="244">
        <v>1.8</v>
      </c>
      <c r="G234" s="37"/>
      <c r="H234" s="38"/>
    </row>
    <row r="235" s="2" customFormat="1" ht="16.8" customHeight="1">
      <c r="A235" s="37"/>
      <c r="B235" s="38"/>
      <c r="C235" s="243" t="s">
        <v>1</v>
      </c>
      <c r="D235" s="243" t="s">
        <v>1097</v>
      </c>
      <c r="E235" s="18" t="s">
        <v>1</v>
      </c>
      <c r="F235" s="244">
        <v>1.8</v>
      </c>
      <c r="G235" s="37"/>
      <c r="H235" s="38"/>
    </row>
    <row r="236" s="2" customFormat="1" ht="16.8" customHeight="1">
      <c r="A236" s="37"/>
      <c r="B236" s="38"/>
      <c r="C236" s="243" t="s">
        <v>1</v>
      </c>
      <c r="D236" s="243" t="s">
        <v>1098</v>
      </c>
      <c r="E236" s="18" t="s">
        <v>1</v>
      </c>
      <c r="F236" s="244">
        <v>3.6000000000000001</v>
      </c>
      <c r="G236" s="37"/>
      <c r="H236" s="38"/>
    </row>
    <row r="237" s="2" customFormat="1" ht="16.8" customHeight="1">
      <c r="A237" s="37"/>
      <c r="B237" s="38"/>
      <c r="C237" s="243" t="s">
        <v>1</v>
      </c>
      <c r="D237" s="243" t="s">
        <v>1099</v>
      </c>
      <c r="E237" s="18" t="s">
        <v>1</v>
      </c>
      <c r="F237" s="244">
        <v>3.6000000000000001</v>
      </c>
      <c r="G237" s="37"/>
      <c r="H237" s="38"/>
    </row>
    <row r="238" s="2" customFormat="1" ht="16.8" customHeight="1">
      <c r="A238" s="37"/>
      <c r="B238" s="38"/>
      <c r="C238" s="243" t="s">
        <v>1</v>
      </c>
      <c r="D238" s="243" t="s">
        <v>1098</v>
      </c>
      <c r="E238" s="18" t="s">
        <v>1</v>
      </c>
      <c r="F238" s="244">
        <v>3.6000000000000001</v>
      </c>
      <c r="G238" s="37"/>
      <c r="H238" s="38"/>
    </row>
    <row r="239" s="2" customFormat="1" ht="16.8" customHeight="1">
      <c r="A239" s="37"/>
      <c r="B239" s="38"/>
      <c r="C239" s="243" t="s">
        <v>1</v>
      </c>
      <c r="D239" s="243" t="s">
        <v>1100</v>
      </c>
      <c r="E239" s="18" t="s">
        <v>1</v>
      </c>
      <c r="F239" s="244">
        <v>1.8</v>
      </c>
      <c r="G239" s="37"/>
      <c r="H239" s="38"/>
    </row>
    <row r="240" s="2" customFormat="1" ht="16.8" customHeight="1">
      <c r="A240" s="37"/>
      <c r="B240" s="38"/>
      <c r="C240" s="243" t="s">
        <v>1</v>
      </c>
      <c r="D240" s="243" t="s">
        <v>1101</v>
      </c>
      <c r="E240" s="18" t="s">
        <v>1</v>
      </c>
      <c r="F240" s="244">
        <v>3.6000000000000001</v>
      </c>
      <c r="G240" s="37"/>
      <c r="H240" s="38"/>
    </row>
    <row r="241" s="2" customFormat="1" ht="16.8" customHeight="1">
      <c r="A241" s="37"/>
      <c r="B241" s="38"/>
      <c r="C241" s="243" t="s">
        <v>1</v>
      </c>
      <c r="D241" s="243" t="s">
        <v>1102</v>
      </c>
      <c r="E241" s="18" t="s">
        <v>1</v>
      </c>
      <c r="F241" s="244">
        <v>5.4000000000000004</v>
      </c>
      <c r="G241" s="37"/>
      <c r="H241" s="38"/>
    </row>
    <row r="242" s="2" customFormat="1" ht="16.8" customHeight="1">
      <c r="A242" s="37"/>
      <c r="B242" s="38"/>
      <c r="C242" s="243" t="s">
        <v>1</v>
      </c>
      <c r="D242" s="243" t="s">
        <v>1103</v>
      </c>
      <c r="E242" s="18" t="s">
        <v>1</v>
      </c>
      <c r="F242" s="244">
        <v>1.8</v>
      </c>
      <c r="G242" s="37"/>
      <c r="H242" s="38"/>
    </row>
    <row r="243" s="2" customFormat="1" ht="16.8" customHeight="1">
      <c r="A243" s="37"/>
      <c r="B243" s="38"/>
      <c r="C243" s="243" t="s">
        <v>1</v>
      </c>
      <c r="D243" s="243" t="s">
        <v>1104</v>
      </c>
      <c r="E243" s="18" t="s">
        <v>1</v>
      </c>
      <c r="F243" s="244">
        <v>3.6000000000000001</v>
      </c>
      <c r="G243" s="37"/>
      <c r="H243" s="38"/>
    </row>
    <row r="244" s="2" customFormat="1" ht="16.8" customHeight="1">
      <c r="A244" s="37"/>
      <c r="B244" s="38"/>
      <c r="C244" s="243" t="s">
        <v>1</v>
      </c>
      <c r="D244" s="243" t="s">
        <v>1105</v>
      </c>
      <c r="E244" s="18" t="s">
        <v>1</v>
      </c>
      <c r="F244" s="244">
        <v>3.6000000000000001</v>
      </c>
      <c r="G244" s="37"/>
      <c r="H244" s="38"/>
    </row>
    <row r="245" s="2" customFormat="1" ht="16.8" customHeight="1">
      <c r="A245" s="37"/>
      <c r="B245" s="38"/>
      <c r="C245" s="243" t="s">
        <v>1</v>
      </c>
      <c r="D245" s="243" t="s">
        <v>1106</v>
      </c>
      <c r="E245" s="18" t="s">
        <v>1</v>
      </c>
      <c r="F245" s="244">
        <v>1.8</v>
      </c>
      <c r="G245" s="37"/>
      <c r="H245" s="38"/>
    </row>
    <row r="246" s="2" customFormat="1" ht="16.8" customHeight="1">
      <c r="A246" s="37"/>
      <c r="B246" s="38"/>
      <c r="C246" s="243" t="s">
        <v>1</v>
      </c>
      <c r="D246" s="243" t="s">
        <v>1107</v>
      </c>
      <c r="E246" s="18" t="s">
        <v>1</v>
      </c>
      <c r="F246" s="244">
        <v>1.8</v>
      </c>
      <c r="G246" s="37"/>
      <c r="H246" s="38"/>
    </row>
    <row r="247" s="2" customFormat="1" ht="16.8" customHeight="1">
      <c r="A247" s="37"/>
      <c r="B247" s="38"/>
      <c r="C247" s="243" t="s">
        <v>1</v>
      </c>
      <c r="D247" s="243" t="s">
        <v>1108</v>
      </c>
      <c r="E247" s="18" t="s">
        <v>1</v>
      </c>
      <c r="F247" s="244">
        <v>3.6000000000000001</v>
      </c>
      <c r="G247" s="37"/>
      <c r="H247" s="38"/>
    </row>
    <row r="248" s="2" customFormat="1" ht="16.8" customHeight="1">
      <c r="A248" s="37"/>
      <c r="B248" s="38"/>
      <c r="C248" s="243" t="s">
        <v>1</v>
      </c>
      <c r="D248" s="243" t="s">
        <v>1108</v>
      </c>
      <c r="E248" s="18" t="s">
        <v>1</v>
      </c>
      <c r="F248" s="244">
        <v>3.6000000000000001</v>
      </c>
      <c r="G248" s="37"/>
      <c r="H248" s="38"/>
    </row>
    <row r="249" s="2" customFormat="1" ht="16.8" customHeight="1">
      <c r="A249" s="37"/>
      <c r="B249" s="38"/>
      <c r="C249" s="243" t="s">
        <v>1</v>
      </c>
      <c r="D249" s="243" t="s">
        <v>1109</v>
      </c>
      <c r="E249" s="18" t="s">
        <v>1</v>
      </c>
      <c r="F249" s="244">
        <v>5.4000000000000004</v>
      </c>
      <c r="G249" s="37"/>
      <c r="H249" s="38"/>
    </row>
    <row r="250" s="2" customFormat="1" ht="16.8" customHeight="1">
      <c r="A250" s="37"/>
      <c r="B250" s="38"/>
      <c r="C250" s="243" t="s">
        <v>151</v>
      </c>
      <c r="D250" s="243" t="s">
        <v>1110</v>
      </c>
      <c r="E250" s="18" t="s">
        <v>1</v>
      </c>
      <c r="F250" s="244">
        <v>59.399999999999999</v>
      </c>
      <c r="G250" s="37"/>
      <c r="H250" s="38"/>
    </row>
    <row r="251" s="2" customFormat="1" ht="16.8" customHeight="1">
      <c r="A251" s="37"/>
      <c r="B251" s="38"/>
      <c r="C251" s="245" t="s">
        <v>1660</v>
      </c>
      <c r="D251" s="37"/>
      <c r="E251" s="37"/>
      <c r="F251" s="37"/>
      <c r="G251" s="37"/>
      <c r="H251" s="38"/>
    </row>
    <row r="252" s="2" customFormat="1" ht="16.8" customHeight="1">
      <c r="A252" s="37"/>
      <c r="B252" s="38"/>
      <c r="C252" s="243" t="s">
        <v>1070</v>
      </c>
      <c r="D252" s="243" t="s">
        <v>1071</v>
      </c>
      <c r="E252" s="18" t="s">
        <v>266</v>
      </c>
      <c r="F252" s="244">
        <v>184.46000000000001</v>
      </c>
      <c r="G252" s="37"/>
      <c r="H252" s="38"/>
    </row>
    <row r="253" s="2" customFormat="1" ht="16.8" customHeight="1">
      <c r="A253" s="37"/>
      <c r="B253" s="38"/>
      <c r="C253" s="243" t="s">
        <v>1112</v>
      </c>
      <c r="D253" s="243" t="s">
        <v>1113</v>
      </c>
      <c r="E253" s="18" t="s">
        <v>266</v>
      </c>
      <c r="F253" s="244">
        <v>193.68299999999999</v>
      </c>
      <c r="G253" s="37"/>
      <c r="H253" s="38"/>
    </row>
    <row r="254" s="2" customFormat="1" ht="16.8" customHeight="1">
      <c r="A254" s="37"/>
      <c r="B254" s="38"/>
      <c r="C254" s="239" t="s">
        <v>154</v>
      </c>
      <c r="D254" s="240" t="s">
        <v>155</v>
      </c>
      <c r="E254" s="241" t="s">
        <v>1</v>
      </c>
      <c r="F254" s="242">
        <v>0</v>
      </c>
      <c r="G254" s="37"/>
      <c r="H254" s="38"/>
    </row>
    <row r="255" s="2" customFormat="1" ht="16.8" customHeight="1">
      <c r="A255" s="37"/>
      <c r="B255" s="38"/>
      <c r="C255" s="245" t="s">
        <v>1660</v>
      </c>
      <c r="D255" s="37"/>
      <c r="E255" s="37"/>
      <c r="F255" s="37"/>
      <c r="G255" s="37"/>
      <c r="H255" s="38"/>
    </row>
    <row r="256" s="2" customFormat="1" ht="16.8" customHeight="1">
      <c r="A256" s="37"/>
      <c r="B256" s="38"/>
      <c r="C256" s="243" t="s">
        <v>590</v>
      </c>
      <c r="D256" s="243" t="s">
        <v>591</v>
      </c>
      <c r="E256" s="18" t="s">
        <v>223</v>
      </c>
      <c r="F256" s="244">
        <v>0.036999999999999998</v>
      </c>
      <c r="G256" s="37"/>
      <c r="H256" s="38"/>
    </row>
    <row r="257" s="2" customFormat="1">
      <c r="A257" s="37"/>
      <c r="B257" s="38"/>
      <c r="C257" s="243" t="s">
        <v>607</v>
      </c>
      <c r="D257" s="243" t="s">
        <v>608</v>
      </c>
      <c r="E257" s="18" t="s">
        <v>294</v>
      </c>
      <c r="F257" s="244">
        <v>132.27799999999999</v>
      </c>
      <c r="G257" s="37"/>
      <c r="H257" s="38"/>
    </row>
    <row r="258" s="2" customFormat="1">
      <c r="A258" s="37"/>
      <c r="B258" s="38"/>
      <c r="C258" s="243" t="s">
        <v>614</v>
      </c>
      <c r="D258" s="243" t="s">
        <v>615</v>
      </c>
      <c r="E258" s="18" t="s">
        <v>294</v>
      </c>
      <c r="F258" s="244">
        <v>132.27799999999999</v>
      </c>
      <c r="G258" s="37"/>
      <c r="H258" s="38"/>
    </row>
    <row r="259" s="2" customFormat="1" ht="16.8" customHeight="1">
      <c r="A259" s="37"/>
      <c r="B259" s="38"/>
      <c r="C259" s="239" t="s">
        <v>156</v>
      </c>
      <c r="D259" s="240" t="s">
        <v>156</v>
      </c>
      <c r="E259" s="241" t="s">
        <v>1</v>
      </c>
      <c r="F259" s="242">
        <v>58.600000000000001</v>
      </c>
      <c r="G259" s="37"/>
      <c r="H259" s="38"/>
    </row>
    <row r="260" s="2" customFormat="1" ht="16.8" customHeight="1">
      <c r="A260" s="37"/>
      <c r="B260" s="38"/>
      <c r="C260" s="243" t="s">
        <v>1</v>
      </c>
      <c r="D260" s="243" t="s">
        <v>378</v>
      </c>
      <c r="E260" s="18" t="s">
        <v>1</v>
      </c>
      <c r="F260" s="244">
        <v>58.600000000000001</v>
      </c>
      <c r="G260" s="37"/>
      <c r="H260" s="38"/>
    </row>
    <row r="261" s="2" customFormat="1" ht="16.8" customHeight="1">
      <c r="A261" s="37"/>
      <c r="B261" s="38"/>
      <c r="C261" s="243" t="s">
        <v>156</v>
      </c>
      <c r="D261" s="243" t="s">
        <v>379</v>
      </c>
      <c r="E261" s="18" t="s">
        <v>1</v>
      </c>
      <c r="F261" s="244">
        <v>58.600000000000001</v>
      </c>
      <c r="G261" s="37"/>
      <c r="H261" s="38"/>
    </row>
    <row r="262" s="2" customFormat="1" ht="16.8" customHeight="1">
      <c r="A262" s="37"/>
      <c r="B262" s="38"/>
      <c r="C262" s="245" t="s">
        <v>1660</v>
      </c>
      <c r="D262" s="37"/>
      <c r="E262" s="37"/>
      <c r="F262" s="37"/>
      <c r="G262" s="37"/>
      <c r="H262" s="38"/>
    </row>
    <row r="263" s="2" customFormat="1" ht="16.8" customHeight="1">
      <c r="A263" s="37"/>
      <c r="B263" s="38"/>
      <c r="C263" s="243" t="s">
        <v>375</v>
      </c>
      <c r="D263" s="243" t="s">
        <v>376</v>
      </c>
      <c r="E263" s="18" t="s">
        <v>294</v>
      </c>
      <c r="F263" s="244">
        <v>203.19999999999999</v>
      </c>
      <c r="G263" s="37"/>
      <c r="H263" s="38"/>
    </row>
    <row r="264" s="2" customFormat="1" ht="16.8" customHeight="1">
      <c r="A264" s="37"/>
      <c r="B264" s="38"/>
      <c r="C264" s="243" t="s">
        <v>624</v>
      </c>
      <c r="D264" s="243" t="s">
        <v>625</v>
      </c>
      <c r="E264" s="18" t="s">
        <v>294</v>
      </c>
      <c r="F264" s="244">
        <v>106.09999999999999</v>
      </c>
      <c r="G264" s="37"/>
      <c r="H264" s="38"/>
    </row>
    <row r="265" s="2" customFormat="1" ht="16.8" customHeight="1">
      <c r="A265" s="37"/>
      <c r="B265" s="38"/>
      <c r="C265" s="243" t="s">
        <v>997</v>
      </c>
      <c r="D265" s="243" t="s">
        <v>998</v>
      </c>
      <c r="E265" s="18" t="s">
        <v>294</v>
      </c>
      <c r="F265" s="244">
        <v>105.09999999999999</v>
      </c>
      <c r="G265" s="37"/>
      <c r="H265" s="38"/>
    </row>
    <row r="266" s="2" customFormat="1" ht="16.8" customHeight="1">
      <c r="A266" s="37"/>
      <c r="B266" s="38"/>
      <c r="C266" s="243" t="s">
        <v>1002</v>
      </c>
      <c r="D266" s="243" t="s">
        <v>1003</v>
      </c>
      <c r="E266" s="18" t="s">
        <v>266</v>
      </c>
      <c r="F266" s="244">
        <v>105.09999999999999</v>
      </c>
      <c r="G266" s="37"/>
      <c r="H266" s="38"/>
    </row>
    <row r="267" s="2" customFormat="1">
      <c r="A267" s="37"/>
      <c r="B267" s="38"/>
      <c r="C267" s="243" t="s">
        <v>1006</v>
      </c>
      <c r="D267" s="243" t="s">
        <v>1007</v>
      </c>
      <c r="E267" s="18" t="s">
        <v>294</v>
      </c>
      <c r="F267" s="244">
        <v>105.09999999999999</v>
      </c>
      <c r="G267" s="37"/>
      <c r="H267" s="38"/>
    </row>
    <row r="268" s="2" customFormat="1" ht="16.8" customHeight="1">
      <c r="A268" s="37"/>
      <c r="B268" s="38"/>
      <c r="C268" s="243" t="s">
        <v>628</v>
      </c>
      <c r="D268" s="243" t="s">
        <v>629</v>
      </c>
      <c r="E268" s="18" t="s">
        <v>294</v>
      </c>
      <c r="F268" s="244">
        <v>111.405</v>
      </c>
      <c r="G268" s="37"/>
      <c r="H268" s="38"/>
    </row>
    <row r="269" s="2" customFormat="1">
      <c r="A269" s="37"/>
      <c r="B269" s="38"/>
      <c r="C269" s="243" t="s">
        <v>1010</v>
      </c>
      <c r="D269" s="243" t="s">
        <v>1011</v>
      </c>
      <c r="E269" s="18" t="s">
        <v>294</v>
      </c>
      <c r="F269" s="244">
        <v>127.17100000000001</v>
      </c>
      <c r="G269" s="37"/>
      <c r="H269" s="38"/>
    </row>
    <row r="270" s="2" customFormat="1" ht="16.8" customHeight="1">
      <c r="A270" s="37"/>
      <c r="B270" s="38"/>
      <c r="C270" s="239" t="s">
        <v>158</v>
      </c>
      <c r="D270" s="240" t="s">
        <v>158</v>
      </c>
      <c r="E270" s="241" t="s">
        <v>1</v>
      </c>
      <c r="F270" s="242">
        <v>47.5</v>
      </c>
      <c r="G270" s="37"/>
      <c r="H270" s="38"/>
    </row>
    <row r="271" s="2" customFormat="1" ht="16.8" customHeight="1">
      <c r="A271" s="37"/>
      <c r="B271" s="38"/>
      <c r="C271" s="243" t="s">
        <v>1</v>
      </c>
      <c r="D271" s="243" t="s">
        <v>159</v>
      </c>
      <c r="E271" s="18" t="s">
        <v>1</v>
      </c>
      <c r="F271" s="244">
        <v>47.5</v>
      </c>
      <c r="G271" s="37"/>
      <c r="H271" s="38"/>
    </row>
    <row r="272" s="2" customFormat="1" ht="16.8" customHeight="1">
      <c r="A272" s="37"/>
      <c r="B272" s="38"/>
      <c r="C272" s="243" t="s">
        <v>158</v>
      </c>
      <c r="D272" s="243" t="s">
        <v>380</v>
      </c>
      <c r="E272" s="18" t="s">
        <v>1</v>
      </c>
      <c r="F272" s="244">
        <v>47.5</v>
      </c>
      <c r="G272" s="37"/>
      <c r="H272" s="38"/>
    </row>
    <row r="273" s="2" customFormat="1" ht="16.8" customHeight="1">
      <c r="A273" s="37"/>
      <c r="B273" s="38"/>
      <c r="C273" s="245" t="s">
        <v>1660</v>
      </c>
      <c r="D273" s="37"/>
      <c r="E273" s="37"/>
      <c r="F273" s="37"/>
      <c r="G273" s="37"/>
      <c r="H273" s="38"/>
    </row>
    <row r="274" s="2" customFormat="1" ht="16.8" customHeight="1">
      <c r="A274" s="37"/>
      <c r="B274" s="38"/>
      <c r="C274" s="243" t="s">
        <v>375</v>
      </c>
      <c r="D274" s="243" t="s">
        <v>376</v>
      </c>
      <c r="E274" s="18" t="s">
        <v>294</v>
      </c>
      <c r="F274" s="244">
        <v>203.19999999999999</v>
      </c>
      <c r="G274" s="37"/>
      <c r="H274" s="38"/>
    </row>
    <row r="275" s="2" customFormat="1" ht="16.8" customHeight="1">
      <c r="A275" s="37"/>
      <c r="B275" s="38"/>
      <c r="C275" s="243" t="s">
        <v>624</v>
      </c>
      <c r="D275" s="243" t="s">
        <v>625</v>
      </c>
      <c r="E275" s="18" t="s">
        <v>294</v>
      </c>
      <c r="F275" s="244">
        <v>106.09999999999999</v>
      </c>
      <c r="G275" s="37"/>
      <c r="H275" s="38"/>
    </row>
    <row r="276" s="2" customFormat="1" ht="16.8" customHeight="1">
      <c r="A276" s="37"/>
      <c r="B276" s="38"/>
      <c r="C276" s="243" t="s">
        <v>1022</v>
      </c>
      <c r="D276" s="243" t="s">
        <v>1023</v>
      </c>
      <c r="E276" s="18" t="s">
        <v>294</v>
      </c>
      <c r="F276" s="244">
        <v>98.099999999999994</v>
      </c>
      <c r="G276" s="37"/>
      <c r="H276" s="38"/>
    </row>
    <row r="277" s="2" customFormat="1" ht="16.8" customHeight="1">
      <c r="A277" s="37"/>
      <c r="B277" s="38"/>
      <c r="C277" s="243" t="s">
        <v>1027</v>
      </c>
      <c r="D277" s="243" t="s">
        <v>1028</v>
      </c>
      <c r="E277" s="18" t="s">
        <v>294</v>
      </c>
      <c r="F277" s="244">
        <v>98.099999999999994</v>
      </c>
      <c r="G277" s="37"/>
      <c r="H277" s="38"/>
    </row>
    <row r="278" s="2" customFormat="1" ht="16.8" customHeight="1">
      <c r="A278" s="37"/>
      <c r="B278" s="38"/>
      <c r="C278" s="243" t="s">
        <v>1031</v>
      </c>
      <c r="D278" s="243" t="s">
        <v>1032</v>
      </c>
      <c r="E278" s="18" t="s">
        <v>294</v>
      </c>
      <c r="F278" s="244">
        <v>98.099999999999994</v>
      </c>
      <c r="G278" s="37"/>
      <c r="H278" s="38"/>
    </row>
    <row r="279" s="2" customFormat="1" ht="16.8" customHeight="1">
      <c r="A279" s="37"/>
      <c r="B279" s="38"/>
      <c r="C279" s="243" t="s">
        <v>1042</v>
      </c>
      <c r="D279" s="243" t="s">
        <v>1043</v>
      </c>
      <c r="E279" s="18" t="s">
        <v>294</v>
      </c>
      <c r="F279" s="244">
        <v>98.099999999999994</v>
      </c>
      <c r="G279" s="37"/>
      <c r="H279" s="38"/>
    </row>
    <row r="280" s="2" customFormat="1" ht="16.8" customHeight="1">
      <c r="A280" s="37"/>
      <c r="B280" s="38"/>
      <c r="C280" s="243" t="s">
        <v>1051</v>
      </c>
      <c r="D280" s="243" t="s">
        <v>1052</v>
      </c>
      <c r="E280" s="18" t="s">
        <v>266</v>
      </c>
      <c r="F280" s="244">
        <v>98.099999999999994</v>
      </c>
      <c r="G280" s="37"/>
      <c r="H280" s="38"/>
    </row>
    <row r="281" s="2" customFormat="1" ht="16.8" customHeight="1">
      <c r="A281" s="37"/>
      <c r="B281" s="38"/>
      <c r="C281" s="243" t="s">
        <v>628</v>
      </c>
      <c r="D281" s="243" t="s">
        <v>629</v>
      </c>
      <c r="E281" s="18" t="s">
        <v>294</v>
      </c>
      <c r="F281" s="244">
        <v>111.405</v>
      </c>
      <c r="G281" s="37"/>
      <c r="H281" s="38"/>
    </row>
    <row r="282" s="2" customFormat="1" ht="16.8" customHeight="1">
      <c r="A282" s="37"/>
      <c r="B282" s="38"/>
      <c r="C282" s="243" t="s">
        <v>1055</v>
      </c>
      <c r="D282" s="243" t="s">
        <v>1056</v>
      </c>
      <c r="E282" s="18" t="s">
        <v>266</v>
      </c>
      <c r="F282" s="244">
        <v>103.005</v>
      </c>
      <c r="G282" s="37"/>
      <c r="H282" s="38"/>
    </row>
    <row r="283" s="2" customFormat="1">
      <c r="A283" s="37"/>
      <c r="B283" s="38"/>
      <c r="C283" s="243" t="s">
        <v>1046</v>
      </c>
      <c r="D283" s="243" t="s">
        <v>1047</v>
      </c>
      <c r="E283" s="18" t="s">
        <v>294</v>
      </c>
      <c r="F283" s="244">
        <v>107.91</v>
      </c>
      <c r="G283" s="37"/>
      <c r="H283" s="38"/>
    </row>
    <row r="284" s="2" customFormat="1" ht="16.8" customHeight="1">
      <c r="A284" s="37"/>
      <c r="B284" s="38"/>
      <c r="C284" s="239" t="s">
        <v>160</v>
      </c>
      <c r="D284" s="240" t="s">
        <v>160</v>
      </c>
      <c r="E284" s="241" t="s">
        <v>1</v>
      </c>
      <c r="F284" s="242">
        <v>40.5</v>
      </c>
      <c r="G284" s="37"/>
      <c r="H284" s="38"/>
    </row>
    <row r="285" s="2" customFormat="1" ht="16.8" customHeight="1">
      <c r="A285" s="37"/>
      <c r="B285" s="38"/>
      <c r="C285" s="243" t="s">
        <v>1</v>
      </c>
      <c r="D285" s="243" t="s">
        <v>381</v>
      </c>
      <c r="E285" s="18" t="s">
        <v>1</v>
      </c>
      <c r="F285" s="244">
        <v>40.5</v>
      </c>
      <c r="G285" s="37"/>
      <c r="H285" s="38"/>
    </row>
    <row r="286" s="2" customFormat="1" ht="16.8" customHeight="1">
      <c r="A286" s="37"/>
      <c r="B286" s="38"/>
      <c r="C286" s="243" t="s">
        <v>160</v>
      </c>
      <c r="D286" s="243" t="s">
        <v>382</v>
      </c>
      <c r="E286" s="18" t="s">
        <v>1</v>
      </c>
      <c r="F286" s="244">
        <v>40.5</v>
      </c>
      <c r="G286" s="37"/>
      <c r="H286" s="38"/>
    </row>
    <row r="287" s="2" customFormat="1" ht="16.8" customHeight="1">
      <c r="A287" s="37"/>
      <c r="B287" s="38"/>
      <c r="C287" s="245" t="s">
        <v>1660</v>
      </c>
      <c r="D287" s="37"/>
      <c r="E287" s="37"/>
      <c r="F287" s="37"/>
      <c r="G287" s="37"/>
      <c r="H287" s="38"/>
    </row>
    <row r="288" s="2" customFormat="1" ht="16.8" customHeight="1">
      <c r="A288" s="37"/>
      <c r="B288" s="38"/>
      <c r="C288" s="243" t="s">
        <v>375</v>
      </c>
      <c r="D288" s="243" t="s">
        <v>376</v>
      </c>
      <c r="E288" s="18" t="s">
        <v>294</v>
      </c>
      <c r="F288" s="244">
        <v>203.19999999999999</v>
      </c>
      <c r="G288" s="37"/>
      <c r="H288" s="38"/>
    </row>
    <row r="289" s="2" customFormat="1" ht="16.8" customHeight="1">
      <c r="A289" s="37"/>
      <c r="B289" s="38"/>
      <c r="C289" s="243" t="s">
        <v>997</v>
      </c>
      <c r="D289" s="243" t="s">
        <v>998</v>
      </c>
      <c r="E289" s="18" t="s">
        <v>294</v>
      </c>
      <c r="F289" s="244">
        <v>105.09999999999999</v>
      </c>
      <c r="G289" s="37"/>
      <c r="H289" s="38"/>
    </row>
    <row r="290" s="2" customFormat="1" ht="16.8" customHeight="1">
      <c r="A290" s="37"/>
      <c r="B290" s="38"/>
      <c r="C290" s="243" t="s">
        <v>1002</v>
      </c>
      <c r="D290" s="243" t="s">
        <v>1003</v>
      </c>
      <c r="E290" s="18" t="s">
        <v>266</v>
      </c>
      <c r="F290" s="244">
        <v>105.09999999999999</v>
      </c>
      <c r="G290" s="37"/>
      <c r="H290" s="38"/>
    </row>
    <row r="291" s="2" customFormat="1">
      <c r="A291" s="37"/>
      <c r="B291" s="38"/>
      <c r="C291" s="243" t="s">
        <v>1006</v>
      </c>
      <c r="D291" s="243" t="s">
        <v>1007</v>
      </c>
      <c r="E291" s="18" t="s">
        <v>294</v>
      </c>
      <c r="F291" s="244">
        <v>105.09999999999999</v>
      </c>
      <c r="G291" s="37"/>
      <c r="H291" s="38"/>
    </row>
    <row r="292" s="2" customFormat="1">
      <c r="A292" s="37"/>
      <c r="B292" s="38"/>
      <c r="C292" s="243" t="s">
        <v>1010</v>
      </c>
      <c r="D292" s="243" t="s">
        <v>1011</v>
      </c>
      <c r="E292" s="18" t="s">
        <v>294</v>
      </c>
      <c r="F292" s="244">
        <v>127.17100000000001</v>
      </c>
      <c r="G292" s="37"/>
      <c r="H292" s="38"/>
    </row>
    <row r="293" s="2" customFormat="1" ht="16.8" customHeight="1">
      <c r="A293" s="37"/>
      <c r="B293" s="38"/>
      <c r="C293" s="239" t="s">
        <v>162</v>
      </c>
      <c r="D293" s="240" t="s">
        <v>162</v>
      </c>
      <c r="E293" s="241" t="s">
        <v>1</v>
      </c>
      <c r="F293" s="242">
        <v>50.600000000000001</v>
      </c>
      <c r="G293" s="37"/>
      <c r="H293" s="38"/>
    </row>
    <row r="294" s="2" customFormat="1" ht="16.8" customHeight="1">
      <c r="A294" s="37"/>
      <c r="B294" s="38"/>
      <c r="C294" s="243" t="s">
        <v>1</v>
      </c>
      <c r="D294" s="243" t="s">
        <v>163</v>
      </c>
      <c r="E294" s="18" t="s">
        <v>1</v>
      </c>
      <c r="F294" s="244">
        <v>50.600000000000001</v>
      </c>
      <c r="G294" s="37"/>
      <c r="H294" s="38"/>
    </row>
    <row r="295" s="2" customFormat="1" ht="16.8" customHeight="1">
      <c r="A295" s="37"/>
      <c r="B295" s="38"/>
      <c r="C295" s="243" t="s">
        <v>162</v>
      </c>
      <c r="D295" s="243" t="s">
        <v>383</v>
      </c>
      <c r="E295" s="18" t="s">
        <v>1</v>
      </c>
      <c r="F295" s="244">
        <v>50.600000000000001</v>
      </c>
      <c r="G295" s="37"/>
      <c r="H295" s="38"/>
    </row>
    <row r="296" s="2" customFormat="1" ht="16.8" customHeight="1">
      <c r="A296" s="37"/>
      <c r="B296" s="38"/>
      <c r="C296" s="245" t="s">
        <v>1660</v>
      </c>
      <c r="D296" s="37"/>
      <c r="E296" s="37"/>
      <c r="F296" s="37"/>
      <c r="G296" s="37"/>
      <c r="H296" s="38"/>
    </row>
    <row r="297" s="2" customFormat="1" ht="16.8" customHeight="1">
      <c r="A297" s="37"/>
      <c r="B297" s="38"/>
      <c r="C297" s="243" t="s">
        <v>375</v>
      </c>
      <c r="D297" s="243" t="s">
        <v>376</v>
      </c>
      <c r="E297" s="18" t="s">
        <v>294</v>
      </c>
      <c r="F297" s="244">
        <v>203.19999999999999</v>
      </c>
      <c r="G297" s="37"/>
      <c r="H297" s="38"/>
    </row>
    <row r="298" s="2" customFormat="1" ht="16.8" customHeight="1">
      <c r="A298" s="37"/>
      <c r="B298" s="38"/>
      <c r="C298" s="243" t="s">
        <v>1022</v>
      </c>
      <c r="D298" s="243" t="s">
        <v>1023</v>
      </c>
      <c r="E298" s="18" t="s">
        <v>294</v>
      </c>
      <c r="F298" s="244">
        <v>98.099999999999994</v>
      </c>
      <c r="G298" s="37"/>
      <c r="H298" s="38"/>
    </row>
    <row r="299" s="2" customFormat="1" ht="16.8" customHeight="1">
      <c r="A299" s="37"/>
      <c r="B299" s="38"/>
      <c r="C299" s="243" t="s">
        <v>1027</v>
      </c>
      <c r="D299" s="243" t="s">
        <v>1028</v>
      </c>
      <c r="E299" s="18" t="s">
        <v>294</v>
      </c>
      <c r="F299" s="244">
        <v>98.099999999999994</v>
      </c>
      <c r="G299" s="37"/>
      <c r="H299" s="38"/>
    </row>
    <row r="300" s="2" customFormat="1" ht="16.8" customHeight="1">
      <c r="A300" s="37"/>
      <c r="B300" s="38"/>
      <c r="C300" s="243" t="s">
        <v>1031</v>
      </c>
      <c r="D300" s="243" t="s">
        <v>1032</v>
      </c>
      <c r="E300" s="18" t="s">
        <v>294</v>
      </c>
      <c r="F300" s="244">
        <v>98.099999999999994</v>
      </c>
      <c r="G300" s="37"/>
      <c r="H300" s="38"/>
    </row>
    <row r="301" s="2" customFormat="1" ht="16.8" customHeight="1">
      <c r="A301" s="37"/>
      <c r="B301" s="38"/>
      <c r="C301" s="243" t="s">
        <v>1042</v>
      </c>
      <c r="D301" s="243" t="s">
        <v>1043</v>
      </c>
      <c r="E301" s="18" t="s">
        <v>294</v>
      </c>
      <c r="F301" s="244">
        <v>98.099999999999994</v>
      </c>
      <c r="G301" s="37"/>
      <c r="H301" s="38"/>
    </row>
    <row r="302" s="2" customFormat="1" ht="16.8" customHeight="1">
      <c r="A302" s="37"/>
      <c r="B302" s="38"/>
      <c r="C302" s="243" t="s">
        <v>1051</v>
      </c>
      <c r="D302" s="243" t="s">
        <v>1052</v>
      </c>
      <c r="E302" s="18" t="s">
        <v>266</v>
      </c>
      <c r="F302" s="244">
        <v>98.099999999999994</v>
      </c>
      <c r="G302" s="37"/>
      <c r="H302" s="38"/>
    </row>
    <row r="303" s="2" customFormat="1" ht="16.8" customHeight="1">
      <c r="A303" s="37"/>
      <c r="B303" s="38"/>
      <c r="C303" s="243" t="s">
        <v>1055</v>
      </c>
      <c r="D303" s="243" t="s">
        <v>1056</v>
      </c>
      <c r="E303" s="18" t="s">
        <v>266</v>
      </c>
      <c r="F303" s="244">
        <v>103.005</v>
      </c>
      <c r="G303" s="37"/>
      <c r="H303" s="38"/>
    </row>
    <row r="304" s="2" customFormat="1">
      <c r="A304" s="37"/>
      <c r="B304" s="38"/>
      <c r="C304" s="243" t="s">
        <v>1046</v>
      </c>
      <c r="D304" s="243" t="s">
        <v>1047</v>
      </c>
      <c r="E304" s="18" t="s">
        <v>294</v>
      </c>
      <c r="F304" s="244">
        <v>107.91</v>
      </c>
      <c r="G304" s="37"/>
      <c r="H304" s="38"/>
    </row>
    <row r="305" s="2" customFormat="1" ht="16.8" customHeight="1">
      <c r="A305" s="37"/>
      <c r="B305" s="38"/>
      <c r="C305" s="239" t="s">
        <v>164</v>
      </c>
      <c r="D305" s="240" t="s">
        <v>164</v>
      </c>
      <c r="E305" s="241" t="s">
        <v>1</v>
      </c>
      <c r="F305" s="242">
        <v>6</v>
      </c>
      <c r="G305" s="37"/>
      <c r="H305" s="38"/>
    </row>
    <row r="306" s="2" customFormat="1" ht="16.8" customHeight="1">
      <c r="A306" s="37"/>
      <c r="B306" s="38"/>
      <c r="C306" s="243" t="s">
        <v>1</v>
      </c>
      <c r="D306" s="243" t="s">
        <v>284</v>
      </c>
      <c r="E306" s="18" t="s">
        <v>1</v>
      </c>
      <c r="F306" s="244">
        <v>6</v>
      </c>
      <c r="G306" s="37"/>
      <c r="H306" s="38"/>
    </row>
    <row r="307" s="2" customFormat="1" ht="16.8" customHeight="1">
      <c r="A307" s="37"/>
      <c r="B307" s="38"/>
      <c r="C307" s="243" t="s">
        <v>164</v>
      </c>
      <c r="D307" s="243" t="s">
        <v>384</v>
      </c>
      <c r="E307" s="18" t="s">
        <v>1</v>
      </c>
      <c r="F307" s="244">
        <v>6</v>
      </c>
      <c r="G307" s="37"/>
      <c r="H307" s="38"/>
    </row>
    <row r="308" s="2" customFormat="1" ht="16.8" customHeight="1">
      <c r="A308" s="37"/>
      <c r="B308" s="38"/>
      <c r="C308" s="245" t="s">
        <v>1660</v>
      </c>
      <c r="D308" s="37"/>
      <c r="E308" s="37"/>
      <c r="F308" s="37"/>
      <c r="G308" s="37"/>
      <c r="H308" s="38"/>
    </row>
    <row r="309" s="2" customFormat="1" ht="16.8" customHeight="1">
      <c r="A309" s="37"/>
      <c r="B309" s="38"/>
      <c r="C309" s="243" t="s">
        <v>375</v>
      </c>
      <c r="D309" s="243" t="s">
        <v>376</v>
      </c>
      <c r="E309" s="18" t="s">
        <v>294</v>
      </c>
      <c r="F309" s="244">
        <v>203.19999999999999</v>
      </c>
      <c r="G309" s="37"/>
      <c r="H309" s="38"/>
    </row>
    <row r="310" s="2" customFormat="1" ht="16.8" customHeight="1">
      <c r="A310" s="37"/>
      <c r="B310" s="38"/>
      <c r="C310" s="243" t="s">
        <v>997</v>
      </c>
      <c r="D310" s="243" t="s">
        <v>998</v>
      </c>
      <c r="E310" s="18" t="s">
        <v>294</v>
      </c>
      <c r="F310" s="244">
        <v>105.09999999999999</v>
      </c>
      <c r="G310" s="37"/>
      <c r="H310" s="38"/>
    </row>
    <row r="311" s="2" customFormat="1" ht="16.8" customHeight="1">
      <c r="A311" s="37"/>
      <c r="B311" s="38"/>
      <c r="C311" s="243" t="s">
        <v>1002</v>
      </c>
      <c r="D311" s="243" t="s">
        <v>1003</v>
      </c>
      <c r="E311" s="18" t="s">
        <v>266</v>
      </c>
      <c r="F311" s="244">
        <v>105.09999999999999</v>
      </c>
      <c r="G311" s="37"/>
      <c r="H311" s="38"/>
    </row>
    <row r="312" s="2" customFormat="1">
      <c r="A312" s="37"/>
      <c r="B312" s="38"/>
      <c r="C312" s="243" t="s">
        <v>1006</v>
      </c>
      <c r="D312" s="243" t="s">
        <v>1007</v>
      </c>
      <c r="E312" s="18" t="s">
        <v>294</v>
      </c>
      <c r="F312" s="244">
        <v>105.09999999999999</v>
      </c>
      <c r="G312" s="37"/>
      <c r="H312" s="38"/>
    </row>
    <row r="313" s="2" customFormat="1">
      <c r="A313" s="37"/>
      <c r="B313" s="38"/>
      <c r="C313" s="243" t="s">
        <v>1010</v>
      </c>
      <c r="D313" s="243" t="s">
        <v>1011</v>
      </c>
      <c r="E313" s="18" t="s">
        <v>294</v>
      </c>
      <c r="F313" s="244">
        <v>127.17100000000001</v>
      </c>
      <c r="G313" s="37"/>
      <c r="H313" s="38"/>
    </row>
    <row r="314" s="2" customFormat="1" ht="16.8" customHeight="1">
      <c r="A314" s="37"/>
      <c r="B314" s="38"/>
      <c r="C314" s="239" t="s">
        <v>385</v>
      </c>
      <c r="D314" s="240" t="s">
        <v>385</v>
      </c>
      <c r="E314" s="241" t="s">
        <v>1</v>
      </c>
      <c r="F314" s="242">
        <v>0</v>
      </c>
      <c r="G314" s="37"/>
      <c r="H314" s="38"/>
    </row>
    <row r="315" s="2" customFormat="1" ht="16.8" customHeight="1">
      <c r="A315" s="37"/>
      <c r="B315" s="38"/>
      <c r="C315" s="243" t="s">
        <v>1</v>
      </c>
      <c r="D315" s="243" t="s">
        <v>77</v>
      </c>
      <c r="E315" s="18" t="s">
        <v>1</v>
      </c>
      <c r="F315" s="244">
        <v>0</v>
      </c>
      <c r="G315" s="37"/>
      <c r="H315" s="38"/>
    </row>
    <row r="316" s="2" customFormat="1" ht="16.8" customHeight="1">
      <c r="A316" s="37"/>
      <c r="B316" s="38"/>
      <c r="C316" s="243" t="s">
        <v>385</v>
      </c>
      <c r="D316" s="243" t="s">
        <v>386</v>
      </c>
      <c r="E316" s="18" t="s">
        <v>1</v>
      </c>
      <c r="F316" s="244">
        <v>0</v>
      </c>
      <c r="G316" s="37"/>
      <c r="H316" s="38"/>
    </row>
    <row r="317" s="2" customFormat="1" ht="7.44" customHeight="1">
      <c r="A317" s="37"/>
      <c r="B317" s="59"/>
      <c r="C317" s="60"/>
      <c r="D317" s="60"/>
      <c r="E317" s="60"/>
      <c r="F317" s="60"/>
      <c r="G317" s="60"/>
      <c r="H317" s="38"/>
    </row>
    <row r="318" s="2" customFormat="1">
      <c r="A318" s="37"/>
      <c r="B318" s="37"/>
      <c r="C318" s="37"/>
      <c r="D318" s="37"/>
      <c r="E318" s="37"/>
      <c r="F318" s="37"/>
      <c r="G318" s="37"/>
      <c r="H318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DESKTOP-A37M82P\Švehla</dc:creator>
  <cp:lastModifiedBy>DESKTOP-A37M82P\Švehla</cp:lastModifiedBy>
  <dcterms:created xsi:type="dcterms:W3CDTF">2024-01-12T11:16:40Z</dcterms:created>
  <dcterms:modified xsi:type="dcterms:W3CDTF">2024-01-12T11:16:45Z</dcterms:modified>
</cp:coreProperties>
</file>