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SO 000" sheetId="1" r:id="rId1"/>
    <sheet name="SO 001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<sst xmlns="http://schemas.openxmlformats.org/spreadsheetml/2006/main" count="1284" uniqueCount="486">
  <si>
    <t>ASPE10</t>
  </si>
  <si>
    <t>S</t>
  </si>
  <si>
    <t>Firma: ÚDRŽBA SILNIC Královéhradeckého kraje a.s.</t>
  </si>
  <si>
    <t>Soupis prací objektu</t>
  </si>
  <si>
    <t xml:space="preserve">Stavba: </t>
  </si>
  <si>
    <t>36612</t>
  </si>
  <si>
    <t>Most ev.č. 32550-1 Čermná_neoceněný</t>
  </si>
  <si>
    <t>O</t>
  </si>
  <si>
    <t>Rozpočet:</t>
  </si>
  <si>
    <t>0,00</t>
  </si>
  <si>
    <t>15,00</t>
  </si>
  <si>
    <t>21,00</t>
  </si>
  <si>
    <t>3</t>
  </si>
  <si>
    <t>2</t>
  </si>
  <si>
    <t>SO 000</t>
  </si>
  <si>
    <t>Vedlejší rozpočtové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</si>
  <si>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</si>
  <si>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</si>
  <si>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</si>
  <si>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</si>
  <si>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</si>
  <si>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</si>
  <si>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</si>
  <si>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</si>
  <si>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</si>
  <si>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</si>
  <si>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</si>
  <si>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</si>
  <si>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</si>
  <si>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</si>
  <si>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</si>
  <si>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</si>
  <si>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</si>
  <si>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</si>
  <si>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podmínky</t>
  </si>
  <si>
    <t>P</t>
  </si>
  <si>
    <t>02720</t>
  </si>
  <si>
    <t/>
  </si>
  <si>
    <t>POMOC PRÁCE ZŘÍZ NEBO ZAJIŠŤ REGULACI A OCHRANU DOPRAVY</t>
  </si>
  <si>
    <t>KPL</t>
  </si>
  <si>
    <t>PP</t>
  </si>
  <si>
    <t>Dopravně inženýrská opatření v průběhu celé stavby (dle schváleného plánu ZOV a vyjádření DI PČR), zahrnuje osazení, přesuny a odvoz provizorního dopravního značení. Zahrnuje dočasné dopravní značení, semafory, dopravní zařízení (např citybloky, provizorní betonová a ocelová svodidla, ochranná zábradlí, světelné výstražné zařízení atd.) oplocení a všechny související práce po dobu trvání stavby Součástí položky je i údržba a péče o dopravně inženýrská opatření v průběhu celé stavby a zajištění a projednání DIR.  
PEVNÁ CENA</t>
  </si>
  <si>
    <t>VV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</si>
  <si>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</si>
  <si>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</si>
  <si>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</si>
  <si>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</si>
  <si>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určeno k ochraně těchto inženýrských sítí:   
- Podzemní vedení SEK, Česká telekomunikační infrastruktura a.s.   
- Podzemní vedení NN, ČEZ Distribuce a.s.   
- Podzemní vedení VO, Obec Čermná  
PEVNÁ CENA</t>
  </si>
  <si>
    <t>02811</t>
  </si>
  <si>
    <t>PRŮZKUMNÉ PRÁCE GEOTECHNICKÉ NA POVRCHU</t>
  </si>
  <si>
    <t>Doplňující inženýrsko geologický průzkum - posouzení únosnosti základové spáry odpovědným geotechnikem.  
PEVNÁ CENA</t>
  </si>
  <si>
    <t>zahrnuje veškeré náklady spojené s objednatelem požadovanými pracemi</t>
  </si>
  <si>
    <t>02910</t>
  </si>
  <si>
    <t>OSTATNÍ POŽADAVKY - ZEMĚMĚŘIČSKÁ MĚŘENÍ</t>
  </si>
  <si>
    <t>Geodetická činnost v průběhu provádění stavebních prací (geodet zhotovitele stavby) včetně vytyčení stavby a skutečného zjištění průběhu inženýrských sítí. Součástí je vybudování potřebné vytyčovací sítě.  
PEVNÁ CENA</t>
  </si>
  <si>
    <t>029412</t>
  </si>
  <si>
    <t>OSTATNÍ POŽADAVKY - VYPRACOVÁNÍ MOSTNÍHO LISTU</t>
  </si>
  <si>
    <t>KUS</t>
  </si>
  <si>
    <t>PEVNÁ CENA</t>
  </si>
  <si>
    <t>02943</t>
  </si>
  <si>
    <t>OSTATNÍ POŽADAVKY - VYPRACOVÁNÍ RDS</t>
  </si>
  <si>
    <t>Realizační dokumentace stavby (dále jen „RDS“) dle kap. 11 Směrnice pro dokumentaci staveb pozemních komunikací (SDS PK) (2/2007), vč. dodatku č. 1 (12/2009) – Prováděcí dokumentace zhotovovacích prací dle čl. 11.4.2.1 SDS PK v rozsahu dle kap. 6 Technických kvalitativních podmínek pro dokumentaci staveb pozemních komunikací (TKP-D) (8/2006), příloha č. 5. Součástí je předání dokumentace v tištěné podobě a předání 1 x v elektronické podobě (rozsah a uspořádání odpovídající podobě tištěné) v uzavřeném (PDF) a otevřeném formátu (DWG, XLS, DOC, apod.).  
PEVNÁ CENA</t>
  </si>
  <si>
    <t>7</t>
  </si>
  <si>
    <t>02944</t>
  </si>
  <si>
    <t>OSTAT POŽADAVKY - DOKUMENTACE SKUTEČ PROVEDENÍ V DIGIT FORMĚ</t>
  </si>
  <si>
    <t>Dokumentace skutečného provedení stavby ve smyslu § 125 odst. 6 stavebního zákona, dle kap. 12 Směrnice pro dokumentaci staveb pozemních komunikací (SDS PK) (2/2007),  vč. dodatku č. 1 (12/2009) v rozsahu dle kap. 6 Technických kvalitativních podmínek pro dokumentaci staveb pozemních komunikací (TKP-D) (8/2006), příloha č. 6. Součástí je předání dokumentace v tištěné podobě a předání 1 x v digitální podobě (rozsah a uspořádání odpovídající podobě tištěné) v uzavřeném (PDF) a otevřeném formátu (DWG, XLS, DOC, apod.).  
PEVNÁ CENA</t>
  </si>
  <si>
    <t>8</t>
  </si>
  <si>
    <t>02945</t>
  </si>
  <si>
    <t>OSTAT POŽADAVKY - GEOMETRICKÝ PLÁN</t>
  </si>
  <si>
    <t>Geodetické zaměření skutečného provedení stavby vložené na podkladu katastrální mapy, v případě zásahu do cizích pozemků Geometrický plán potvrzený katastrálním úřadem. (Zajištění geometrických plánů skutečného provedení objektů a inženýrských sítí  a geometrických plánů věcných břemen v požadovaném formátu s hranicemi pozemků jako podklad pro vklad do katastrální mapy pro evidenci změn na katastrálním úřadu. Tato dokumentace bude potvrzena příslušným katastrálním úřadem a předána v 6 ti vyhotovení v termínu dle potřeb investora).  
PEVNÁ CENA</t>
  </si>
  <si>
    <t>02950</t>
  </si>
  <si>
    <t>OSTATNÍ POŽADAVKY - POSUDKY, KONTROLY, REVIZNÍ ZPRÁVY</t>
  </si>
  <si>
    <t>Pasport a monitoring dotčených objektů před a po stavbě.  
PEVNÁ CENA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</si>
  <si>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</si>
  <si>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</si>
  <si>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</si>
  <si>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SO 001</t>
  </si>
  <si>
    <t>Demolice</t>
  </si>
  <si>
    <t>015140</t>
  </si>
  <si>
    <t>POPLATKY ZA LIKVIDACI ODPADŮ NEKONTAMINOVANÝCH - 17 01 01  BETON Z DEMOLIC OBJEKTŮ, ZÁKLADŮ TV</t>
  </si>
  <si>
    <t>T</t>
  </si>
  <si>
    <t>3,162*2,5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</si>
  <si>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</si>
  <si>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015330</t>
  </si>
  <si>
    <t>POPLATKY ZA LIKVIDACI ODPADŮ NEKONTAMINOVANÝCH - 17 05 04  KAMENNÁ SUŤ</t>
  </si>
  <si>
    <t>35,251*2,5</t>
  </si>
  <si>
    <t>Ostatní práce</t>
  </si>
  <si>
    <t>9112A3</t>
  </si>
  <si>
    <t>ZÁBRADLÍ MOSTNÍ S VODOR MADLY - DEMONTÁŽ S PŘESUNEM</t>
  </si>
  <si>
    <t>M</t>
  </si>
  <si>
    <t>vč. odvozu na místo určené investorem (bez poplatku za skládku), předpoklad odvozu do 20 km</t>
  </si>
  <si>
    <t>z přílohy D.1.2.1.3; 2*6,0</t>
  </si>
  <si>
    <t>položka zahrnuje:  
- demontáž a odstranění zařízení  
- jeho odvoz na předepsané místo</t>
  </si>
  <si>
    <t>966138</t>
  </si>
  <si>
    <t>BOURÁNÍ KONSTRUKCÍ Z KAMENE NA MC S ODVOZEM DO 20KM</t>
  </si>
  <si>
    <t>M3</t>
  </si>
  <si>
    <t>vč.uložení na skládku, poplatek za skládku uveden v položce č. 015330 -kamenná suť</t>
  </si>
  <si>
    <t>z přílohy D.1.2.1.3, odečet ploch CAD; 5,184*6,8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</si>
  <si>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015**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</si>
  <si>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966168</t>
  </si>
  <si>
    <t>BOURÁNÍ KONSTRUKCÍ ZE ŽELEZOBETONU S ODVOZEM DO 20KM</t>
  </si>
  <si>
    <t>vč.uložení na skládku, poplatek za skládku uveden v položce č. 015140 - suť z vybouraných betonových konstrukcí</t>
  </si>
  <si>
    <t>z přílohy D.1.2.1.3, odečet ploch CAD; 7,904*0,4</t>
  </si>
  <si>
    <t>SO 201</t>
  </si>
  <si>
    <t>Most ev.č. 32550-1</t>
  </si>
  <si>
    <t>015112</t>
  </si>
  <si>
    <t>POPLATKY ZA LIKVIDACI ODPADŮ NEKONTAMINOVANÝCH - 17 05 04  VYTĚŽENÉ ZEMINY A HORNINY -  II. TŘÍDA TĚŽITELNOSTI</t>
  </si>
  <si>
    <t>z pol. 131738, 131838, 264327</t>
  </si>
  <si>
    <t>212,860+56,255+74,4*PI()*0,25*0,25</t>
  </si>
  <si>
    <t>nestmelené vrstvy pod komunikací</t>
  </si>
  <si>
    <t>9,4*1,8</t>
  </si>
  <si>
    <t>015670</t>
  </si>
  <si>
    <t>POPLATKY ZA LIKVIDACI ODPADŮ NEBEZPEČNÝCH - 17 01 06*  KONTAMINOVANÁ STAVEBNÍ SUŤ A BETONY Z DEMOLIC</t>
  </si>
  <si>
    <t>(9,4+15,359)*2,6</t>
  </si>
  <si>
    <t>02742</t>
  </si>
  <si>
    <t>PROVIZORNÍ LÁVKY</t>
  </si>
  <si>
    <t>Pronájem lávky po celou dobu stavby; celková délka lávky ~6m, volná šířka 2,0m,   
oboustranné zábradlí v.1,1m s výplní dle ČSN 73 6201. Předpokládá se provedení z   
ocelových nosníků a dřevěných prvků podlahy, zábradlí a uložení, případně ze   
systémové konstrukce.Součástí položky jsou podpěry lávky ze silničních panelů, provedení přístupových pěšin z asf. recyklátu vč. odstranění zeleně, případných úprav oplocení  atd. Pronájem lávky je uvažován po celou dobu stavby, a to vč. dopravy, montáže, údržby po dobu provozu, následné demontáže a odvozu a uvedení celého zasaženého území do původního stavu.</t>
  </si>
  <si>
    <t>70</t>
  </si>
  <si>
    <t>R029001</t>
  </si>
  <si>
    <t>VÝŠKOVÁ ÚPRAVA  A PŘEPOJENÍ STÁVAJÍCÍHO PODZEMNÍHO VEDENÍ NN VE SPRÁVĚ ČEZ DISTRIBUCE a.s.</t>
  </si>
  <si>
    <t>Podzemní vedení NN, ČEZ Distribuce, a.s. je v současné době vedeno v ocelovém žlabu umístěném na povodní poprsní zídce stávajícího mostu – těsně pod římsou mostu. V rámci stavby bude toto vedení před, započetím demoličních prací, nejprve provizorně přemístěno a ochráněno v místě mimo rozsah budoucí stavební jámy (tato činnost je uvažována v rámci položky č.02730 soupisu prací). Po provedení nosné konstrukce mostu bude kabel podzemního vedení NN umístěn do podélně rozříznuté chráničky DN 90, jež bude v cca původní půdorysné pozici vložena do bednění pravé mostní římsy, následně bude dokončeno osazení výztuže římsy a její betonáž.</t>
  </si>
  <si>
    <t>Zemní práce</t>
  </si>
  <si>
    <t>113328</t>
  </si>
  <si>
    <t>ODSTRAN PODKL ZPEVNĚNÝCH PLOCH Z KAMENIVA NESTMEL, ODVOZ DO 20KM</t>
  </si>
  <si>
    <t>vč.odvozu na skládku a uložení na skládku. Poplatek za skládku je uveden v položce č. 015330  
skutečnou vzdálenost odvozu je zhotovitel zohlední v ceně</t>
  </si>
  <si>
    <t>z příloh D.1.2.1.4, D.1.2.1.5, odečet ploch CAD; 53,717* (0,45-0,1)*0,5</t>
  </si>
  <si>
    <t>Položka zahrnuje veškerou manipulaci s vybouranou sutí a s vybouranými hmotami vč. uložení na skládku. Nezahrnuje poplatek za skládku, který se vykazuje v položce 015330** (s výjimkou malého množství bouraného materiálu, kde je možné poplatek zahrnout do jednotkové ceny bourání – tento fakt musí být uveden v doplňujícím textu k položce).</t>
  </si>
  <si>
    <t>113338</t>
  </si>
  <si>
    <t>ODSTRAN PODKL ZPEVNĚNÝCH PLOCH S ASFALT POJIVEM, ODVOZ DO 20KM</t>
  </si>
  <si>
    <t>vč.odvozu na skládku a uložení na skládku. Poplatek za skládku je uveden v položce č. 015670</t>
  </si>
  <si>
    <t>Položka zahrnuje veškerou manipulaci s vybouranou sutí a s vybouranými hmotami vč. uložení na skládku. Nezahrnuje poplatek za skládku, který se vykazuje v položce 015** (s výjimkou malého množství bouraného materiálu, kde je možné poplatek zahrnout do jednotkové ceny bourání – tento fakt musí být uveden v doplňujícím textu k položce).</t>
  </si>
  <si>
    <t>113728</t>
  </si>
  <si>
    <t>FRÉZOVÁNÍ ZPEVNĚNÝCH PLOCH ASFALTOVÝCH, ODVOZ DO 20KM</t>
  </si>
  <si>
    <t>z příloh D.1.2.1.4, D.1.2.1.5, odečet ploch CAD; (10,876+10,312)*0,05+(5,379+40,975+15,396+53,717+27,826)*0,1</t>
  </si>
  <si>
    <t>113766</t>
  </si>
  <si>
    <t>FRÉZOVÁNÍ DRÁŽKY PRŮŘEZU DO 800MM2 V ASFALTOVÉ VOZOVCE</t>
  </si>
  <si>
    <t>20x40 mm - v obrusné vrstvě vozovky, vč. likvidace vzniklého odpadu</t>
  </si>
  <si>
    <t>z přílohy D.1.2.1.4;  6,633+6,625</t>
  </si>
  <si>
    <t>Položka zahrnuje veškerou manipulaci s vybouranou sutí a s vybouranými hmotami vč. uložení na skládku.</t>
  </si>
  <si>
    <t>11511</t>
  </si>
  <si>
    <t>ČERPÁNÍ VODY DO 500 L/MIN</t>
  </si>
  <si>
    <t>HOD</t>
  </si>
  <si>
    <t>vč. zřízení a odstranění čerpacích jímek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</si>
  <si>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</si>
  <si>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</si>
  <si>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</si>
  <si>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2xDN 600 vč.těsnících zemních hrázek a jejich následné likvidace</t>
  </si>
  <si>
    <t>z přílohy D.1.2.1.4;  2*25</t>
  </si>
  <si>
    <t>Položka převedení vody na povrchu zahrnuje zřízení, udržování a odstranění příslušného zařízení. Převedení vody se uvádí buď průměrem potrubí (DN) nebo délkou rozvinutého obvodu žlabu (r.o.).</t>
  </si>
  <si>
    <t>11</t>
  </si>
  <si>
    <t>12980</t>
  </si>
  <si>
    <t>ČIŠTĚNÍ ULIČNÍCH VPUSTÍ</t>
  </si>
  <si>
    <t>Pročištění odvodňovací vpusti, součástí položky je likvidace odpadu</t>
  </si>
  <si>
    <t>Součástí položky je vodorovná a svislá doprava, přemístění, přeložení, manipulace s materiálem a uložení na skládku.  
 Nezahrnuje poplatek za skládku, který se vykazuje v položce 015** (s výjimkou malého množství  materiálu, kde je možné poplatek zahrnout do jednotkové ceny položky – tento fakt musí být uveden v doplňujícím textu k položce)</t>
  </si>
  <si>
    <t>12</t>
  </si>
  <si>
    <t>131738</t>
  </si>
  <si>
    <t>HLOUBENÍ JAM ZAPAŽ I NEPAŽ TŘ. I, ODVOZ DO 20KM</t>
  </si>
  <si>
    <t>vč.odvozu a uložení na skládku, poplatek za skládku uveden v položce č. 014101</t>
  </si>
  <si>
    <t>z příloh D.1.2.1.4, D.1.2.1.5, odečet ploch CAD; (2*70,319+22,007)/2*3,4-9,091*7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</si>
  <si>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č.015**</t>
  </si>
  <si>
    <t>13</t>
  </si>
  <si>
    <t>131838</t>
  </si>
  <si>
    <t>HLOUBENÍ JAM ZAPAŽ I NEPAŽ TŘ. II, ODVOZ DO 20KM</t>
  </si>
  <si>
    <t>vč.odvozu a uložení na skládku, poplatek za skládku uveden v položce č. 015112, výkop pro případnou sanaci podloží - položka bude provedena pouze na přímý příkaz TDI a investora stavby</t>
  </si>
  <si>
    <t>z příloh D.1.2.1.4, D.1.2.1.5, odečet ploch CAD; 70,319*0,8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</si>
  <si>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</si>
  <si>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</si>
  <si>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17481</t>
  </si>
  <si>
    <t>ZÁSYP JAM A RÝH Z NAKUPOVANÝCH MATERIÁLŮ</t>
  </si>
  <si>
    <t>vč. zkoušek hutnění, ze zeminy vhodné nebo podmínečně vhodné dle ČSN 73 6133, D = 95 %, Id = 0,8 . Použití zásypového materiálu podléhá schválením TDI a investora. Pro schválení bude doložen rozbor geologa.</t>
  </si>
  <si>
    <t>z příloh D.1.2.1.4, D.1.2.1.5, odečet ploch CAD; 2,279*10,471+2,78*10,415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</si>
  <si>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</si>
  <si>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15</t>
  </si>
  <si>
    <t>18120</t>
  </si>
  <si>
    <t>ÚPRAVA PLÁNĚ SE ZHUTNĚNÍM V HORNINĚ TŘ. II</t>
  </si>
  <si>
    <t>M2</t>
  </si>
  <si>
    <t>úprava pláně přehutněním, vč. statické zatěžovací zkoušky pláně</t>
  </si>
  <si>
    <t>z příloh D.1.2.1.4, D.1.2.1.5, odečet ploch CAD; 11,064+17,553</t>
  </si>
  <si>
    <t>položka zahrnuje úpravu pláně včetně vyrovnání výškových rozdílů. Míru zhutnění určuje projekt.</t>
  </si>
  <si>
    <t>16</t>
  </si>
  <si>
    <t>18214</t>
  </si>
  <si>
    <t>ÚPRAVA POVRCHŮ SROVNÁNÍM ÚZEMÍ V TL DO 0,25M</t>
  </si>
  <si>
    <t>z přílohy D.1.2.1.4, odečet ploch CAD; 27,851</t>
  </si>
  <si>
    <t>položka zahrnuje srovnání výškových rozdílů terénu</t>
  </si>
  <si>
    <t>17</t>
  </si>
  <si>
    <t>18222</t>
  </si>
  <si>
    <t>ROZPROSTŘENÍ ORNICE VE SVAHU V TL DO 0,15M</t>
  </si>
  <si>
    <t>položka zahrnuje:  
nutné přemístění ornice z dočasných skládek vzdálených do 50m  
rozprostření ornice v předepsané tloušťce ve svahu přes 1:5</t>
  </si>
  <si>
    <t>18</t>
  </si>
  <si>
    <t>18241</t>
  </si>
  <si>
    <t>ZALOŽENÍ TRÁVNÍKU RUČNÍM VÝSEVEM</t>
  </si>
  <si>
    <t>osetí travní směsí, vč. zalití a ošetřování</t>
  </si>
  <si>
    <t>Zahrnuje dodání předepsané travní směsi, její výsev na ornici, zalévání, první pokosení, to vše bez ohledu na sklon terénu</t>
  </si>
  <si>
    <t>Základy</t>
  </si>
  <si>
    <t>19</t>
  </si>
  <si>
    <t>21263</t>
  </si>
  <si>
    <t>TRATIVODY KOMPLET Z TRUB Z PLAST HMOT DN DO 150MM</t>
  </si>
  <si>
    <t>rubová drenáž DN150 SN8 vč.dodání, betonové lože, osazení, obsypu mezerovitým betonem, vyústění skrz konstrukci resp. vč. výustního objektu</t>
  </si>
  <si>
    <t>z příloh D.1.2.1.4, D.1.2.1.5, D.1.2.1.6; 7,161+7,207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</si>
  <si>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</si>
  <si>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20</t>
  </si>
  <si>
    <t>21341</t>
  </si>
  <si>
    <t>DRENÁŽNÍ VRSTVY Z PLASTBETONU (PLASTMALTY)</t>
  </si>
  <si>
    <t>odvodnění izolace NK v úžlabích</t>
  </si>
  <si>
    <t>z přílohy D.1.2.1.8; 0,15*0,04*5,059*2</t>
  </si>
  <si>
    <t>Položka zahrnuje:  
- dodávku předepsaného materiálu pro drenážní vrstvu, včetně mimostaveništní a vnitrostaveništní dopravy  
- provedení drenážní vrstvy předepsaných rozměrů a předepsaného tvaru</t>
  </si>
  <si>
    <t>21</t>
  </si>
  <si>
    <t>22594</t>
  </si>
  <si>
    <t>ZÁPOROVÉ PAŽENÍ Z KOVU TRVALÉ</t>
  </si>
  <si>
    <t>zápory HEB 200 včetně zabetonování + případné převázky či rohové výztuhy dle výrobní dokumentace zhotovitele, položka bude čerpána pouze na přímý příkaz TDI a investora stavby</t>
  </si>
  <si>
    <t>z příloh D.1.2.1.4, D.1.2.1.5; 13*6*61,3/1000</t>
  </si>
  <si>
    <t>položka zahrnuje dodávku ocelových zápor, jejich osazení do připravených vrtů včetně zabetonování konců a obsypu, případně jejich zaberanění. Ocelová převázka se započítá do výsledné hmotnosti.</t>
  </si>
  <si>
    <t>22</t>
  </si>
  <si>
    <t>22695A</t>
  </si>
  <si>
    <t>VÝDŘEVA ZÁPOROVÉHO PAŽENÍ DOČASNÁ (PLOCHA)</t>
  </si>
  <si>
    <t>vč. likvidace výdřevy po demontáži, položka bude čerpána pouze na přímý příkaz TDI a investora stavby</t>
  </si>
  <si>
    <t>z příloh D.1.2.1.4, D.1.2.1.5; 12*3,5</t>
  </si>
  <si>
    <t>položka zahrnuje osazení pažin bez ohledu na druh, jejich opotřebení a jejich odstranění</t>
  </si>
  <si>
    <t>23</t>
  </si>
  <si>
    <t>264327</t>
  </si>
  <si>
    <t>VRTY PRO PILOTY TŘ. III D DO 500MM</t>
  </si>
  <si>
    <t>pro zápory, položka bude čerpána pouze na přímý příkaz TDI a investora stavby, vč.odvozu a uložení na skládku, poplatek za skládku uveden v položce č. 015112</t>
  </si>
  <si>
    <t>z příloh D.1.2.1.4, D.1.2.1.5; 6,2*12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</si>
  <si>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</si>
  <si>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24</t>
  </si>
  <si>
    <t>27152</t>
  </si>
  <si>
    <t>POLŠTÁŘE POD ZÁKLADY Z KAMENIVA DRCENÉHO</t>
  </si>
  <si>
    <t>sanační vrstva z drceného kameniva HDK 0/250, vč. zkoušek zhutnění, položka bude provedena pouze na přímý příkaz TDI a investora stavby</t>
  </si>
  <si>
    <t>z příloh D.1.2.1.4, D.1.2.1.5, odečet ploch CAD; 70,319*0,5</t>
  </si>
  <si>
    <t>položka zahrnuje dodávku předepsaného kameniva, mimostaveništní a vnitrostaveništní dopravu a jeho uložení  
není-li v zadávací dokumentaci uvedeno jinak, jedná se o nakupovaný materiál</t>
  </si>
  <si>
    <t>25</t>
  </si>
  <si>
    <t>272314</t>
  </si>
  <si>
    <t>ZÁKLADY Z PROSTÉHO BETONU DO C25/30</t>
  </si>
  <si>
    <t>pro opěrné zdi; vč. kontrolních zkoušek betonu dle TKP 18</t>
  </si>
  <si>
    <t>z příloh D.1.2.1.4, D.1.2.1.6; (1,12*0,6+1,8*0,7)*2*2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</si>
  <si>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</si>
  <si>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26</t>
  </si>
  <si>
    <t>272325</t>
  </si>
  <si>
    <t>ZÁKLADY ZE ŽELEZOBETONU DO C30/37</t>
  </si>
  <si>
    <t>z přílohy D.1.2.1.8, odečet ploch CAD; 36,987*0,4</t>
  </si>
  <si>
    <t>27</t>
  </si>
  <si>
    <t>272365</t>
  </si>
  <si>
    <t>VÝZTUŽ ZÁKLADŮ Z OCELI 10505, B500B</t>
  </si>
  <si>
    <t>vyztužení 3,0%, vázaná na místě</t>
  </si>
  <si>
    <t>z položky č.272325; 14,795*0,03*7,85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</si>
  <si>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</si>
  <si>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</t>
  </si>
  <si>
    <t>28997</t>
  </si>
  <si>
    <t>OPLÁŠTĚNÍ (ZPEVNĚNÍ) Z GEOTEXTILIE A GEOMŘÍŽOVIN</t>
  </si>
  <si>
    <t>ochrana těsnící vrstvy</t>
  </si>
  <si>
    <t>z příloh D.1.2.1.4, D.1.2.1.5, D.1.2.1.6; (1,224+2,303)*6,35*2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</si>
  <si>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</si>
  <si>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29</t>
  </si>
  <si>
    <t>28999</t>
  </si>
  <si>
    <t>OPLÁŠTĚNÍ (ZPEVNĚNÍ) Z FÓLIE</t>
  </si>
  <si>
    <t>těsnící vrstva v přechodových oblastech</t>
  </si>
  <si>
    <t>z příloh D.1.2.1.4, D.1.2.1.5, D.1.2.1.6; (1,224+2,303)*6,35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</si>
  <si>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</si>
  <si>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 (a kompletní)</t>
  </si>
  <si>
    <t>30</t>
  </si>
  <si>
    <t>31717</t>
  </si>
  <si>
    <t>KOVOVÉ KONSTRUKCE PRO KOTVENÍ ŘÍMSY</t>
  </si>
  <si>
    <t>KG</t>
  </si>
  <si>
    <t>vč. rozměření, vrtání, přípravy vrtu pro kotvení, kotvy vč. PKO, vlepení</t>
  </si>
  <si>
    <t>po 1,0 m pod oběma římsami; (5+5)*5</t>
  </si>
  <si>
    <t>Položka zahrnuje dodávku (výrobu) kotevního prvku předepsaného tvaru a jeho osazení do předepsané polohy včetně nezbytných prací (vrty, zálivky apod.)</t>
  </si>
  <si>
    <t>31</t>
  </si>
  <si>
    <t>317325</t>
  </si>
  <si>
    <t>ŘÍMSY ZE ŽELEZOBETONU DO C30/37</t>
  </si>
  <si>
    <t>vč.bednění, výplně a těsnění spar, úpravy horního povrchu viz TZ    
vč. kontrolních zkoušek betonu dle TKP 18</t>
  </si>
  <si>
    <t>z příloh D.1.2.1.4, D.1.2.1.6, odečet ploch CAD; (0,369+0,211)*6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</si>
  <si>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</si>
  <si>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</t>
  </si>
  <si>
    <t>317365</t>
  </si>
  <si>
    <t>VÝZTUŽ ŘÍMS Z OCELI 10505, B500B</t>
  </si>
  <si>
    <t>vyztužení 2,5%, vázaná na místě</t>
  </si>
  <si>
    <t>z položky č.317325; 3,48*0,025*7,85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</si>
  <si>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</si>
  <si>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</t>
  </si>
  <si>
    <t>327324</t>
  </si>
  <si>
    <t>ZDI OPĚRNÉ, ZÁRUBNÍ, NÁBŘEŽNÍ ZE ŽELEZOVÉHO BETONU DO C25/30</t>
  </si>
  <si>
    <t>vč. kontrolních zkoušek betonu dle TKP 18</t>
  </si>
  <si>
    <t>z příloh D.1.2.1.4, D.1.2.1.6; (0,33+0,52)*0,5*2,6*2*2+(0,3+0,65)*0,5*3,5*2*2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</si>
  <si>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</si>
  <si>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34</t>
  </si>
  <si>
    <t>327366</t>
  </si>
  <si>
    <t>VÝZTUŽ ZDÍ OPĚRNÝCH, ZÁRUBNÍCH, NÁBŘEŽNÍCH Z KARI SÍTÍ</t>
  </si>
  <si>
    <t>z příloh D.1.2.1.4, D.1.2.1.6; ((2*2,6+0,2)*2*2+(2*3,5+0,2)*2*2)*5,4/1000</t>
  </si>
  <si>
    <t>35</t>
  </si>
  <si>
    <t>389325</t>
  </si>
  <si>
    <t>MOSTNÍ RÁMOVÉ KONSTRUKCE ZE ŽELEZOBETONU C30/37</t>
  </si>
  <si>
    <t>vč.bednění, výplně a těsnění spar, nátěru zasypaných ploch proti zemní vlhkosti vč.ochrany geotextilií, úpravy povrchu broušením a brokováním pro pokládku izolace, vč.podpěrné konstrukce, vč. kontrolních zkoušek betonu dle TKP 18</t>
  </si>
  <si>
    <t>z přílohy D.1.2.1.8, odečet ploch CAD; 36,986*0,4+2*3,852*2,925+36,986*4,771/7,15</t>
  </si>
  <si>
    <t>36</t>
  </si>
  <si>
    <t>389365</t>
  </si>
  <si>
    <t>VÝZTUŽ MOSTNÍ RÁMOVÉ KONSTRUKCE Z OCELI 10505, B500B</t>
  </si>
  <si>
    <t>z položky č.389325; 62,008*0,03*7,85</t>
  </si>
  <si>
    <t>Vodorovné konstrukce</t>
  </si>
  <si>
    <t>37</t>
  </si>
  <si>
    <t>451312</t>
  </si>
  <si>
    <t>PODKLADNÍ A VÝPLŇOVÉ VRSTVY Z PROSTÉHO BETONU C12/15</t>
  </si>
  <si>
    <t>z přílohy D.1.2.1.4, odečet ploch CAD; 46,452*0,15</t>
  </si>
  <si>
    <t>38</t>
  </si>
  <si>
    <t>451314</t>
  </si>
  <si>
    <t>PODKLADNÍ A VÝPLŇOVÉ VRSTVY Z PROSTÉHO BETONU C25/30</t>
  </si>
  <si>
    <t>z příloh D.1.2.1.4, D.1.2.1.5, D.1.2.1.6, odečet ploch CAD; 1,567*4,096+(0,283+0,234)*4,096+(0,836+0,836)*6,05</t>
  </si>
  <si>
    <t>39</t>
  </si>
  <si>
    <t>45157</t>
  </si>
  <si>
    <t>PODKLADNÍ A VÝPLŇOVÉ VRSTVY Z KAMENIVA TĚŽENÉHO</t>
  </si>
  <si>
    <t>ŠP lože nad a pod těsnící vrstvou v přechodových oblastech</t>
  </si>
  <si>
    <t>z přílohy D.1.2.1.5 a z položky č.28999; 22,396*0,3</t>
  </si>
  <si>
    <t>40</t>
  </si>
  <si>
    <t>45160</t>
  </si>
  <si>
    <t>PODKL A VÝPLŇ VRSTVY Z MEZEROVITÉHO BETONU</t>
  </si>
  <si>
    <t>přechodové klíny za opěrami z mezerovitého betonu MCB 12/15</t>
  </si>
  <si>
    <t>z příloh D.1.2.1.5, D.1.2.1.6, odečet ploch CAD, odečet ploch CAD; 6,35*(0,806+1,45)</t>
  </si>
  <si>
    <t>Položka zahrnuje dodávku mezerovitého betonu a jeho uložení se zhutněním, včetně mimostaveništní a vnitrostaveništní dopravy (rovněž přesuny)</t>
  </si>
  <si>
    <t>41</t>
  </si>
  <si>
    <t>46451</t>
  </si>
  <si>
    <t>POHOZ DNA A SVAHŮ Z LOMOVÉHO KAMENE</t>
  </si>
  <si>
    <t>sanace dna výkopové jámy, vč. hutnění, položka bude provedena pouze na přímý příkaz TDI a investora stavby</t>
  </si>
  <si>
    <t>z příloh D.1.2.1.4, D.1.2.1.5, odečet ploch CAD; 70,319*0,3</t>
  </si>
  <si>
    <t>položka zahrnuje dodávku předepsaného kamene, mimostaveništní a vnitrostaveništní dopravu a jeho uložení  
není-li v zadávací dokumentaci uvedeno jinak, jedná se o nakupovaný materiál</t>
  </si>
  <si>
    <t>42</t>
  </si>
  <si>
    <t>465512</t>
  </si>
  <si>
    <t>DLAŽBY Z LOMOVÉHO KAMENE NA MC</t>
  </si>
  <si>
    <t>kamenná dlažba do betonového lože (C25/30-XF3)</t>
  </si>
  <si>
    <t>z přílohy C.3, odečet ploch CAD; (26,007+0,7)*0,25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</si>
  <si>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</si>
  <si>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</si>
  <si>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43</t>
  </si>
  <si>
    <t>57130</t>
  </si>
  <si>
    <t>UZAVŘENÉ OBALOVANÉ KAMENIVO</t>
  </si>
  <si>
    <t>ACP 16+, tl. 80 mm</t>
  </si>
  <si>
    <t>z přílohy D.1.2.1.4, odečet ploch CAD; 53,717*0,08</t>
  </si>
  <si>
    <t>- dodání základfní vrstvy z obalovaného kameniva velmi hrubého nebo typu makadam předepsané kvality a zrnitosti, dodání vtlačované směsi z asfaltového betonu nebo asfaltového koberce tenkého předepsané kvality – dle ČSN 73 6128  
- očištění podkladu  
- rozprostření a zhutnění základní vrstvy, rozprostření a zhutnění vtlačované směsi – dle ČSN 73 6128  
- zřízení vrstvy bez rozlišení šířky, pokládání vrstvy po etapách, včetně pracovních spar a spojů  
- nezahrnuje postřiky, nátěry</t>
  </si>
  <si>
    <t>44</t>
  </si>
  <si>
    <t>572123</t>
  </si>
  <si>
    <t>INFILTRAČNÍ POSTŘIK Z EMULZE DO 1,0KG/M2</t>
  </si>
  <si>
    <t>z přílohy D.1.2.1.4, odečet ploch CAD; pod ACP 16+; 53,717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</si>
  <si>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</si>
  <si>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45</t>
  </si>
  <si>
    <t>572213</t>
  </si>
  <si>
    <t>SPOJOVACÍ POSTŘIK Z EMULZE DO 0,5KG/M2</t>
  </si>
  <si>
    <t>z přílohy D.1.2.1.4, odečet ploch CAD; 21,187+61,752+53,717+27,826+61,752+53,717</t>
  </si>
  <si>
    <t>46</t>
  </si>
  <si>
    <t>574A04</t>
  </si>
  <si>
    <t>ASFALTOVÝ BETON PRO OBRUSNÉ VRSTVY ACO 11+, 11S</t>
  </si>
  <si>
    <t>ACO 11+ tl. 50mm    
vč.zatěsnění spár a jejich řezání, zálivek a předtěsnění spár</t>
  </si>
  <si>
    <t>z přílohy D.1.2.1.4, odečet ploch CAD; (21,187+61,752+53,717+27,826)*0,05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</si>
  <si>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</si>
  <si>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47</t>
  </si>
  <si>
    <t>574C06</t>
  </si>
  <si>
    <t>ASFALTOVÝ BETON PRO LOŽNÍ VRSTVY ACL 16+, 16S</t>
  </si>
  <si>
    <t>ACL 16+, ložná vrtsva tl. 50 mm</t>
  </si>
  <si>
    <t>z přílohy D.1.2.1.4, odečet ploch CAD; (61,752+53,717)*0,05</t>
  </si>
  <si>
    <t>48</t>
  </si>
  <si>
    <t>575C03</t>
  </si>
  <si>
    <t>LITÝ ASFALT MA IV (OCHRANA MOSTNÍ IZOLACE) 11</t>
  </si>
  <si>
    <t>ochrana izolace na mostě, v prostoru mezi římsami, tl. 40 mm</t>
  </si>
  <si>
    <t>z přílohy D.1.2.1.4, odečet ploch CAD; 27,826*0,04</t>
  </si>
  <si>
    <t>49</t>
  </si>
  <si>
    <t>582611</t>
  </si>
  <si>
    <t>KRYTY Z BETON DLAŽDIC SE ZÁMKEM ŠEDÝCH TL 60MM DO LOŽE Z KAM</t>
  </si>
  <si>
    <t>včetně lože ze ŠD 2/5 mm tl. 40 mm</t>
  </si>
  <si>
    <t>z přílohy D.1.2.1.4, odečet ploch CAD; 3,292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</si>
  <si>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</si>
  <si>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50</t>
  </si>
  <si>
    <t>587202</t>
  </si>
  <si>
    <t>PŘEDLÁŽDĚNÍ KRYTU Z DROBNÝCH KOSTEK</t>
  </si>
  <si>
    <t>z příloh D.1.2.1.4, D.1.2.1.6; 5,863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</si>
  <si>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</si>
  <si>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51</t>
  </si>
  <si>
    <t>dvojřádek okolo obrubníků</t>
  </si>
  <si>
    <t>z příloh D.1.2.1.4, D.1.2.1.6; 6,146</t>
  </si>
  <si>
    <t>52</t>
  </si>
  <si>
    <t>58920</t>
  </si>
  <si>
    <t>VÝPLŇ SPAR MODIFIKOVANÝM ASFALTEM</t>
  </si>
  <si>
    <t>z položky č.113766; 13,252</t>
  </si>
  <si>
    <t>položka zahrnuje:  
- dodávku předepsaného materiálu  
- vyčištění a výplň spar tímto materiálem</t>
  </si>
  <si>
    <t>71</t>
  </si>
  <si>
    <t>U56333</t>
  </si>
  <si>
    <t>VOZOVKOVÉ VRSTVY ZE ŠTĚRKODRTI TL. DO 150MM</t>
  </si>
  <si>
    <t>ŠD typ A 32/63, tl. 120 mm, vč. zkoušek hutnění</t>
  </si>
  <si>
    <t>z přílohy D.1.2.1.4, odečet ploch CAD; 53,717*0,12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</si>
  <si>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</si>
  <si>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72</t>
  </si>
  <si>
    <t>U56334</t>
  </si>
  <si>
    <t>VOZOVKOVÉ VRSTVY ZE ŠTĚRKODRTI TL. DO 200MM</t>
  </si>
  <si>
    <t>ŠD typ A 0/63, tl. min 150 mm, vč. zkoušek hutnění</t>
  </si>
  <si>
    <t>z přílohy D.1.2.1.4, odečet ploch CAD; 53,717*0,15</t>
  </si>
  <si>
    <t>PSV</t>
  </si>
  <si>
    <t>53</t>
  </si>
  <si>
    <t>711442</t>
  </si>
  <si>
    <t>IZOLACE MOSTOVEK CELOPLOŠNÁ ASFALTOVÝMI PÁSY S PEČETÍCÍ VRSTVOU</t>
  </si>
  <si>
    <t>Přetažena až na úroveň rubových drenáží za opěrami</t>
  </si>
  <si>
    <t>z příloh D.1.2.1.4, D.1.2.1.5, D.1.2.1.6, odečet ploch CAD; 36,987+1,2*(7,287+0,7)*2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</si>
  <si>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</si>
  <si>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54</t>
  </si>
  <si>
    <t>71150</t>
  </si>
  <si>
    <t>OCHRANA IZOLACE NA POVRCHU</t>
  </si>
  <si>
    <t>geokompozitní drenážní prvky s HDPE jádrem</t>
  </si>
  <si>
    <t>z příloh D.1.2.1.4, D.1.2.1.5, D.1.2.1.6, odečet ploch CAD; 1,2*(7,287+0,7)*2</t>
  </si>
  <si>
    <t>položka zahrnuje:  
- dodání  předepsaného ochranného materiálu  
- zřízení ochrany izolace</t>
  </si>
  <si>
    <t>55</t>
  </si>
  <si>
    <t>711502</t>
  </si>
  <si>
    <t>OCHRANA IZOLACE NA POVRCHU ASFALTOVÝMI PÁSY</t>
  </si>
  <si>
    <t>ochrana izolace pod římsou asfaltovými pásy s kovovou vložkou</t>
  </si>
  <si>
    <t>z příloh D.1.2.1.4, D.1.2.1.5, D.1.2.1.6, odečet ploch CAD; 7,237+3,439</t>
  </si>
  <si>
    <t>56</t>
  </si>
  <si>
    <t>711509</t>
  </si>
  <si>
    <t>OCHRANA IZOLACE NA POVRCHU TEXTILIÍ</t>
  </si>
  <si>
    <t>plošná hm. 600g/m2 - filtrační vrstva pro geokompozitní drenážní prvky s HDPE jádrem</t>
  </si>
  <si>
    <t>z položky č.71150</t>
  </si>
  <si>
    <t>57</t>
  </si>
  <si>
    <t>78382</t>
  </si>
  <si>
    <t>NÁTĚRY BETON KONSTR TYP S2 (OS-B)</t>
  </si>
  <si>
    <t>typ S2 dle TKP 31</t>
  </si>
  <si>
    <t>z přílohy D.1.2.1.8, odečet ploch CAD; 2*2,193+2*4,096*0,3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</si>
  <si>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</si>
  <si>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58</t>
  </si>
  <si>
    <t>78383</t>
  </si>
  <si>
    <t>NÁTĚRY BETON KONSTR TYP S4 (OS-C)</t>
  </si>
  <si>
    <t>typ S4 dle TKP 31</t>
  </si>
  <si>
    <t>z příloh D.1.2.1.4, D.1.2.1.5, D.1.2.1.6; (0,15+0,25)*2*6</t>
  </si>
  <si>
    <t>Potrubí</t>
  </si>
  <si>
    <t>59</t>
  </si>
  <si>
    <t>87444</t>
  </si>
  <si>
    <t>POTRUBÍ Z TRUB PLASTOVÝCH ODPADNÍCH DN DO 250MM</t>
  </si>
  <si>
    <t>korugovaná odpadní trubka, DN 150 mm, pro vrcholový tlak Sn8 vč. betonového lože, osazení, obsypu suchým betonem a vyústění do koryta vodoteče</t>
  </si>
  <si>
    <t>z přílohy D.1.2.1.4; 2,648+6,006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</si>
  <si>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</si>
  <si>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60</t>
  </si>
  <si>
    <t>87627</t>
  </si>
  <si>
    <t>CHRÁNIČKY Z TRUB PLASTOVÝCH DN DO 100MM</t>
  </si>
  <si>
    <t>DN 90 mm - rezervní vč.zatahovacího lanka a zavíčkování</t>
  </si>
  <si>
    <t>z příloh D.1.2.1.4, D.1.2.1.6; 2*(6,0+6,0)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</si>
  <si>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</si>
  <si>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61</t>
  </si>
  <si>
    <t>89712</t>
  </si>
  <si>
    <t>VPUSŤ KANALIZAČNÍ ULIČNÍ KOMPLETNÍ Z BETONOVÝCH DÍLCŮ</t>
  </si>
  <si>
    <t>Uliční vpust z betonových prefabrikovaných dílců - dodávka a montáž   
specifikace - třída zatížení mříže B125, odtok DN 150 mm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</si>
  <si>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</si>
  <si>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62</t>
  </si>
  <si>
    <t>89922</t>
  </si>
  <si>
    <t>VÝŠKOVÁ ÚPRAVA MŘÍŽÍ</t>
  </si>
  <si>
    <t>Výšková úprava mříží stávajících vpustí</t>
  </si>
  <si>
    <t>- položka výškové úpravy zahrnuje všechny nutné práce a materiály pro zvýšení nebo snížení zařízení (včetně nutné úpravy stávajícího povrchu vozovky nebo chodníku).</t>
  </si>
  <si>
    <t>63</t>
  </si>
  <si>
    <t>9112B1</t>
  </si>
  <si>
    <t>ZÁBRADLÍ MOSTNÍ SE SVISLOU VÝPLNÍ - DODÁVKA A MONTÁŽ</t>
  </si>
  <si>
    <t>se svislou výplní z ocelové pásoviny opatřeno PKO, kotevní prvky z nerezové oceli třídy A4, kotveno do předvrtaných otvorů, vč. podlití plastmaltou</t>
  </si>
  <si>
    <t>z příloh D.1.2.1.4, D.1.2.1.6; 6,0+6,0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</si>
  <si>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</si>
  <si>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64</t>
  </si>
  <si>
    <t>914131</t>
  </si>
  <si>
    <t>DOPRAVNÍ ZNAČKY ZÁKLADNÍ VELIKOSTI OCELOVÉ FÓLIE TŘ 2 - DODÁVKA A MONTÁŽ</t>
  </si>
  <si>
    <t>označení vodoteče IS15a "Potok Čermná"</t>
  </si>
  <si>
    <t>položka zahrnuje:  
- dodávku a montáž značek v požadovaném provedení</t>
  </si>
  <si>
    <t>65</t>
  </si>
  <si>
    <t>914A41</t>
  </si>
  <si>
    <t>EV ČÍSLO MOSTU OCEL S FÓLIÍ TŘ.3 DODÁVKA A MONTÁŽ</t>
  </si>
  <si>
    <t>podle ČSN 73 6220    
označení "32550-1"</t>
  </si>
  <si>
    <t>66</t>
  </si>
  <si>
    <t>917223</t>
  </si>
  <si>
    <t>SILNIČNÍ A CHODNÍKOVÉ OBRUBY Z BETONOVÝCH OBRUBNÍKŮ ŠÍŘ 100MM</t>
  </si>
  <si>
    <t>obruba šířky 100 mm, vč.dodání, lože, osazení</t>
  </si>
  <si>
    <t>z přílohy D.1.2.1.4; 0,81+2,062+0,772+0,5+1,5</t>
  </si>
  <si>
    <t>Položka zahrnuje:  
dodání a pokládku betonových obrubníků o rozměrech předepsaných zadávací dokumentací  
betonové lože i boční betonovou opěrku.</t>
  </si>
  <si>
    <t>67</t>
  </si>
  <si>
    <t>917224</t>
  </si>
  <si>
    <t>SILNIČNÍ A CHODNÍKOVÉ OBRUBY Z BETONOVÝCH OBRUBNÍKŮ ŠÍŘ 150MM</t>
  </si>
  <si>
    <t>obruba šířky 150 mm, vč.dodání, lože, osazení</t>
  </si>
  <si>
    <t>z přílohy D.1.2.1.4; 2,607+2+1,5</t>
  </si>
  <si>
    <t>68</t>
  </si>
  <si>
    <t>91782</t>
  </si>
  <si>
    <t>VÝŠKOVÁ ÚPRAVA OBRUBNÍKŮ KAMENNÝCH</t>
  </si>
  <si>
    <t>směrové a výškové vyrovnání stávajících žulových obrubníků (rozebrání + znovuosazení)</t>
  </si>
  <si>
    <t>z příloh D.1.2.1.4, D.1.2.1.6;8,033+6,531+12,975+6,208</t>
  </si>
  <si>
    <t>Položka výšková úprava obrub zahrnuje jejich vytrhání, očištění, manipulaci, nové betonové lože a osazení. Případné nutné doplnění novými obrubami se uvede v položkách 9172 až 9177.</t>
  </si>
  <si>
    <t>69</t>
  </si>
  <si>
    <t>93818</t>
  </si>
  <si>
    <t>OČIŠTĚNÍ ASFALT VOZOVEK ZAMETENÍM</t>
  </si>
  <si>
    <t>vč. likvidace vzniklého odpadu</t>
  </si>
  <si>
    <t>z přílohy C.3, odečet ploch CAD; 21,187+61,752+53,717+27,826+2*20*6 - včetně úseků 20,0 m před a za stavbou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</si>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</sst>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02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47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44</v>
      </c>
    </row>
    <row r="17" spans="1:16" ht="12.75">
      <c r="A17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38.25">
      <c r="A18" s="28" t="s">
        <v>40</v>
      </c>
      <c r="E18" s="29" t="s">
        <v>50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51</v>
      </c>
    </row>
    <row r="21" spans="1:16" ht="12.75">
      <c r="A21" s="19" t="s">
        <v>35</v>
      </c>
      <c s="23" t="s">
        <v>23</v>
      </c>
      <c s="23" t="s">
        <v>52</v>
      </c>
      <c s="19" t="s">
        <v>37</v>
      </c>
      <c s="24" t="s">
        <v>53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54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51</v>
      </c>
    </row>
    <row r="25" spans="1:16" ht="12.75">
      <c r="A25" s="19" t="s">
        <v>35</v>
      </c>
      <c s="23" t="s">
        <v>25</v>
      </c>
      <c s="23" t="s">
        <v>55</v>
      </c>
      <c s="19" t="s">
        <v>37</v>
      </c>
      <c s="24" t="s">
        <v>56</v>
      </c>
      <c s="25" t="s">
        <v>57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.75">
      <c r="A26" s="28" t="s">
        <v>40</v>
      </c>
      <c r="E26" s="29" t="s">
        <v>58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51</v>
      </c>
    </row>
    <row r="29" spans="1:16" ht="12.75">
      <c r="A29" s="19" t="s">
        <v>35</v>
      </c>
      <c s="23" t="s">
        <v>27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14.75">
      <c r="A30" s="28" t="s">
        <v>40</v>
      </c>
      <c r="E30" s="29" t="s">
        <v>61</v>
      </c>
    </row>
    <row r="31" spans="1:5" ht="12.75">
      <c r="A31" s="30" t="s">
        <v>42</v>
      </c>
      <c r="E31" s="31" t="s">
        <v>37</v>
      </c>
    </row>
    <row r="32" spans="1:5" ht="12.75">
      <c r="A32" t="s">
        <v>43</v>
      </c>
      <c r="E32" s="29" t="s">
        <v>51</v>
      </c>
    </row>
    <row r="33" spans="1:16" ht="12.75">
      <c r="A33" s="19" t="s">
        <v>35</v>
      </c>
      <c s="23" t="s">
        <v>62</v>
      </c>
      <c s="23" t="s">
        <v>63</v>
      </c>
      <c s="19" t="s">
        <v>37</v>
      </c>
      <c s="24" t="s">
        <v>64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02">
      <c r="A34" s="28" t="s">
        <v>40</v>
      </c>
      <c r="E34" s="29" t="s">
        <v>65</v>
      </c>
    </row>
    <row r="35" spans="1:5" ht="12.75">
      <c r="A35" s="30" t="s">
        <v>42</v>
      </c>
      <c r="E35" s="31" t="s">
        <v>37</v>
      </c>
    </row>
    <row r="36" spans="1:5" ht="12.75">
      <c r="A36" t="s">
        <v>43</v>
      </c>
      <c r="E36" s="29" t="s">
        <v>51</v>
      </c>
    </row>
    <row r="37" spans="1:16" ht="12.75">
      <c r="A37" s="19" t="s">
        <v>35</v>
      </c>
      <c s="23" t="s">
        <v>66</v>
      </c>
      <c s="23" t="s">
        <v>67</v>
      </c>
      <c s="19" t="s">
        <v>37</v>
      </c>
      <c s="24" t="s">
        <v>68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02">
      <c r="A38" s="28" t="s">
        <v>40</v>
      </c>
      <c r="E38" s="29" t="s">
        <v>69</v>
      </c>
    </row>
    <row r="39" spans="1:5" ht="12.75">
      <c r="A39" s="30" t="s">
        <v>42</v>
      </c>
      <c r="E39" s="31" t="s">
        <v>37</v>
      </c>
    </row>
    <row r="40" spans="1:5" ht="12.75">
      <c r="A40" t="s">
        <v>43</v>
      </c>
      <c r="E40" s="29" t="s">
        <v>51</v>
      </c>
    </row>
    <row r="41" spans="1:16" ht="12.75">
      <c r="A41" s="19" t="s">
        <v>35</v>
      </c>
      <c s="23" t="s">
        <v>30</v>
      </c>
      <c s="23" t="s">
        <v>70</v>
      </c>
      <c s="19" t="s">
        <v>37</v>
      </c>
      <c s="24" t="s">
        <v>71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25.5">
      <c r="A42" s="28" t="s">
        <v>40</v>
      </c>
      <c r="E42" s="29" t="s">
        <v>72</v>
      </c>
    </row>
    <row r="43" spans="1:5" ht="12.75">
      <c r="A43" s="30" t="s">
        <v>42</v>
      </c>
      <c r="E43" s="31" t="s">
        <v>37</v>
      </c>
    </row>
    <row r="44" spans="1:5" ht="12.75">
      <c r="A44" t="s">
        <v>43</v>
      </c>
      <c r="E44" s="29" t="s">
        <v>51</v>
      </c>
    </row>
    <row r="45" spans="1:16" ht="12.75">
      <c r="A45" s="19" t="s">
        <v>35</v>
      </c>
      <c s="23" t="s">
        <v>32</v>
      </c>
      <c s="23" t="s">
        <v>73</v>
      </c>
      <c s="19" t="s">
        <v>37</v>
      </c>
      <c s="24" t="s">
        <v>74</v>
      </c>
      <c s="25" t="s">
        <v>57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58</v>
      </c>
    </row>
    <row r="47" spans="1:5" ht="12.75">
      <c r="A47" s="30" t="s">
        <v>42</v>
      </c>
      <c r="E47" s="31" t="s">
        <v>37</v>
      </c>
    </row>
    <row r="48" spans="1:5" ht="51">
      <c r="A48" t="s">
        <v>43</v>
      </c>
      <c r="E48" s="29" t="s">
        <v>75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76</v>
      </c>
      <c s="32">
        <f>0+I8+I17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76</v>
      </c>
      <c s="5"/>
      <c s="14" t="s">
        <v>77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78</v>
      </c>
      <c s="19" t="s">
        <v>37</v>
      </c>
      <c s="24" t="s">
        <v>79</v>
      </c>
      <c s="25" t="s">
        <v>80</v>
      </c>
      <c s="26">
        <v>7.905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37</v>
      </c>
    </row>
    <row r="11" spans="1:5" ht="12.75">
      <c r="A11" s="30" t="s">
        <v>42</v>
      </c>
      <c r="E11" s="31" t="s">
        <v>81</v>
      </c>
    </row>
    <row r="12" spans="1:5" ht="140.25">
      <c r="A12" t="s">
        <v>43</v>
      </c>
      <c r="E12" s="29" t="s">
        <v>82</v>
      </c>
    </row>
    <row r="13" spans="1:16" ht="25.5">
      <c r="A13" s="19" t="s">
        <v>35</v>
      </c>
      <c s="23" t="s">
        <v>13</v>
      </c>
      <c s="23" t="s">
        <v>83</v>
      </c>
      <c s="19" t="s">
        <v>37</v>
      </c>
      <c s="24" t="s">
        <v>84</v>
      </c>
      <c s="25" t="s">
        <v>80</v>
      </c>
      <c s="26">
        <v>88.128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37</v>
      </c>
    </row>
    <row r="15" spans="1:5" ht="12.75">
      <c r="A15" s="30" t="s">
        <v>42</v>
      </c>
      <c r="E15" s="31" t="s">
        <v>85</v>
      </c>
    </row>
    <row r="16" spans="1:5" ht="140.25">
      <c r="A16" t="s">
        <v>43</v>
      </c>
      <c r="E16" s="29" t="s">
        <v>82</v>
      </c>
    </row>
    <row r="17" spans="1:18" ht="12.75" customHeight="1">
      <c r="A17" s="5" t="s">
        <v>33</v>
      </c>
      <c s="5"/>
      <c s="35" t="s">
        <v>30</v>
      </c>
      <c s="5"/>
      <c s="21" t="s">
        <v>86</v>
      </c>
      <c s="5"/>
      <c s="5"/>
      <c s="5"/>
      <c s="36">
        <f>0+Q17</f>
      </c>
      <c r="O17">
        <f>0+R17</f>
      </c>
      <c r="Q17">
        <f>0+I18+I22+I26</f>
      </c>
      <c>
        <f>0+O18+O22+O26</f>
      </c>
    </row>
    <row r="18" spans="1:16" ht="12.75">
      <c r="A18" s="19" t="s">
        <v>35</v>
      </c>
      <c s="23" t="s">
        <v>12</v>
      </c>
      <c s="23" t="s">
        <v>87</v>
      </c>
      <c s="19" t="s">
        <v>37</v>
      </c>
      <c s="24" t="s">
        <v>88</v>
      </c>
      <c s="25" t="s">
        <v>89</v>
      </c>
      <c s="26">
        <v>12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90</v>
      </c>
    </row>
    <row r="20" spans="1:5" ht="12.75">
      <c r="A20" s="30" t="s">
        <v>42</v>
      </c>
      <c r="E20" s="31" t="s">
        <v>91</v>
      </c>
    </row>
    <row r="21" spans="1:5" ht="38.25">
      <c r="A21" t="s">
        <v>43</v>
      </c>
      <c r="E21" s="29" t="s">
        <v>92</v>
      </c>
    </row>
    <row r="22" spans="1:16" ht="12.75">
      <c r="A22" s="19" t="s">
        <v>35</v>
      </c>
      <c s="23" t="s">
        <v>23</v>
      </c>
      <c s="23" t="s">
        <v>93</v>
      </c>
      <c s="19" t="s">
        <v>37</v>
      </c>
      <c s="24" t="s">
        <v>94</v>
      </c>
      <c s="25" t="s">
        <v>95</v>
      </c>
      <c s="26">
        <v>35.251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96</v>
      </c>
    </row>
    <row r="24" spans="1:5" ht="12.75">
      <c r="A24" s="30" t="s">
        <v>42</v>
      </c>
      <c r="E24" s="31" t="s">
        <v>97</v>
      </c>
    </row>
    <row r="25" spans="1:5" ht="102">
      <c r="A25" t="s">
        <v>43</v>
      </c>
      <c r="E25" s="29" t="s">
        <v>98</v>
      </c>
    </row>
    <row r="26" spans="1:16" ht="12.75">
      <c r="A26" s="19" t="s">
        <v>35</v>
      </c>
      <c s="23" t="s">
        <v>25</v>
      </c>
      <c s="23" t="s">
        <v>99</v>
      </c>
      <c s="19" t="s">
        <v>37</v>
      </c>
      <c s="24" t="s">
        <v>100</v>
      </c>
      <c s="25" t="s">
        <v>95</v>
      </c>
      <c s="26">
        <v>3.162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101</v>
      </c>
    </row>
    <row r="28" spans="1:5" ht="12.75">
      <c r="A28" s="30" t="s">
        <v>42</v>
      </c>
      <c r="E28" s="31" t="s">
        <v>102</v>
      </c>
    </row>
    <row r="29" spans="1:5" ht="102">
      <c r="A29" t="s">
        <v>43</v>
      </c>
      <c r="E29" s="29" t="s">
        <v>98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0+O8+O29+O86+O131+O160+O185+O234+O259+O276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103</v>
      </c>
      <c s="32">
        <f>0+I8+I29+I86+I131+I160+I185+I234+I259+I276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103</v>
      </c>
      <c s="5"/>
      <c s="14" t="s">
        <v>104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</f>
      </c>
      <c>
        <f>0+O9+O13+O17+O21+O25</f>
      </c>
    </row>
    <row r="9" spans="1:16" ht="25.5">
      <c r="A9" s="19" t="s">
        <v>35</v>
      </c>
      <c s="23" t="s">
        <v>19</v>
      </c>
      <c s="23" t="s">
        <v>105</v>
      </c>
      <c s="19" t="s">
        <v>37</v>
      </c>
      <c s="24" t="s">
        <v>106</v>
      </c>
      <c s="25" t="s">
        <v>80</v>
      </c>
      <c s="26">
        <v>283.723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107</v>
      </c>
    </row>
    <row r="11" spans="1:5" ht="12.75">
      <c r="A11" s="30" t="s">
        <v>42</v>
      </c>
      <c r="E11" s="31" t="s">
        <v>108</v>
      </c>
    </row>
    <row r="12" spans="1:5" ht="140.25">
      <c r="A12" t="s">
        <v>43</v>
      </c>
      <c r="E12" s="29" t="s">
        <v>82</v>
      </c>
    </row>
    <row r="13" spans="1:16" ht="25.5">
      <c r="A13" s="19" t="s">
        <v>35</v>
      </c>
      <c s="23" t="s">
        <v>13</v>
      </c>
      <c s="23" t="s">
        <v>83</v>
      </c>
      <c s="19" t="s">
        <v>37</v>
      </c>
      <c s="24" t="s">
        <v>84</v>
      </c>
      <c s="25" t="s">
        <v>80</v>
      </c>
      <c s="26">
        <v>16.92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109</v>
      </c>
    </row>
    <row r="15" spans="1:5" ht="12.75">
      <c r="A15" s="30" t="s">
        <v>42</v>
      </c>
      <c r="E15" s="31" t="s">
        <v>110</v>
      </c>
    </row>
    <row r="16" spans="1:5" ht="140.25">
      <c r="A16" t="s">
        <v>43</v>
      </c>
      <c r="E16" s="29" t="s">
        <v>82</v>
      </c>
    </row>
    <row r="17" spans="1:16" ht="25.5">
      <c r="A17" s="19" t="s">
        <v>35</v>
      </c>
      <c s="23" t="s">
        <v>12</v>
      </c>
      <c s="23" t="s">
        <v>111</v>
      </c>
      <c s="19" t="s">
        <v>37</v>
      </c>
      <c s="24" t="s">
        <v>112</v>
      </c>
      <c s="25" t="s">
        <v>80</v>
      </c>
      <c s="26">
        <v>64.373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42</v>
      </c>
      <c r="E19" s="31" t="s">
        <v>113</v>
      </c>
    </row>
    <row r="20" spans="1:5" ht="140.25">
      <c r="A20" t="s">
        <v>43</v>
      </c>
      <c r="E20" s="29" t="s">
        <v>82</v>
      </c>
    </row>
    <row r="21" spans="1:16" ht="12.75">
      <c r="A21" s="19" t="s">
        <v>35</v>
      </c>
      <c s="23" t="s">
        <v>23</v>
      </c>
      <c s="23" t="s">
        <v>114</v>
      </c>
      <c s="19" t="s">
        <v>37</v>
      </c>
      <c s="24" t="s">
        <v>115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02">
      <c r="A22" s="28" t="s">
        <v>40</v>
      </c>
      <c r="E22" s="29" t="s">
        <v>116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44</v>
      </c>
    </row>
    <row r="25" spans="1:16" ht="25.5">
      <c r="A25" s="19" t="s">
        <v>35</v>
      </c>
      <c s="23" t="s">
        <v>117</v>
      </c>
      <c s="23" t="s">
        <v>118</v>
      </c>
      <c s="19" t="s">
        <v>37</v>
      </c>
      <c s="24" t="s">
        <v>119</v>
      </c>
      <c s="25" t="s">
        <v>57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02">
      <c r="A26" s="28" t="s">
        <v>40</v>
      </c>
      <c r="E26" s="29" t="s">
        <v>120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37</v>
      </c>
    </row>
    <row r="29" spans="1:18" ht="12.75" customHeight="1">
      <c r="A29" s="5" t="s">
        <v>33</v>
      </c>
      <c s="5"/>
      <c s="35" t="s">
        <v>19</v>
      </c>
      <c s="5"/>
      <c s="21" t="s">
        <v>121</v>
      </c>
      <c s="5"/>
      <c s="5"/>
      <c s="5"/>
      <c s="36">
        <f>0+Q29</f>
      </c>
      <c r="O29">
        <f>0+R29</f>
      </c>
      <c r="Q29">
        <f>0+I30+I34+I38+I42+I46+I50+I54+I58+I62+I66+I70+I74+I78+I82</f>
      </c>
      <c>
        <f>0+O30+O34+O38+O42+O46+O50+O54+O58+O62+O66+O70+O74+O78+O82</f>
      </c>
    </row>
    <row r="30" spans="1:16" ht="25.5">
      <c r="A30" s="19" t="s">
        <v>35</v>
      </c>
      <c s="23" t="s">
        <v>25</v>
      </c>
      <c s="23" t="s">
        <v>122</v>
      </c>
      <c s="19" t="s">
        <v>37</v>
      </c>
      <c s="24" t="s">
        <v>123</v>
      </c>
      <c s="25" t="s">
        <v>95</v>
      </c>
      <c s="26">
        <v>9.4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38.25">
      <c r="A31" s="28" t="s">
        <v>40</v>
      </c>
      <c r="E31" s="29" t="s">
        <v>124</v>
      </c>
    </row>
    <row r="32" spans="1:5" ht="12.75">
      <c r="A32" s="30" t="s">
        <v>42</v>
      </c>
      <c r="E32" s="31" t="s">
        <v>125</v>
      </c>
    </row>
    <row r="33" spans="1:5" ht="63.75">
      <c r="A33" t="s">
        <v>43</v>
      </c>
      <c r="E33" s="29" t="s">
        <v>126</v>
      </c>
    </row>
    <row r="34" spans="1:16" ht="25.5">
      <c r="A34" s="19" t="s">
        <v>35</v>
      </c>
      <c s="23" t="s">
        <v>27</v>
      </c>
      <c s="23" t="s">
        <v>127</v>
      </c>
      <c s="19" t="s">
        <v>37</v>
      </c>
      <c s="24" t="s">
        <v>128</v>
      </c>
      <c s="25" t="s">
        <v>95</v>
      </c>
      <c s="26">
        <v>9.4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129</v>
      </c>
    </row>
    <row r="36" spans="1:5" ht="12.75">
      <c r="A36" s="30" t="s">
        <v>42</v>
      </c>
      <c r="E36" s="31" t="s">
        <v>125</v>
      </c>
    </row>
    <row r="37" spans="1:5" ht="63.75">
      <c r="A37" t="s">
        <v>43</v>
      </c>
      <c r="E37" s="29" t="s">
        <v>130</v>
      </c>
    </row>
    <row r="38" spans="1:16" ht="12.75">
      <c r="A38" s="19" t="s">
        <v>35</v>
      </c>
      <c s="23" t="s">
        <v>62</v>
      </c>
      <c s="23" t="s">
        <v>131</v>
      </c>
      <c s="19" t="s">
        <v>37</v>
      </c>
      <c s="24" t="s">
        <v>132</v>
      </c>
      <c s="25" t="s">
        <v>95</v>
      </c>
      <c s="26">
        <v>15.389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129</v>
      </c>
    </row>
    <row r="40" spans="1:5" ht="25.5">
      <c r="A40" s="30" t="s">
        <v>42</v>
      </c>
      <c r="E40" s="31" t="s">
        <v>133</v>
      </c>
    </row>
    <row r="41" spans="1:5" ht="63.75">
      <c r="A41" t="s">
        <v>43</v>
      </c>
      <c r="E41" s="29" t="s">
        <v>130</v>
      </c>
    </row>
    <row r="42" spans="1:16" ht="12.75">
      <c r="A42" s="19" t="s">
        <v>35</v>
      </c>
      <c s="23" t="s">
        <v>66</v>
      </c>
      <c s="23" t="s">
        <v>134</v>
      </c>
      <c s="19" t="s">
        <v>37</v>
      </c>
      <c s="24" t="s">
        <v>135</v>
      </c>
      <c s="25" t="s">
        <v>89</v>
      </c>
      <c s="26">
        <v>13.258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136</v>
      </c>
    </row>
    <row r="44" spans="1:5" ht="12.75">
      <c r="A44" s="30" t="s">
        <v>42</v>
      </c>
      <c r="E44" s="31" t="s">
        <v>137</v>
      </c>
    </row>
    <row r="45" spans="1:5" ht="25.5">
      <c r="A45" t="s">
        <v>43</v>
      </c>
      <c r="E45" s="29" t="s">
        <v>138</v>
      </c>
    </row>
    <row r="46" spans="1:16" ht="12.75">
      <c r="A46" s="19" t="s">
        <v>35</v>
      </c>
      <c s="23" t="s">
        <v>30</v>
      </c>
      <c s="23" t="s">
        <v>139</v>
      </c>
      <c s="19" t="s">
        <v>37</v>
      </c>
      <c s="24" t="s">
        <v>140</v>
      </c>
      <c s="25" t="s">
        <v>141</v>
      </c>
      <c s="26">
        <v>120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142</v>
      </c>
    </row>
    <row r="48" spans="1:5" ht="12.75">
      <c r="A48" s="30" t="s">
        <v>42</v>
      </c>
      <c r="E48" s="31" t="s">
        <v>37</v>
      </c>
    </row>
    <row r="49" spans="1:5" ht="38.25">
      <c r="A49" t="s">
        <v>43</v>
      </c>
      <c r="E49" s="29" t="s">
        <v>143</v>
      </c>
    </row>
    <row r="50" spans="1:16" ht="12.75">
      <c r="A50" s="19" t="s">
        <v>35</v>
      </c>
      <c s="23" t="s">
        <v>32</v>
      </c>
      <c s="23" t="s">
        <v>144</v>
      </c>
      <c s="19" t="s">
        <v>37</v>
      </c>
      <c s="24" t="s">
        <v>145</v>
      </c>
      <c s="25" t="s">
        <v>89</v>
      </c>
      <c s="26">
        <v>50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146</v>
      </c>
    </row>
    <row r="52" spans="1:5" ht="12.75">
      <c r="A52" s="30" t="s">
        <v>42</v>
      </c>
      <c r="E52" s="31" t="s">
        <v>147</v>
      </c>
    </row>
    <row r="53" spans="1:5" ht="38.25">
      <c r="A53" t="s">
        <v>43</v>
      </c>
      <c r="E53" s="29" t="s">
        <v>148</v>
      </c>
    </row>
    <row r="54" spans="1:16" ht="12.75">
      <c r="A54" s="19" t="s">
        <v>35</v>
      </c>
      <c s="23" t="s">
        <v>149</v>
      </c>
      <c s="23" t="s">
        <v>150</v>
      </c>
      <c s="19" t="s">
        <v>37</v>
      </c>
      <c s="24" t="s">
        <v>151</v>
      </c>
      <c s="25" t="s">
        <v>57</v>
      </c>
      <c s="26">
        <v>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152</v>
      </c>
    </row>
    <row r="56" spans="1:5" ht="12.75">
      <c r="A56" s="30" t="s">
        <v>42</v>
      </c>
      <c r="E56" s="31" t="s">
        <v>37</v>
      </c>
    </row>
    <row r="57" spans="1:5" ht="63.75">
      <c r="A57" t="s">
        <v>43</v>
      </c>
      <c r="E57" s="29" t="s">
        <v>153</v>
      </c>
    </row>
    <row r="58" spans="1:16" ht="12.75">
      <c r="A58" s="19" t="s">
        <v>35</v>
      </c>
      <c s="23" t="s">
        <v>154</v>
      </c>
      <c s="23" t="s">
        <v>155</v>
      </c>
      <c s="19" t="s">
        <v>37</v>
      </c>
      <c s="24" t="s">
        <v>156</v>
      </c>
      <c s="25" t="s">
        <v>95</v>
      </c>
      <c s="26">
        <v>212.86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157</v>
      </c>
    </row>
    <row r="60" spans="1:5" ht="12.75">
      <c r="A60" s="30" t="s">
        <v>42</v>
      </c>
      <c r="E60" s="31" t="s">
        <v>158</v>
      </c>
    </row>
    <row r="61" spans="1:5" ht="318.75">
      <c r="A61" t="s">
        <v>43</v>
      </c>
      <c r="E61" s="29" t="s">
        <v>159</v>
      </c>
    </row>
    <row r="62" spans="1:16" ht="12.75">
      <c r="A62" s="19" t="s">
        <v>35</v>
      </c>
      <c s="23" t="s">
        <v>160</v>
      </c>
      <c s="23" t="s">
        <v>161</v>
      </c>
      <c s="19" t="s">
        <v>37</v>
      </c>
      <c s="24" t="s">
        <v>162</v>
      </c>
      <c s="25" t="s">
        <v>95</v>
      </c>
      <c s="26">
        <v>56.255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38.25">
      <c r="A63" s="28" t="s">
        <v>40</v>
      </c>
      <c r="E63" s="29" t="s">
        <v>163</v>
      </c>
    </row>
    <row r="64" spans="1:5" ht="12.75">
      <c r="A64" s="30" t="s">
        <v>42</v>
      </c>
      <c r="E64" s="31" t="s">
        <v>164</v>
      </c>
    </row>
    <row r="65" spans="1:5" ht="318.75">
      <c r="A65" t="s">
        <v>43</v>
      </c>
      <c r="E65" s="29" t="s">
        <v>165</v>
      </c>
    </row>
    <row r="66" spans="1:16" ht="12.75">
      <c r="A66" s="19" t="s">
        <v>35</v>
      </c>
      <c s="23" t="s">
        <v>166</v>
      </c>
      <c s="23" t="s">
        <v>167</v>
      </c>
      <c s="19" t="s">
        <v>37</v>
      </c>
      <c s="24" t="s">
        <v>168</v>
      </c>
      <c s="25" t="s">
        <v>95</v>
      </c>
      <c s="26">
        <v>52.817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38.25">
      <c r="A67" s="28" t="s">
        <v>40</v>
      </c>
      <c r="E67" s="29" t="s">
        <v>169</v>
      </c>
    </row>
    <row r="68" spans="1:5" ht="12.75">
      <c r="A68" s="30" t="s">
        <v>42</v>
      </c>
      <c r="E68" s="31" t="s">
        <v>170</v>
      </c>
    </row>
    <row r="69" spans="1:5" ht="229.5">
      <c r="A69" t="s">
        <v>43</v>
      </c>
      <c r="E69" s="29" t="s">
        <v>171</v>
      </c>
    </row>
    <row r="70" spans="1:16" ht="12.75">
      <c r="A70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175</v>
      </c>
      <c s="26">
        <v>28.617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12.75">
      <c r="A71" s="28" t="s">
        <v>40</v>
      </c>
      <c r="E71" s="29" t="s">
        <v>176</v>
      </c>
    </row>
    <row r="72" spans="1:5" ht="12.75">
      <c r="A72" s="30" t="s">
        <v>42</v>
      </c>
      <c r="E72" s="31" t="s">
        <v>177</v>
      </c>
    </row>
    <row r="73" spans="1:5" ht="25.5">
      <c r="A73" t="s">
        <v>43</v>
      </c>
      <c r="E73" s="29" t="s">
        <v>178</v>
      </c>
    </row>
    <row r="74" spans="1:16" ht="12.75">
      <c r="A74" s="19" t="s">
        <v>35</v>
      </c>
      <c s="23" t="s">
        <v>179</v>
      </c>
      <c s="23" t="s">
        <v>180</v>
      </c>
      <c s="19" t="s">
        <v>37</v>
      </c>
      <c s="24" t="s">
        <v>181</v>
      </c>
      <c s="25" t="s">
        <v>175</v>
      </c>
      <c s="26">
        <v>27.851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37</v>
      </c>
    </row>
    <row r="76" spans="1:5" ht="12.75">
      <c r="A76" s="30" t="s">
        <v>42</v>
      </c>
      <c r="E76" s="31" t="s">
        <v>182</v>
      </c>
    </row>
    <row r="77" spans="1:5" ht="12.75">
      <c r="A77" t="s">
        <v>43</v>
      </c>
      <c r="E77" s="29" t="s">
        <v>183</v>
      </c>
    </row>
    <row r="78" spans="1:16" ht="12.75">
      <c r="A78" s="19" t="s">
        <v>35</v>
      </c>
      <c s="23" t="s">
        <v>184</v>
      </c>
      <c s="23" t="s">
        <v>185</v>
      </c>
      <c s="19" t="s">
        <v>37</v>
      </c>
      <c s="24" t="s">
        <v>186</v>
      </c>
      <c s="25" t="s">
        <v>175</v>
      </c>
      <c s="26">
        <v>27.851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37</v>
      </c>
    </row>
    <row r="80" spans="1:5" ht="12.75">
      <c r="A80" s="30" t="s">
        <v>42</v>
      </c>
      <c r="E80" s="31" t="s">
        <v>182</v>
      </c>
    </row>
    <row r="81" spans="1:5" ht="38.25">
      <c r="A81" t="s">
        <v>43</v>
      </c>
      <c r="E81" s="29" t="s">
        <v>187</v>
      </c>
    </row>
    <row r="82" spans="1:16" ht="12.75">
      <c r="A82" s="19" t="s">
        <v>35</v>
      </c>
      <c s="23" t="s">
        <v>188</v>
      </c>
      <c s="23" t="s">
        <v>189</v>
      </c>
      <c s="19" t="s">
        <v>37</v>
      </c>
      <c s="24" t="s">
        <v>190</v>
      </c>
      <c s="25" t="s">
        <v>175</v>
      </c>
      <c s="26">
        <v>27.851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191</v>
      </c>
    </row>
    <row r="84" spans="1:5" ht="12.75">
      <c r="A84" s="30" t="s">
        <v>42</v>
      </c>
      <c r="E84" s="31" t="s">
        <v>182</v>
      </c>
    </row>
    <row r="85" spans="1:5" ht="25.5">
      <c r="A85" t="s">
        <v>43</v>
      </c>
      <c r="E85" s="29" t="s">
        <v>192</v>
      </c>
    </row>
    <row r="86" spans="1:18" ht="12.75" customHeight="1">
      <c r="A86" s="5" t="s">
        <v>33</v>
      </c>
      <c s="5"/>
      <c s="35" t="s">
        <v>13</v>
      </c>
      <c s="5"/>
      <c s="21" t="s">
        <v>193</v>
      </c>
      <c s="5"/>
      <c s="5"/>
      <c s="5"/>
      <c s="36">
        <f>0+Q86</f>
      </c>
      <c r="O86">
        <f>0+R86</f>
      </c>
      <c r="Q86">
        <f>0+I87+I91+I95+I99+I103+I107+I111+I115+I119+I123+I127</f>
      </c>
      <c>
        <f>0+O87+O91+O95+O99+O103+O107+O111+O115+O119+O123+O127</f>
      </c>
    </row>
    <row r="87" spans="1:16" ht="12.75">
      <c r="A87" s="19" t="s">
        <v>35</v>
      </c>
      <c s="23" t="s">
        <v>194</v>
      </c>
      <c s="23" t="s">
        <v>195</v>
      </c>
      <c s="19" t="s">
        <v>37</v>
      </c>
      <c s="24" t="s">
        <v>196</v>
      </c>
      <c s="25" t="s">
        <v>89</v>
      </c>
      <c s="26">
        <v>14.368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25.5">
      <c r="A88" s="28" t="s">
        <v>40</v>
      </c>
      <c r="E88" s="29" t="s">
        <v>197</v>
      </c>
    </row>
    <row r="89" spans="1:5" ht="12.75">
      <c r="A89" s="30" t="s">
        <v>42</v>
      </c>
      <c r="E89" s="31" t="s">
        <v>198</v>
      </c>
    </row>
    <row r="90" spans="1:5" ht="165.75">
      <c r="A90" t="s">
        <v>43</v>
      </c>
      <c r="E90" s="29" t="s">
        <v>199</v>
      </c>
    </row>
    <row r="91" spans="1:16" ht="12.75">
      <c r="A91" s="19" t="s">
        <v>35</v>
      </c>
      <c s="23" t="s">
        <v>200</v>
      </c>
      <c s="23" t="s">
        <v>201</v>
      </c>
      <c s="19" t="s">
        <v>37</v>
      </c>
      <c s="24" t="s">
        <v>202</v>
      </c>
      <c s="25" t="s">
        <v>95</v>
      </c>
      <c s="26">
        <v>0.061</v>
      </c>
      <c s="27">
        <v>0</v>
      </c>
      <c s="27">
        <f>ROUND(ROUND(H91,2)*ROUND(G91,3),2)</f>
      </c>
      <c r="O91">
        <f>(I91*21)/100</f>
      </c>
      <c t="s">
        <v>13</v>
      </c>
    </row>
    <row r="92" spans="1:5" ht="12.75">
      <c r="A92" s="28" t="s">
        <v>40</v>
      </c>
      <c r="E92" s="29" t="s">
        <v>203</v>
      </c>
    </row>
    <row r="93" spans="1:5" ht="12.75">
      <c r="A93" s="30" t="s">
        <v>42</v>
      </c>
      <c r="E93" s="31" t="s">
        <v>204</v>
      </c>
    </row>
    <row r="94" spans="1:5" ht="51">
      <c r="A94" t="s">
        <v>43</v>
      </c>
      <c r="E94" s="29" t="s">
        <v>205</v>
      </c>
    </row>
    <row r="95" spans="1:16" ht="12.75">
      <c r="A95" s="19" t="s">
        <v>35</v>
      </c>
      <c s="23" t="s">
        <v>206</v>
      </c>
      <c s="23" t="s">
        <v>207</v>
      </c>
      <c s="19" t="s">
        <v>37</v>
      </c>
      <c s="24" t="s">
        <v>208</v>
      </c>
      <c s="25" t="s">
        <v>80</v>
      </c>
      <c s="26">
        <v>4.781</v>
      </c>
      <c s="27">
        <v>0</v>
      </c>
      <c s="27">
        <f>ROUND(ROUND(H95,2)*ROUND(G95,3),2)</f>
      </c>
      <c r="O95">
        <f>(I95*21)/100</f>
      </c>
      <c t="s">
        <v>13</v>
      </c>
    </row>
    <row r="96" spans="1:5" ht="38.25">
      <c r="A96" s="28" t="s">
        <v>40</v>
      </c>
      <c r="E96" s="29" t="s">
        <v>209</v>
      </c>
    </row>
    <row r="97" spans="1:5" ht="12.75">
      <c r="A97" s="30" t="s">
        <v>42</v>
      </c>
      <c r="E97" s="31" t="s">
        <v>210</v>
      </c>
    </row>
    <row r="98" spans="1:5" ht="38.25">
      <c r="A98" t="s">
        <v>43</v>
      </c>
      <c r="E98" s="29" t="s">
        <v>211</v>
      </c>
    </row>
    <row r="99" spans="1:16" ht="12.75">
      <c r="A99" s="19" t="s">
        <v>35</v>
      </c>
      <c s="23" t="s">
        <v>212</v>
      </c>
      <c s="23" t="s">
        <v>213</v>
      </c>
      <c s="19" t="s">
        <v>37</v>
      </c>
      <c s="24" t="s">
        <v>214</v>
      </c>
      <c s="25" t="s">
        <v>175</v>
      </c>
      <c s="26">
        <v>42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25.5">
      <c r="A100" s="28" t="s">
        <v>40</v>
      </c>
      <c r="E100" s="29" t="s">
        <v>215</v>
      </c>
    </row>
    <row r="101" spans="1:5" ht="12.75">
      <c r="A101" s="30" t="s">
        <v>42</v>
      </c>
      <c r="E101" s="31" t="s">
        <v>216</v>
      </c>
    </row>
    <row r="102" spans="1:5" ht="25.5">
      <c r="A102" t="s">
        <v>43</v>
      </c>
      <c r="E102" s="29" t="s">
        <v>217</v>
      </c>
    </row>
    <row r="103" spans="1:16" ht="12.75">
      <c r="A103" s="19" t="s">
        <v>35</v>
      </c>
      <c s="23" t="s">
        <v>218</v>
      </c>
      <c s="23" t="s">
        <v>219</v>
      </c>
      <c s="19" t="s">
        <v>37</v>
      </c>
      <c s="24" t="s">
        <v>220</v>
      </c>
      <c s="25" t="s">
        <v>89</v>
      </c>
      <c s="26">
        <v>74.4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25.5">
      <c r="A104" s="28" t="s">
        <v>40</v>
      </c>
      <c r="E104" s="29" t="s">
        <v>221</v>
      </c>
    </row>
    <row r="105" spans="1:5" ht="12.75">
      <c r="A105" s="30" t="s">
        <v>42</v>
      </c>
      <c r="E105" s="31" t="s">
        <v>222</v>
      </c>
    </row>
    <row r="106" spans="1:5" ht="191.25">
      <c r="A106" t="s">
        <v>43</v>
      </c>
      <c r="E106" s="29" t="s">
        <v>223</v>
      </c>
    </row>
    <row r="107" spans="1:16" ht="12.75">
      <c r="A107" s="19" t="s">
        <v>35</v>
      </c>
      <c s="23" t="s">
        <v>224</v>
      </c>
      <c s="23" t="s">
        <v>225</v>
      </c>
      <c s="19" t="s">
        <v>37</v>
      </c>
      <c s="24" t="s">
        <v>226</v>
      </c>
      <c s="25" t="s">
        <v>95</v>
      </c>
      <c s="26">
        <v>35.16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25.5">
      <c r="A108" s="28" t="s">
        <v>40</v>
      </c>
      <c r="E108" s="29" t="s">
        <v>227</v>
      </c>
    </row>
    <row r="109" spans="1:5" ht="12.75">
      <c r="A109" s="30" t="s">
        <v>42</v>
      </c>
      <c r="E109" s="31" t="s">
        <v>228</v>
      </c>
    </row>
    <row r="110" spans="1:5" ht="38.25">
      <c r="A110" t="s">
        <v>43</v>
      </c>
      <c r="E110" s="29" t="s">
        <v>229</v>
      </c>
    </row>
    <row r="111" spans="1:16" ht="12.75">
      <c r="A111" s="19" t="s">
        <v>35</v>
      </c>
      <c s="23" t="s">
        <v>230</v>
      </c>
      <c s="23" t="s">
        <v>231</v>
      </c>
      <c s="19" t="s">
        <v>37</v>
      </c>
      <c s="24" t="s">
        <v>232</v>
      </c>
      <c s="25" t="s">
        <v>95</v>
      </c>
      <c s="26">
        <v>7.728</v>
      </c>
      <c s="27">
        <v>0</v>
      </c>
      <c s="27">
        <f>ROUND(ROUND(H111,2)*ROUND(G111,3),2)</f>
      </c>
      <c r="O111">
        <f>(I111*21)/100</f>
      </c>
      <c t="s">
        <v>13</v>
      </c>
    </row>
    <row r="112" spans="1:5" ht="12.75">
      <c r="A112" s="28" t="s">
        <v>40</v>
      </c>
      <c r="E112" s="29" t="s">
        <v>233</v>
      </c>
    </row>
    <row r="113" spans="1:5" ht="12.75">
      <c r="A113" s="30" t="s">
        <v>42</v>
      </c>
      <c r="E113" s="31" t="s">
        <v>234</v>
      </c>
    </row>
    <row r="114" spans="1:5" ht="369.75">
      <c r="A114" t="s">
        <v>43</v>
      </c>
      <c r="E114" s="29" t="s">
        <v>235</v>
      </c>
    </row>
    <row r="115" spans="1:16" ht="12.75">
      <c r="A115" s="19" t="s">
        <v>35</v>
      </c>
      <c s="23" t="s">
        <v>236</v>
      </c>
      <c s="23" t="s">
        <v>237</v>
      </c>
      <c s="19" t="s">
        <v>37</v>
      </c>
      <c s="24" t="s">
        <v>238</v>
      </c>
      <c s="25" t="s">
        <v>95</v>
      </c>
      <c s="26">
        <v>14.795</v>
      </c>
      <c s="27">
        <v>0</v>
      </c>
      <c s="27">
        <f>ROUND(ROUND(H115,2)*ROUND(G115,3),2)</f>
      </c>
      <c r="O115">
        <f>(I115*21)/100</f>
      </c>
      <c t="s">
        <v>13</v>
      </c>
    </row>
    <row r="116" spans="1:5" ht="12.75">
      <c r="A116" s="28" t="s">
        <v>40</v>
      </c>
      <c r="E116" s="29" t="s">
        <v>37</v>
      </c>
    </row>
    <row r="117" spans="1:5" ht="12.75">
      <c r="A117" s="30" t="s">
        <v>42</v>
      </c>
      <c r="E117" s="31" t="s">
        <v>239</v>
      </c>
    </row>
    <row r="118" spans="1:5" ht="369.75">
      <c r="A118" t="s">
        <v>43</v>
      </c>
      <c r="E118" s="29" t="s">
        <v>235</v>
      </c>
    </row>
    <row r="119" spans="1:16" ht="12.75">
      <c r="A119" s="19" t="s">
        <v>35</v>
      </c>
      <c s="23" t="s">
        <v>240</v>
      </c>
      <c s="23" t="s">
        <v>241</v>
      </c>
      <c s="19" t="s">
        <v>37</v>
      </c>
      <c s="24" t="s">
        <v>242</v>
      </c>
      <c s="25" t="s">
        <v>80</v>
      </c>
      <c s="26">
        <v>3.484</v>
      </c>
      <c s="27">
        <v>0</v>
      </c>
      <c s="27">
        <f>ROUND(ROUND(H119,2)*ROUND(G119,3),2)</f>
      </c>
      <c r="O119">
        <f>(I119*21)/100</f>
      </c>
      <c t="s">
        <v>13</v>
      </c>
    </row>
    <row r="120" spans="1:5" ht="12.75">
      <c r="A120" s="28" t="s">
        <v>40</v>
      </c>
      <c r="E120" s="29" t="s">
        <v>243</v>
      </c>
    </row>
    <row r="121" spans="1:5" ht="12.75">
      <c r="A121" s="30" t="s">
        <v>42</v>
      </c>
      <c r="E121" s="31" t="s">
        <v>244</v>
      </c>
    </row>
    <row r="122" spans="1:5" ht="267.75">
      <c r="A122" t="s">
        <v>43</v>
      </c>
      <c r="E122" s="29" t="s">
        <v>245</v>
      </c>
    </row>
    <row r="123" spans="1:16" ht="12.75">
      <c r="A123" s="19" t="s">
        <v>35</v>
      </c>
      <c s="23" t="s">
        <v>246</v>
      </c>
      <c s="23" t="s">
        <v>247</v>
      </c>
      <c s="19" t="s">
        <v>37</v>
      </c>
      <c s="24" t="s">
        <v>248</v>
      </c>
      <c s="25" t="s">
        <v>175</v>
      </c>
      <c s="26">
        <v>44.793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12.75">
      <c r="A124" s="28" t="s">
        <v>40</v>
      </c>
      <c r="E124" s="29" t="s">
        <v>249</v>
      </c>
    </row>
    <row r="125" spans="1:5" ht="12.75">
      <c r="A125" s="30" t="s">
        <v>42</v>
      </c>
      <c r="E125" s="31" t="s">
        <v>250</v>
      </c>
    </row>
    <row r="126" spans="1:5" ht="102">
      <c r="A126" t="s">
        <v>43</v>
      </c>
      <c r="E126" s="29" t="s">
        <v>251</v>
      </c>
    </row>
    <row r="127" spans="1:16" ht="12.75">
      <c r="A127" s="19" t="s">
        <v>35</v>
      </c>
      <c s="23" t="s">
        <v>252</v>
      </c>
      <c s="23" t="s">
        <v>253</v>
      </c>
      <c s="19" t="s">
        <v>37</v>
      </c>
      <c s="24" t="s">
        <v>254</v>
      </c>
      <c s="25" t="s">
        <v>175</v>
      </c>
      <c s="26">
        <v>22.396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12.75">
      <c r="A128" s="28" t="s">
        <v>40</v>
      </c>
      <c r="E128" s="29" t="s">
        <v>255</v>
      </c>
    </row>
    <row r="129" spans="1:5" ht="12.75">
      <c r="A129" s="30" t="s">
        <v>42</v>
      </c>
      <c r="E129" s="31" t="s">
        <v>256</v>
      </c>
    </row>
    <row r="130" spans="1:5" ht="102">
      <c r="A130" t="s">
        <v>43</v>
      </c>
      <c r="E130" s="29" t="s">
        <v>257</v>
      </c>
    </row>
    <row r="131" spans="1:18" ht="12.75" customHeight="1">
      <c r="A131" s="5" t="s">
        <v>33</v>
      </c>
      <c s="5"/>
      <c s="35" t="s">
        <v>12</v>
      </c>
      <c s="5"/>
      <c s="21" t="s">
        <v>258</v>
      </c>
      <c s="5"/>
      <c s="5"/>
      <c s="5"/>
      <c s="36">
        <f>0+Q131</f>
      </c>
      <c r="O131">
        <f>0+R131</f>
      </c>
      <c r="Q131">
        <f>0+I132+I136+I140+I144+I148+I152+I156</f>
      </c>
      <c>
        <f>0+O132+O136+O140+O144+O148+O152+O156</f>
      </c>
    </row>
    <row r="132" spans="1:16" ht="12.75">
      <c r="A132" s="19" t="s">
        <v>35</v>
      </c>
      <c s="23" t="s">
        <v>259</v>
      </c>
      <c s="23" t="s">
        <v>260</v>
      </c>
      <c s="19" t="s">
        <v>37</v>
      </c>
      <c s="24" t="s">
        <v>261</v>
      </c>
      <c s="25" t="s">
        <v>262</v>
      </c>
      <c s="26">
        <v>50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263</v>
      </c>
    </row>
    <row r="134" spans="1:5" ht="12.75">
      <c r="A134" s="30" t="s">
        <v>42</v>
      </c>
      <c r="E134" s="31" t="s">
        <v>264</v>
      </c>
    </row>
    <row r="135" spans="1:5" ht="25.5">
      <c r="A135" t="s">
        <v>43</v>
      </c>
      <c r="E135" s="29" t="s">
        <v>265</v>
      </c>
    </row>
    <row r="136" spans="1:16" ht="12.75">
      <c r="A136" s="19" t="s">
        <v>35</v>
      </c>
      <c s="23" t="s">
        <v>266</v>
      </c>
      <c s="23" t="s">
        <v>267</v>
      </c>
      <c s="19" t="s">
        <v>37</v>
      </c>
      <c s="24" t="s">
        <v>268</v>
      </c>
      <c s="25" t="s">
        <v>95</v>
      </c>
      <c s="26">
        <v>3.48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25.5">
      <c r="A137" s="28" t="s">
        <v>40</v>
      </c>
      <c r="E137" s="29" t="s">
        <v>269</v>
      </c>
    </row>
    <row r="138" spans="1:5" ht="12.75">
      <c r="A138" s="30" t="s">
        <v>42</v>
      </c>
      <c r="E138" s="31" t="s">
        <v>270</v>
      </c>
    </row>
    <row r="139" spans="1:5" ht="382.5">
      <c r="A139" t="s">
        <v>43</v>
      </c>
      <c r="E139" s="29" t="s">
        <v>271</v>
      </c>
    </row>
    <row r="140" spans="1:16" ht="12.75">
      <c r="A140" s="19" t="s">
        <v>35</v>
      </c>
      <c s="23" t="s">
        <v>272</v>
      </c>
      <c s="23" t="s">
        <v>273</v>
      </c>
      <c s="19" t="s">
        <v>37</v>
      </c>
      <c s="24" t="s">
        <v>274</v>
      </c>
      <c s="25" t="s">
        <v>80</v>
      </c>
      <c s="26">
        <v>0.683</v>
      </c>
      <c s="27">
        <v>0</v>
      </c>
      <c s="27">
        <f>ROUND(ROUND(H140,2)*ROUND(G140,3),2)</f>
      </c>
      <c r="O140">
        <f>(I140*21)/100</f>
      </c>
      <c t="s">
        <v>13</v>
      </c>
    </row>
    <row r="141" spans="1:5" ht="12.75">
      <c r="A141" s="28" t="s">
        <v>40</v>
      </c>
      <c r="E141" s="29" t="s">
        <v>275</v>
      </c>
    </row>
    <row r="142" spans="1:5" ht="12.75">
      <c r="A142" s="30" t="s">
        <v>42</v>
      </c>
      <c r="E142" s="31" t="s">
        <v>276</v>
      </c>
    </row>
    <row r="143" spans="1:5" ht="242.25">
      <c r="A143" t="s">
        <v>43</v>
      </c>
      <c r="E143" s="29" t="s">
        <v>277</v>
      </c>
    </row>
    <row r="144" spans="1:16" ht="12.75">
      <c r="A144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95</v>
      </c>
      <c s="26">
        <v>11.07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281</v>
      </c>
    </row>
    <row r="146" spans="1:5" ht="12.75">
      <c r="A146" s="30" t="s">
        <v>42</v>
      </c>
      <c r="E146" s="31" t="s">
        <v>282</v>
      </c>
    </row>
    <row r="147" spans="1:5" ht="369.75">
      <c r="A147" t="s">
        <v>43</v>
      </c>
      <c r="E147" s="29" t="s">
        <v>283</v>
      </c>
    </row>
    <row r="148" spans="1:16" ht="12.75">
      <c r="A148" s="19" t="s">
        <v>35</v>
      </c>
      <c s="23" t="s">
        <v>284</v>
      </c>
      <c s="23" t="s">
        <v>285</v>
      </c>
      <c s="19" t="s">
        <v>37</v>
      </c>
      <c s="24" t="s">
        <v>286</v>
      </c>
      <c s="25" t="s">
        <v>80</v>
      </c>
      <c s="26">
        <v>0.272</v>
      </c>
      <c s="27">
        <v>0</v>
      </c>
      <c s="27">
        <f>ROUND(ROUND(H148,2)*ROUND(G148,3),2)</f>
      </c>
      <c r="O148">
        <f>(I148*21)/100</f>
      </c>
      <c t="s">
        <v>13</v>
      </c>
    </row>
    <row r="149" spans="1:5" ht="12.75">
      <c r="A149" s="28" t="s">
        <v>40</v>
      </c>
      <c r="E149" s="29" t="s">
        <v>37</v>
      </c>
    </row>
    <row r="150" spans="1:5" ht="12.75">
      <c r="A150" s="30" t="s">
        <v>42</v>
      </c>
      <c r="E150" s="31" t="s">
        <v>287</v>
      </c>
    </row>
    <row r="151" spans="1:5" ht="267.75">
      <c r="A151" t="s">
        <v>43</v>
      </c>
      <c r="E151" s="29" t="s">
        <v>245</v>
      </c>
    </row>
    <row r="152" spans="1:16" ht="12.75">
      <c r="A152" s="19" t="s">
        <v>35</v>
      </c>
      <c s="23" t="s">
        <v>288</v>
      </c>
      <c s="23" t="s">
        <v>289</v>
      </c>
      <c s="19" t="s">
        <v>37</v>
      </c>
      <c s="24" t="s">
        <v>290</v>
      </c>
      <c s="25" t="s">
        <v>95</v>
      </c>
      <c s="26">
        <v>62.008</v>
      </c>
      <c s="27">
        <v>0</v>
      </c>
      <c s="27">
        <f>ROUND(ROUND(H152,2)*ROUND(G152,3),2)</f>
      </c>
      <c r="O152">
        <f>(I152*21)/100</f>
      </c>
      <c t="s">
        <v>13</v>
      </c>
    </row>
    <row r="153" spans="1:5" ht="38.25">
      <c r="A153" s="28" t="s">
        <v>40</v>
      </c>
      <c r="E153" s="29" t="s">
        <v>291</v>
      </c>
    </row>
    <row r="154" spans="1:5" ht="12.75">
      <c r="A154" s="30" t="s">
        <v>42</v>
      </c>
      <c r="E154" s="31" t="s">
        <v>292</v>
      </c>
    </row>
    <row r="155" spans="1:5" ht="369.75">
      <c r="A155" t="s">
        <v>43</v>
      </c>
      <c r="E155" s="29" t="s">
        <v>283</v>
      </c>
    </row>
    <row r="156" spans="1:16" ht="12.75">
      <c r="A156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80</v>
      </c>
      <c s="26">
        <v>14.603</v>
      </c>
      <c s="27">
        <v>0</v>
      </c>
      <c s="27">
        <f>ROUND(ROUND(H156,2)*ROUND(G156,3),2)</f>
      </c>
      <c r="O156">
        <f>(I156*21)/100</f>
      </c>
      <c t="s">
        <v>13</v>
      </c>
    </row>
    <row r="157" spans="1:5" ht="12.75">
      <c r="A157" s="28" t="s">
        <v>40</v>
      </c>
      <c r="E157" s="29" t="s">
        <v>243</v>
      </c>
    </row>
    <row r="158" spans="1:5" ht="12.75">
      <c r="A158" s="30" t="s">
        <v>42</v>
      </c>
      <c r="E158" s="31" t="s">
        <v>296</v>
      </c>
    </row>
    <row r="159" spans="1:5" ht="267.75">
      <c r="A159" t="s">
        <v>43</v>
      </c>
      <c r="E159" s="29" t="s">
        <v>245</v>
      </c>
    </row>
    <row r="160" spans="1:18" ht="12.75" customHeight="1">
      <c r="A160" s="5" t="s">
        <v>33</v>
      </c>
      <c s="5"/>
      <c s="35" t="s">
        <v>23</v>
      </c>
      <c s="5"/>
      <c s="21" t="s">
        <v>297</v>
      </c>
      <c s="5"/>
      <c s="5"/>
      <c s="5"/>
      <c s="36">
        <f>0+Q160</f>
      </c>
      <c r="O160">
        <f>0+R160</f>
      </c>
      <c r="Q160">
        <f>0+I161+I165+I169+I173+I177+I181</f>
      </c>
      <c>
        <f>0+O161+O165+O169+O173+O177+O181</f>
      </c>
    </row>
    <row r="161" spans="1:16" ht="12.75">
      <c r="A161" s="19" t="s">
        <v>35</v>
      </c>
      <c s="23" t="s">
        <v>298</v>
      </c>
      <c s="23" t="s">
        <v>299</v>
      </c>
      <c s="19" t="s">
        <v>37</v>
      </c>
      <c s="24" t="s">
        <v>300</v>
      </c>
      <c s="25" t="s">
        <v>95</v>
      </c>
      <c s="26">
        <v>6.968</v>
      </c>
      <c s="27">
        <v>0</v>
      </c>
      <c s="27">
        <f>ROUND(ROUND(H161,2)*ROUND(G161,3),2)</f>
      </c>
      <c r="O161">
        <f>(I161*21)/100</f>
      </c>
      <c t="s">
        <v>13</v>
      </c>
    </row>
    <row r="162" spans="1:5" ht="12.75">
      <c r="A162" s="28" t="s">
        <v>40</v>
      </c>
      <c r="E162" s="29" t="s">
        <v>37</v>
      </c>
    </row>
    <row r="163" spans="1:5" ht="12.75">
      <c r="A163" s="30" t="s">
        <v>42</v>
      </c>
      <c r="E163" s="31" t="s">
        <v>301</v>
      </c>
    </row>
    <row r="164" spans="1:5" ht="369.75">
      <c r="A164" t="s">
        <v>43</v>
      </c>
      <c r="E164" s="29" t="s">
        <v>283</v>
      </c>
    </row>
    <row r="165" spans="1:16" ht="12.75">
      <c r="A165" s="19" t="s">
        <v>35</v>
      </c>
      <c s="23" t="s">
        <v>302</v>
      </c>
      <c s="23" t="s">
        <v>303</v>
      </c>
      <c s="19" t="s">
        <v>37</v>
      </c>
      <c s="24" t="s">
        <v>304</v>
      </c>
      <c s="25" t="s">
        <v>95</v>
      </c>
      <c s="26">
        <v>18.652</v>
      </c>
      <c s="27">
        <v>0</v>
      </c>
      <c s="27">
        <f>ROUND(ROUND(H165,2)*ROUND(G165,3),2)</f>
      </c>
      <c r="O165">
        <f>(I165*21)/100</f>
      </c>
      <c t="s">
        <v>13</v>
      </c>
    </row>
    <row r="166" spans="1:5" ht="12.75">
      <c r="A166" s="28" t="s">
        <v>40</v>
      </c>
      <c r="E166" s="29" t="s">
        <v>37</v>
      </c>
    </row>
    <row r="167" spans="1:5" ht="25.5">
      <c r="A167" s="30" t="s">
        <v>42</v>
      </c>
      <c r="E167" s="31" t="s">
        <v>305</v>
      </c>
    </row>
    <row r="168" spans="1:5" ht="369.75">
      <c r="A168" t="s">
        <v>43</v>
      </c>
      <c r="E168" s="29" t="s">
        <v>283</v>
      </c>
    </row>
    <row r="169" spans="1:16" ht="12.75">
      <c r="A169" s="19" t="s">
        <v>35</v>
      </c>
      <c s="23" t="s">
        <v>306</v>
      </c>
      <c s="23" t="s">
        <v>307</v>
      </c>
      <c s="19" t="s">
        <v>37</v>
      </c>
      <c s="24" t="s">
        <v>308</v>
      </c>
      <c s="25" t="s">
        <v>95</v>
      </c>
      <c s="26">
        <v>6.719</v>
      </c>
      <c s="27">
        <v>0</v>
      </c>
      <c s="27">
        <f>ROUND(ROUND(H169,2)*ROUND(G169,3),2)</f>
      </c>
      <c r="O169">
        <f>(I169*21)/100</f>
      </c>
      <c t="s">
        <v>13</v>
      </c>
    </row>
    <row r="170" spans="1:5" ht="12.75">
      <c r="A170" s="28" t="s">
        <v>40</v>
      </c>
      <c r="E170" s="29" t="s">
        <v>309</v>
      </c>
    </row>
    <row r="171" spans="1:5" ht="12.75">
      <c r="A171" s="30" t="s">
        <v>42</v>
      </c>
      <c r="E171" s="31" t="s">
        <v>310</v>
      </c>
    </row>
    <row r="172" spans="1:5" ht="38.25">
      <c r="A172" t="s">
        <v>43</v>
      </c>
      <c r="E172" s="29" t="s">
        <v>229</v>
      </c>
    </row>
    <row r="173" spans="1:16" ht="12.75">
      <c r="A173" s="19" t="s">
        <v>35</v>
      </c>
      <c s="23" t="s">
        <v>311</v>
      </c>
      <c s="23" t="s">
        <v>312</v>
      </c>
      <c s="19" t="s">
        <v>37</v>
      </c>
      <c s="24" t="s">
        <v>313</v>
      </c>
      <c s="25" t="s">
        <v>95</v>
      </c>
      <c s="26">
        <v>14.326</v>
      </c>
      <c s="27">
        <v>0</v>
      </c>
      <c s="27">
        <f>ROUND(ROUND(H173,2)*ROUND(G173,3),2)</f>
      </c>
      <c r="O173">
        <f>(I173*21)/100</f>
      </c>
      <c t="s">
        <v>13</v>
      </c>
    </row>
    <row r="174" spans="1:5" ht="12.75">
      <c r="A174" s="28" t="s">
        <v>40</v>
      </c>
      <c r="E174" s="29" t="s">
        <v>314</v>
      </c>
    </row>
    <row r="175" spans="1:5" ht="25.5">
      <c r="A175" s="30" t="s">
        <v>42</v>
      </c>
      <c r="E175" s="31" t="s">
        <v>315</v>
      </c>
    </row>
    <row r="176" spans="1:5" ht="25.5">
      <c r="A176" t="s">
        <v>43</v>
      </c>
      <c r="E176" s="29" t="s">
        <v>316</v>
      </c>
    </row>
    <row r="177" spans="1:16" ht="12.75">
      <c r="A177" s="19" t="s">
        <v>35</v>
      </c>
      <c s="23" t="s">
        <v>317</v>
      </c>
      <c s="23" t="s">
        <v>318</v>
      </c>
      <c s="19" t="s">
        <v>37</v>
      </c>
      <c s="24" t="s">
        <v>319</v>
      </c>
      <c s="25" t="s">
        <v>95</v>
      </c>
      <c s="26">
        <v>21.096</v>
      </c>
      <c s="27">
        <v>0</v>
      </c>
      <c s="27">
        <f>ROUND(ROUND(H177,2)*ROUND(G177,3),2)</f>
      </c>
      <c r="O177">
        <f>(I177*21)/100</f>
      </c>
      <c t="s">
        <v>13</v>
      </c>
    </row>
    <row r="178" spans="1:5" ht="25.5">
      <c r="A178" s="28" t="s">
        <v>40</v>
      </c>
      <c r="E178" s="29" t="s">
        <v>320</v>
      </c>
    </row>
    <row r="179" spans="1:5" ht="12.75">
      <c r="A179" s="30" t="s">
        <v>42</v>
      </c>
      <c r="E179" s="31" t="s">
        <v>321</v>
      </c>
    </row>
    <row r="180" spans="1:5" ht="38.25">
      <c r="A180" t="s">
        <v>43</v>
      </c>
      <c r="E180" s="29" t="s">
        <v>322</v>
      </c>
    </row>
    <row r="181" spans="1:16" ht="12.75">
      <c r="A181" s="19" t="s">
        <v>35</v>
      </c>
      <c s="23" t="s">
        <v>323</v>
      </c>
      <c s="23" t="s">
        <v>324</v>
      </c>
      <c s="19" t="s">
        <v>37</v>
      </c>
      <c s="24" t="s">
        <v>325</v>
      </c>
      <c s="25" t="s">
        <v>95</v>
      </c>
      <c s="26">
        <v>6.677</v>
      </c>
      <c s="27">
        <v>0</v>
      </c>
      <c s="27">
        <f>ROUND(ROUND(H181,2)*ROUND(G181,3),2)</f>
      </c>
      <c r="O181">
        <f>(I181*21)/100</f>
      </c>
      <c t="s">
        <v>13</v>
      </c>
    </row>
    <row r="182" spans="1:5" ht="12.75">
      <c r="A182" s="28" t="s">
        <v>40</v>
      </c>
      <c r="E182" s="29" t="s">
        <v>326</v>
      </c>
    </row>
    <row r="183" spans="1:5" ht="12.75">
      <c r="A183" s="30" t="s">
        <v>42</v>
      </c>
      <c r="E183" s="31" t="s">
        <v>327</v>
      </c>
    </row>
    <row r="184" spans="1:5" ht="102">
      <c r="A184" t="s">
        <v>43</v>
      </c>
      <c r="E184" s="29" t="s">
        <v>328</v>
      </c>
    </row>
    <row r="185" spans="1:18" ht="12.75" customHeight="1">
      <c r="A185" s="5" t="s">
        <v>33</v>
      </c>
      <c s="5"/>
      <c s="35" t="s">
        <v>25</v>
      </c>
      <c s="5"/>
      <c s="21" t="s">
        <v>329</v>
      </c>
      <c s="5"/>
      <c s="5"/>
      <c s="5"/>
      <c s="36">
        <f>0+Q185</f>
      </c>
      <c r="O185">
        <f>0+R185</f>
      </c>
      <c r="Q185">
        <f>0+I186+I190+I194+I198+I202+I206+I210+I214+I218+I222+I226+I230</f>
      </c>
      <c>
        <f>0+O186+O190+O194+O198+O202+O206+O210+O214+O218+O222+O226+O230</f>
      </c>
    </row>
    <row r="186" spans="1:16" ht="12.75">
      <c r="A186" s="19" t="s">
        <v>35</v>
      </c>
      <c s="23" t="s">
        <v>330</v>
      </c>
      <c s="23" t="s">
        <v>331</v>
      </c>
      <c s="19" t="s">
        <v>37</v>
      </c>
      <c s="24" t="s">
        <v>332</v>
      </c>
      <c s="25" t="s">
        <v>95</v>
      </c>
      <c s="26">
        <v>4.297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12.75">
      <c r="A187" s="28" t="s">
        <v>40</v>
      </c>
      <c r="E187" s="29" t="s">
        <v>333</v>
      </c>
    </row>
    <row r="188" spans="1:5" ht="12.75">
      <c r="A188" s="30" t="s">
        <v>42</v>
      </c>
      <c r="E188" s="31" t="s">
        <v>334</v>
      </c>
    </row>
    <row r="189" spans="1:5" ht="114.75">
      <c r="A189" t="s">
        <v>43</v>
      </c>
      <c r="E189" s="29" t="s">
        <v>335</v>
      </c>
    </row>
    <row r="190" spans="1:16" ht="12.75">
      <c r="A190" s="19" t="s">
        <v>35</v>
      </c>
      <c s="23" t="s">
        <v>336</v>
      </c>
      <c s="23" t="s">
        <v>337</v>
      </c>
      <c s="19" t="s">
        <v>37</v>
      </c>
      <c s="24" t="s">
        <v>338</v>
      </c>
      <c s="25" t="s">
        <v>175</v>
      </c>
      <c s="26">
        <v>53.717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37</v>
      </c>
    </row>
    <row r="192" spans="1:5" ht="12.75">
      <c r="A192" s="30" t="s">
        <v>42</v>
      </c>
      <c r="E192" s="31" t="s">
        <v>339</v>
      </c>
    </row>
    <row r="193" spans="1:5" ht="51">
      <c r="A193" t="s">
        <v>43</v>
      </c>
      <c r="E193" s="29" t="s">
        <v>340</v>
      </c>
    </row>
    <row r="194" spans="1:16" ht="12.75">
      <c r="A194" s="19" t="s">
        <v>35</v>
      </c>
      <c s="23" t="s">
        <v>341</v>
      </c>
      <c s="23" t="s">
        <v>342</v>
      </c>
      <c s="19" t="s">
        <v>37</v>
      </c>
      <c s="24" t="s">
        <v>343</v>
      </c>
      <c s="25" t="s">
        <v>175</v>
      </c>
      <c s="26">
        <v>279.951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37</v>
      </c>
    </row>
    <row r="196" spans="1:5" ht="25.5">
      <c r="A196" s="30" t="s">
        <v>42</v>
      </c>
      <c r="E196" s="31" t="s">
        <v>344</v>
      </c>
    </row>
    <row r="197" spans="1:5" ht="51">
      <c r="A197" t="s">
        <v>43</v>
      </c>
      <c r="E197" s="29" t="s">
        <v>340</v>
      </c>
    </row>
    <row r="198" spans="1:16" ht="12.75">
      <c r="A198" s="19" t="s">
        <v>35</v>
      </c>
      <c s="23" t="s">
        <v>345</v>
      </c>
      <c s="23" t="s">
        <v>346</v>
      </c>
      <c s="19" t="s">
        <v>37</v>
      </c>
      <c s="24" t="s">
        <v>347</v>
      </c>
      <c s="25" t="s">
        <v>95</v>
      </c>
      <c s="26">
        <v>8.224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25.5">
      <c r="A199" s="28" t="s">
        <v>40</v>
      </c>
      <c r="E199" s="29" t="s">
        <v>348</v>
      </c>
    </row>
    <row r="200" spans="1:5" ht="12.75">
      <c r="A200" s="30" t="s">
        <v>42</v>
      </c>
      <c r="E200" s="31" t="s">
        <v>349</v>
      </c>
    </row>
    <row r="201" spans="1:5" ht="140.25">
      <c r="A201" t="s">
        <v>43</v>
      </c>
      <c r="E201" s="29" t="s">
        <v>350</v>
      </c>
    </row>
    <row r="202" spans="1:16" ht="12.75">
      <c r="A202" s="19" t="s">
        <v>35</v>
      </c>
      <c s="23" t="s">
        <v>351</v>
      </c>
      <c s="23" t="s">
        <v>352</v>
      </c>
      <c s="19" t="s">
        <v>37</v>
      </c>
      <c s="24" t="s">
        <v>353</v>
      </c>
      <c s="25" t="s">
        <v>95</v>
      </c>
      <c s="26">
        <v>5.773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354</v>
      </c>
    </row>
    <row r="204" spans="1:5" ht="12.75">
      <c r="A204" s="30" t="s">
        <v>42</v>
      </c>
      <c r="E204" s="31" t="s">
        <v>355</v>
      </c>
    </row>
    <row r="205" spans="1:5" ht="140.25">
      <c r="A205" t="s">
        <v>43</v>
      </c>
      <c r="E205" s="29" t="s">
        <v>350</v>
      </c>
    </row>
    <row r="206" spans="1:16" ht="12.75">
      <c r="A206" s="19" t="s">
        <v>35</v>
      </c>
      <c s="23" t="s">
        <v>356</v>
      </c>
      <c s="23" t="s">
        <v>357</v>
      </c>
      <c s="19" t="s">
        <v>37</v>
      </c>
      <c s="24" t="s">
        <v>358</v>
      </c>
      <c s="25" t="s">
        <v>95</v>
      </c>
      <c s="26">
        <v>1.113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12.75">
      <c r="A207" s="28" t="s">
        <v>40</v>
      </c>
      <c r="E207" s="29" t="s">
        <v>359</v>
      </c>
    </row>
    <row r="208" spans="1:5" ht="12.75">
      <c r="A208" s="30" t="s">
        <v>42</v>
      </c>
      <c r="E208" s="31" t="s">
        <v>360</v>
      </c>
    </row>
    <row r="209" spans="1:5" ht="140.25">
      <c r="A209" t="s">
        <v>43</v>
      </c>
      <c r="E209" s="29" t="s">
        <v>350</v>
      </c>
    </row>
    <row r="210" spans="1:16" ht="12.75">
      <c r="A210" s="19" t="s">
        <v>35</v>
      </c>
      <c s="23" t="s">
        <v>361</v>
      </c>
      <c s="23" t="s">
        <v>362</v>
      </c>
      <c s="19" t="s">
        <v>37</v>
      </c>
      <c s="24" t="s">
        <v>363</v>
      </c>
      <c s="25" t="s">
        <v>175</v>
      </c>
      <c s="26">
        <v>3.292</v>
      </c>
      <c s="27">
        <v>0</v>
      </c>
      <c s="27">
        <f>ROUND(ROUND(H210,2)*ROUND(G210,3),2)</f>
      </c>
      <c r="O210">
        <f>(I210*21)/100</f>
      </c>
      <c t="s">
        <v>13</v>
      </c>
    </row>
    <row r="211" spans="1:5" ht="12.75">
      <c r="A211" s="28" t="s">
        <v>40</v>
      </c>
      <c r="E211" s="29" t="s">
        <v>364</v>
      </c>
    </row>
    <row r="212" spans="1:5" ht="12.75">
      <c r="A212" s="30" t="s">
        <v>42</v>
      </c>
      <c r="E212" s="31" t="s">
        <v>365</v>
      </c>
    </row>
    <row r="213" spans="1:5" ht="153">
      <c r="A213" t="s">
        <v>43</v>
      </c>
      <c r="E213" s="29" t="s">
        <v>366</v>
      </c>
    </row>
    <row r="214" spans="1:16" ht="12.75">
      <c r="A214" s="19" t="s">
        <v>35</v>
      </c>
      <c s="23" t="s">
        <v>367</v>
      </c>
      <c s="23" t="s">
        <v>368</v>
      </c>
      <c s="19" t="s">
        <v>19</v>
      </c>
      <c s="24" t="s">
        <v>369</v>
      </c>
      <c s="25" t="s">
        <v>175</v>
      </c>
      <c s="26">
        <v>5.863</v>
      </c>
      <c s="27">
        <v>0</v>
      </c>
      <c s="27">
        <f>ROUND(ROUND(H214,2)*ROUND(G214,3),2)</f>
      </c>
      <c r="O214">
        <f>(I214*21)/100</f>
      </c>
      <c t="s">
        <v>13</v>
      </c>
    </row>
    <row r="215" spans="1:5" ht="12.75">
      <c r="A215" s="28" t="s">
        <v>40</v>
      </c>
      <c r="E215" s="29" t="s">
        <v>37</v>
      </c>
    </row>
    <row r="216" spans="1:5" ht="12.75">
      <c r="A216" s="30" t="s">
        <v>42</v>
      </c>
      <c r="E216" s="31" t="s">
        <v>370</v>
      </c>
    </row>
    <row r="217" spans="1:5" ht="89.25">
      <c r="A217" t="s">
        <v>43</v>
      </c>
      <c r="E217" s="29" t="s">
        <v>371</v>
      </c>
    </row>
    <row r="218" spans="1:16" ht="12.75">
      <c r="A218" s="19" t="s">
        <v>35</v>
      </c>
      <c s="23" t="s">
        <v>372</v>
      </c>
      <c s="23" t="s">
        <v>368</v>
      </c>
      <c s="19" t="s">
        <v>13</v>
      </c>
      <c s="24" t="s">
        <v>369</v>
      </c>
      <c s="25" t="s">
        <v>175</v>
      </c>
      <c s="26">
        <v>6.146</v>
      </c>
      <c s="27">
        <v>0</v>
      </c>
      <c s="27">
        <f>ROUND(ROUND(H218,2)*ROUND(G218,3),2)</f>
      </c>
      <c r="O218">
        <f>(I218*21)/100</f>
      </c>
      <c t="s">
        <v>13</v>
      </c>
    </row>
    <row r="219" spans="1:5" ht="12.75">
      <c r="A219" s="28" t="s">
        <v>40</v>
      </c>
      <c r="E219" s="29" t="s">
        <v>373</v>
      </c>
    </row>
    <row r="220" spans="1:5" ht="12.75">
      <c r="A220" s="30" t="s">
        <v>42</v>
      </c>
      <c r="E220" s="31" t="s">
        <v>374</v>
      </c>
    </row>
    <row r="221" spans="1:5" ht="89.25">
      <c r="A221" t="s">
        <v>43</v>
      </c>
      <c r="E221" s="29" t="s">
        <v>371</v>
      </c>
    </row>
    <row r="222" spans="1:16" ht="12.75">
      <c r="A222" s="19" t="s">
        <v>35</v>
      </c>
      <c s="23" t="s">
        <v>375</v>
      </c>
      <c s="23" t="s">
        <v>376</v>
      </c>
      <c s="19" t="s">
        <v>37</v>
      </c>
      <c s="24" t="s">
        <v>377</v>
      </c>
      <c s="25" t="s">
        <v>89</v>
      </c>
      <c s="26">
        <v>13.252</v>
      </c>
      <c s="27">
        <v>0</v>
      </c>
      <c s="27">
        <f>ROUND(ROUND(H222,2)*ROUND(G222,3),2)</f>
      </c>
      <c r="O222">
        <f>(I222*21)/100</f>
      </c>
      <c t="s">
        <v>13</v>
      </c>
    </row>
    <row r="223" spans="1:5" ht="12.75">
      <c r="A223" s="28" t="s">
        <v>40</v>
      </c>
      <c r="E223" s="29" t="s">
        <v>37</v>
      </c>
    </row>
    <row r="224" spans="1:5" ht="12.75">
      <c r="A224" s="30" t="s">
        <v>42</v>
      </c>
      <c r="E224" s="31" t="s">
        <v>378</v>
      </c>
    </row>
    <row r="225" spans="1:5" ht="38.25">
      <c r="A225" t="s">
        <v>43</v>
      </c>
      <c r="E225" s="29" t="s">
        <v>379</v>
      </c>
    </row>
    <row r="226" spans="1:16" ht="12.75">
      <c r="A226" s="19" t="s">
        <v>35</v>
      </c>
      <c s="23" t="s">
        <v>380</v>
      </c>
      <c s="23" t="s">
        <v>381</v>
      </c>
      <c s="19" t="s">
        <v>37</v>
      </c>
      <c s="24" t="s">
        <v>382</v>
      </c>
      <c s="25" t="s">
        <v>95</v>
      </c>
      <c s="26">
        <v>6.446</v>
      </c>
      <c s="27">
        <v>0</v>
      </c>
      <c s="27">
        <f>ROUND(ROUND(H226,2)*ROUND(G226,3),2)</f>
      </c>
      <c r="O226">
        <f>(I226*21)/100</f>
      </c>
      <c t="s">
        <v>13</v>
      </c>
    </row>
    <row r="227" spans="1:5" ht="12.75">
      <c r="A227" s="28" t="s">
        <v>40</v>
      </c>
      <c r="E227" s="29" t="s">
        <v>383</v>
      </c>
    </row>
    <row r="228" spans="1:5" ht="12.75">
      <c r="A228" s="30" t="s">
        <v>42</v>
      </c>
      <c r="E228" s="31" t="s">
        <v>384</v>
      </c>
    </row>
    <row r="229" spans="1:5" ht="51">
      <c r="A229" t="s">
        <v>43</v>
      </c>
      <c r="E229" s="29" t="s">
        <v>385</v>
      </c>
    </row>
    <row r="230" spans="1:16" ht="12.75">
      <c r="A230" s="19" t="s">
        <v>35</v>
      </c>
      <c s="23" t="s">
        <v>386</v>
      </c>
      <c s="23" t="s">
        <v>387</v>
      </c>
      <c s="19" t="s">
        <v>37</v>
      </c>
      <c s="24" t="s">
        <v>388</v>
      </c>
      <c s="25" t="s">
        <v>95</v>
      </c>
      <c s="26">
        <v>8.058</v>
      </c>
      <c s="27">
        <v>0</v>
      </c>
      <c s="27">
        <f>ROUND(ROUND(H230,2)*ROUND(G230,3),2)</f>
      </c>
      <c r="O230">
        <f>(I230*21)/100</f>
      </c>
      <c t="s">
        <v>13</v>
      </c>
    </row>
    <row r="231" spans="1:5" ht="12.75">
      <c r="A231" s="28" t="s">
        <v>40</v>
      </c>
      <c r="E231" s="29" t="s">
        <v>389</v>
      </c>
    </row>
    <row r="232" spans="1:5" ht="12.75">
      <c r="A232" s="30" t="s">
        <v>42</v>
      </c>
      <c r="E232" s="31" t="s">
        <v>390</v>
      </c>
    </row>
    <row r="233" spans="1:5" ht="51">
      <c r="A233" t="s">
        <v>43</v>
      </c>
      <c r="E233" s="29" t="s">
        <v>385</v>
      </c>
    </row>
    <row r="234" spans="1:18" ht="12.75" customHeight="1">
      <c r="A234" s="5" t="s">
        <v>33</v>
      </c>
      <c s="5"/>
      <c s="35" t="s">
        <v>62</v>
      </c>
      <c s="5"/>
      <c s="21" t="s">
        <v>391</v>
      </c>
      <c s="5"/>
      <c s="5"/>
      <c s="5"/>
      <c s="36">
        <f>0+Q234</f>
      </c>
      <c r="O234">
        <f>0+R234</f>
      </c>
      <c r="Q234">
        <f>0+I235+I239+I243+I247+I251+I255</f>
      </c>
      <c>
        <f>0+O235+O239+O243+O247+O251+O255</f>
      </c>
    </row>
    <row r="235" spans="1:16" ht="25.5">
      <c r="A235" s="19" t="s">
        <v>35</v>
      </c>
      <c s="23" t="s">
        <v>392</v>
      </c>
      <c s="23" t="s">
        <v>393</v>
      </c>
      <c s="19" t="s">
        <v>37</v>
      </c>
      <c s="24" t="s">
        <v>394</v>
      </c>
      <c s="25" t="s">
        <v>175</v>
      </c>
      <c s="26">
        <v>56.156</v>
      </c>
      <c s="27">
        <v>0</v>
      </c>
      <c s="27">
        <f>ROUND(ROUND(H235,2)*ROUND(G235,3),2)</f>
      </c>
      <c r="O235">
        <f>(I235*21)/100</f>
      </c>
      <c t="s">
        <v>13</v>
      </c>
    </row>
    <row r="236" spans="1:5" ht="12.75">
      <c r="A236" s="28" t="s">
        <v>40</v>
      </c>
      <c r="E236" s="29" t="s">
        <v>395</v>
      </c>
    </row>
    <row r="237" spans="1:5" ht="12.75">
      <c r="A237" s="30" t="s">
        <v>42</v>
      </c>
      <c r="E237" s="31" t="s">
        <v>396</v>
      </c>
    </row>
    <row r="238" spans="1:5" ht="204">
      <c r="A238" t="s">
        <v>43</v>
      </c>
      <c r="E238" s="29" t="s">
        <v>397</v>
      </c>
    </row>
    <row r="239" spans="1:16" ht="12.75">
      <c r="A239" s="19" t="s">
        <v>35</v>
      </c>
      <c s="23" t="s">
        <v>398</v>
      </c>
      <c s="23" t="s">
        <v>399</v>
      </c>
      <c s="19" t="s">
        <v>37</v>
      </c>
      <c s="24" t="s">
        <v>400</v>
      </c>
      <c s="25" t="s">
        <v>175</v>
      </c>
      <c s="26">
        <v>19.169</v>
      </c>
      <c s="27">
        <v>0</v>
      </c>
      <c s="27">
        <f>ROUND(ROUND(H239,2)*ROUND(G239,3),2)</f>
      </c>
      <c r="O239">
        <f>(I239*21)/100</f>
      </c>
      <c t="s">
        <v>13</v>
      </c>
    </row>
    <row r="240" spans="1:5" ht="12.75">
      <c r="A240" s="28" t="s">
        <v>40</v>
      </c>
      <c r="E240" s="29" t="s">
        <v>401</v>
      </c>
    </row>
    <row r="241" spans="1:5" ht="12.75">
      <c r="A241" s="30" t="s">
        <v>42</v>
      </c>
      <c r="E241" s="31" t="s">
        <v>402</v>
      </c>
    </row>
    <row r="242" spans="1:5" ht="38.25">
      <c r="A242" t="s">
        <v>43</v>
      </c>
      <c r="E242" s="29" t="s">
        <v>403</v>
      </c>
    </row>
    <row r="243" spans="1:16" ht="12.75">
      <c r="A243" s="19" t="s">
        <v>35</v>
      </c>
      <c s="23" t="s">
        <v>404</v>
      </c>
      <c s="23" t="s">
        <v>405</v>
      </c>
      <c s="19" t="s">
        <v>37</v>
      </c>
      <c s="24" t="s">
        <v>406</v>
      </c>
      <c s="25" t="s">
        <v>175</v>
      </c>
      <c s="26">
        <v>10.676</v>
      </c>
      <c s="27">
        <v>0</v>
      </c>
      <c s="27">
        <f>ROUND(ROUND(H243,2)*ROUND(G243,3),2)</f>
      </c>
      <c r="O243">
        <f>(I243*21)/100</f>
      </c>
      <c t="s">
        <v>13</v>
      </c>
    </row>
    <row r="244" spans="1:5" ht="12.75">
      <c r="A244" s="28" t="s">
        <v>40</v>
      </c>
      <c r="E244" s="29" t="s">
        <v>407</v>
      </c>
    </row>
    <row r="245" spans="1:5" ht="12.75">
      <c r="A245" s="30" t="s">
        <v>42</v>
      </c>
      <c r="E245" s="31" t="s">
        <v>408</v>
      </c>
    </row>
    <row r="246" spans="1:5" ht="38.25">
      <c r="A246" t="s">
        <v>43</v>
      </c>
      <c r="E246" s="29" t="s">
        <v>403</v>
      </c>
    </row>
    <row r="247" spans="1:16" ht="12.75">
      <c r="A247" s="19" t="s">
        <v>35</v>
      </c>
      <c s="23" t="s">
        <v>409</v>
      </c>
      <c s="23" t="s">
        <v>410</v>
      </c>
      <c s="19" t="s">
        <v>37</v>
      </c>
      <c s="24" t="s">
        <v>411</v>
      </c>
      <c s="25" t="s">
        <v>175</v>
      </c>
      <c s="26">
        <v>19.169</v>
      </c>
      <c s="27">
        <v>0</v>
      </c>
      <c s="27">
        <f>ROUND(ROUND(H247,2)*ROUND(G247,3),2)</f>
      </c>
      <c r="O247">
        <f>(I247*21)/100</f>
      </c>
      <c t="s">
        <v>13</v>
      </c>
    </row>
    <row r="248" spans="1:5" ht="25.5">
      <c r="A248" s="28" t="s">
        <v>40</v>
      </c>
      <c r="E248" s="29" t="s">
        <v>412</v>
      </c>
    </row>
    <row r="249" spans="1:5" ht="12.75">
      <c r="A249" s="30" t="s">
        <v>42</v>
      </c>
      <c r="E249" s="31" t="s">
        <v>413</v>
      </c>
    </row>
    <row r="250" spans="1:5" ht="38.25">
      <c r="A250" t="s">
        <v>43</v>
      </c>
      <c r="E250" s="29" t="s">
        <v>403</v>
      </c>
    </row>
    <row r="251" spans="1:16" ht="12.75">
      <c r="A251" s="19" t="s">
        <v>35</v>
      </c>
      <c s="23" t="s">
        <v>414</v>
      </c>
      <c s="23" t="s">
        <v>415</v>
      </c>
      <c s="19" t="s">
        <v>37</v>
      </c>
      <c s="24" t="s">
        <v>416</v>
      </c>
      <c s="25" t="s">
        <v>175</v>
      </c>
      <c s="26">
        <v>6.844</v>
      </c>
      <c s="27">
        <v>0</v>
      </c>
      <c s="27">
        <f>ROUND(ROUND(H251,2)*ROUND(G251,3),2)</f>
      </c>
      <c r="O251">
        <f>(I251*21)/100</f>
      </c>
      <c t="s">
        <v>13</v>
      </c>
    </row>
    <row r="252" spans="1:5" ht="12.75">
      <c r="A252" s="28" t="s">
        <v>40</v>
      </c>
      <c r="E252" s="29" t="s">
        <v>417</v>
      </c>
    </row>
    <row r="253" spans="1:5" ht="12.75">
      <c r="A253" s="30" t="s">
        <v>42</v>
      </c>
      <c r="E253" s="31" t="s">
        <v>418</v>
      </c>
    </row>
    <row r="254" spans="1:5" ht="51">
      <c r="A254" t="s">
        <v>43</v>
      </c>
      <c r="E254" s="29" t="s">
        <v>419</v>
      </c>
    </row>
    <row r="255" spans="1:16" ht="12.75">
      <c r="A255" s="19" t="s">
        <v>35</v>
      </c>
      <c s="23" t="s">
        <v>420</v>
      </c>
      <c s="23" t="s">
        <v>421</v>
      </c>
      <c s="19" t="s">
        <v>37</v>
      </c>
      <c s="24" t="s">
        <v>422</v>
      </c>
      <c s="25" t="s">
        <v>175</v>
      </c>
      <c s="26">
        <v>4.8</v>
      </c>
      <c s="27">
        <v>0</v>
      </c>
      <c s="27">
        <f>ROUND(ROUND(H255,2)*ROUND(G255,3),2)</f>
      </c>
      <c r="O255">
        <f>(I255*21)/100</f>
      </c>
      <c t="s">
        <v>13</v>
      </c>
    </row>
    <row r="256" spans="1:5" ht="12.75">
      <c r="A256" s="28" t="s">
        <v>40</v>
      </c>
      <c r="E256" s="29" t="s">
        <v>423</v>
      </c>
    </row>
    <row r="257" spans="1:5" ht="12.75">
      <c r="A257" s="30" t="s">
        <v>42</v>
      </c>
      <c r="E257" s="31" t="s">
        <v>424</v>
      </c>
    </row>
    <row r="258" spans="1:5" ht="51">
      <c r="A258" t="s">
        <v>43</v>
      </c>
      <c r="E258" s="29" t="s">
        <v>419</v>
      </c>
    </row>
    <row r="259" spans="1:18" ht="12.75" customHeight="1">
      <c r="A259" s="5" t="s">
        <v>33</v>
      </c>
      <c s="5"/>
      <c s="35" t="s">
        <v>66</v>
      </c>
      <c s="5"/>
      <c s="21" t="s">
        <v>425</v>
      </c>
      <c s="5"/>
      <c s="5"/>
      <c s="5"/>
      <c s="36">
        <f>0+Q259</f>
      </c>
      <c r="O259">
        <f>0+R259</f>
      </c>
      <c r="Q259">
        <f>0+I260+I264+I268+I272</f>
      </c>
      <c>
        <f>0+O260+O264+O268+O272</f>
      </c>
    </row>
    <row r="260" spans="1:16" ht="12.75">
      <c r="A260" s="19" t="s">
        <v>35</v>
      </c>
      <c s="23" t="s">
        <v>426</v>
      </c>
      <c s="23" t="s">
        <v>427</v>
      </c>
      <c s="19" t="s">
        <v>37</v>
      </c>
      <c s="24" t="s">
        <v>428</v>
      </c>
      <c s="25" t="s">
        <v>89</v>
      </c>
      <c s="26">
        <v>8.654</v>
      </c>
      <c s="27">
        <v>0</v>
      </c>
      <c s="27">
        <f>ROUND(ROUND(H260,2)*ROUND(G260,3),2)</f>
      </c>
      <c r="O260">
        <f>(I260*21)/100</f>
      </c>
      <c t="s">
        <v>13</v>
      </c>
    </row>
    <row r="261" spans="1:5" ht="25.5">
      <c r="A261" s="28" t="s">
        <v>40</v>
      </c>
      <c r="E261" s="29" t="s">
        <v>429</v>
      </c>
    </row>
    <row r="262" spans="1:5" ht="12.75">
      <c r="A262" s="30" t="s">
        <v>42</v>
      </c>
      <c r="E262" s="31" t="s">
        <v>430</v>
      </c>
    </row>
    <row r="263" spans="1:5" ht="255">
      <c r="A263" t="s">
        <v>43</v>
      </c>
      <c r="E263" s="29" t="s">
        <v>431</v>
      </c>
    </row>
    <row r="264" spans="1:16" ht="12.75">
      <c r="A264" s="19" t="s">
        <v>35</v>
      </c>
      <c s="23" t="s">
        <v>432</v>
      </c>
      <c s="23" t="s">
        <v>433</v>
      </c>
      <c s="19" t="s">
        <v>37</v>
      </c>
      <c s="24" t="s">
        <v>434</v>
      </c>
      <c s="25" t="s">
        <v>89</v>
      </c>
      <c s="26">
        <v>24</v>
      </c>
      <c s="27">
        <v>0</v>
      </c>
      <c s="27">
        <f>ROUND(ROUND(H264,2)*ROUND(G264,3),2)</f>
      </c>
      <c r="O264">
        <f>(I264*21)/100</f>
      </c>
      <c t="s">
        <v>13</v>
      </c>
    </row>
    <row r="265" spans="1:5" ht="12.75">
      <c r="A265" s="28" t="s">
        <v>40</v>
      </c>
      <c r="E265" s="29" t="s">
        <v>435</v>
      </c>
    </row>
    <row r="266" spans="1:5" ht="12.75">
      <c r="A266" s="30" t="s">
        <v>42</v>
      </c>
      <c r="E266" s="31" t="s">
        <v>436</v>
      </c>
    </row>
    <row r="267" spans="1:5" ht="242.25">
      <c r="A267" t="s">
        <v>43</v>
      </c>
      <c r="E267" s="29" t="s">
        <v>437</v>
      </c>
    </row>
    <row r="268" spans="1:16" ht="12.75">
      <c r="A268" s="19" t="s">
        <v>35</v>
      </c>
      <c s="23" t="s">
        <v>438</v>
      </c>
      <c s="23" t="s">
        <v>439</v>
      </c>
      <c s="19" t="s">
        <v>37</v>
      </c>
      <c s="24" t="s">
        <v>440</v>
      </c>
      <c s="25" t="s">
        <v>57</v>
      </c>
      <c s="26">
        <v>2</v>
      </c>
      <c s="27">
        <v>0</v>
      </c>
      <c s="27">
        <f>ROUND(ROUND(H268,2)*ROUND(G268,3),2)</f>
      </c>
      <c r="O268">
        <f>(I268*21)/100</f>
      </c>
      <c t="s">
        <v>13</v>
      </c>
    </row>
    <row r="269" spans="1:5" ht="25.5">
      <c r="A269" s="28" t="s">
        <v>40</v>
      </c>
      <c r="E269" s="29" t="s">
        <v>441</v>
      </c>
    </row>
    <row r="270" spans="1:5" ht="12.75">
      <c r="A270" s="30" t="s">
        <v>42</v>
      </c>
      <c r="E270" s="31" t="s">
        <v>37</v>
      </c>
    </row>
    <row r="271" spans="1:5" ht="76.5">
      <c r="A271" t="s">
        <v>43</v>
      </c>
      <c r="E271" s="29" t="s">
        <v>442</v>
      </c>
    </row>
    <row r="272" spans="1:16" ht="12.75">
      <c r="A272" s="19" t="s">
        <v>35</v>
      </c>
      <c s="23" t="s">
        <v>443</v>
      </c>
      <c s="23" t="s">
        <v>444</v>
      </c>
      <c s="19" t="s">
        <v>37</v>
      </c>
      <c s="24" t="s">
        <v>445</v>
      </c>
      <c s="25" t="s">
        <v>57</v>
      </c>
      <c s="26">
        <v>2</v>
      </c>
      <c s="27">
        <v>0</v>
      </c>
      <c s="27">
        <f>ROUND(ROUND(H272,2)*ROUND(G272,3),2)</f>
      </c>
      <c r="O272">
        <f>(I272*21)/100</f>
      </c>
      <c t="s">
        <v>13</v>
      </c>
    </row>
    <row r="273" spans="1:5" ht="12.75">
      <c r="A273" s="28" t="s">
        <v>40</v>
      </c>
      <c r="E273" s="29" t="s">
        <v>446</v>
      </c>
    </row>
    <row r="274" spans="1:5" ht="12.75">
      <c r="A274" s="30" t="s">
        <v>42</v>
      </c>
      <c r="E274" s="31" t="s">
        <v>37</v>
      </c>
    </row>
    <row r="275" spans="1:5" ht="25.5">
      <c r="A275" t="s">
        <v>43</v>
      </c>
      <c r="E275" s="29" t="s">
        <v>447</v>
      </c>
    </row>
    <row r="276" spans="1:18" ht="12.75" customHeight="1">
      <c r="A276" s="5" t="s">
        <v>33</v>
      </c>
      <c s="5"/>
      <c s="35" t="s">
        <v>30</v>
      </c>
      <c s="5"/>
      <c s="21" t="s">
        <v>86</v>
      </c>
      <c s="5"/>
      <c s="5"/>
      <c s="5"/>
      <c s="36">
        <f>0+Q276</f>
      </c>
      <c r="O276">
        <f>0+R276</f>
      </c>
      <c r="Q276">
        <f>0+I277+I281+I285+I289+I293+I297+I301</f>
      </c>
      <c>
        <f>0+O277+O281+O285+O289+O293+O297+O301</f>
      </c>
    </row>
    <row r="277" spans="1:16" ht="12.75">
      <c r="A277" s="19" t="s">
        <v>35</v>
      </c>
      <c s="23" t="s">
        <v>448</v>
      </c>
      <c s="23" t="s">
        <v>449</v>
      </c>
      <c s="19" t="s">
        <v>37</v>
      </c>
      <c s="24" t="s">
        <v>450</v>
      </c>
      <c s="25" t="s">
        <v>89</v>
      </c>
      <c s="26">
        <v>12</v>
      </c>
      <c s="27">
        <v>0</v>
      </c>
      <c s="27">
        <f>ROUND(ROUND(H277,2)*ROUND(G277,3),2)</f>
      </c>
      <c r="O277">
        <f>(I277*21)/100</f>
      </c>
      <c t="s">
        <v>13</v>
      </c>
    </row>
    <row r="278" spans="1:5" ht="25.5">
      <c r="A278" s="28" t="s">
        <v>40</v>
      </c>
      <c r="E278" s="29" t="s">
        <v>451</v>
      </c>
    </row>
    <row r="279" spans="1:5" ht="12.75">
      <c r="A279" s="30" t="s">
        <v>42</v>
      </c>
      <c r="E279" s="31" t="s">
        <v>452</v>
      </c>
    </row>
    <row r="280" spans="1:5" ht="63.75">
      <c r="A280" t="s">
        <v>43</v>
      </c>
      <c r="E280" s="29" t="s">
        <v>453</v>
      </c>
    </row>
    <row r="281" spans="1:16" ht="25.5">
      <c r="A281" s="19" t="s">
        <v>35</v>
      </c>
      <c s="23" t="s">
        <v>454</v>
      </c>
      <c s="23" t="s">
        <v>455</v>
      </c>
      <c s="19" t="s">
        <v>37</v>
      </c>
      <c s="24" t="s">
        <v>456</v>
      </c>
      <c s="25" t="s">
        <v>57</v>
      </c>
      <c s="26">
        <v>2</v>
      </c>
      <c s="27">
        <v>0</v>
      </c>
      <c s="27">
        <f>ROUND(ROUND(H281,2)*ROUND(G281,3),2)</f>
      </c>
      <c r="O281">
        <f>(I281*21)/100</f>
      </c>
      <c t="s">
        <v>13</v>
      </c>
    </row>
    <row r="282" spans="1:5" ht="12.75">
      <c r="A282" s="28" t="s">
        <v>40</v>
      </c>
      <c r="E282" s="29" t="s">
        <v>457</v>
      </c>
    </row>
    <row r="283" spans="1:5" ht="12.75">
      <c r="A283" s="30" t="s">
        <v>42</v>
      </c>
      <c r="E283" s="31" t="s">
        <v>37</v>
      </c>
    </row>
    <row r="284" spans="1:5" ht="25.5">
      <c r="A284" t="s">
        <v>43</v>
      </c>
      <c r="E284" s="29" t="s">
        <v>458</v>
      </c>
    </row>
    <row r="285" spans="1:16" ht="12.75">
      <c r="A285" s="19" t="s">
        <v>35</v>
      </c>
      <c s="23" t="s">
        <v>459</v>
      </c>
      <c s="23" t="s">
        <v>460</v>
      </c>
      <c s="19" t="s">
        <v>37</v>
      </c>
      <c s="24" t="s">
        <v>461</v>
      </c>
      <c s="25" t="s">
        <v>57</v>
      </c>
      <c s="26">
        <v>2</v>
      </c>
      <c s="27">
        <v>0</v>
      </c>
      <c s="27">
        <f>ROUND(ROUND(H285,2)*ROUND(G285,3),2)</f>
      </c>
      <c r="O285">
        <f>(I285*21)/100</f>
      </c>
      <c t="s">
        <v>13</v>
      </c>
    </row>
    <row r="286" spans="1:5" ht="25.5">
      <c r="A286" s="28" t="s">
        <v>40</v>
      </c>
      <c r="E286" s="29" t="s">
        <v>462</v>
      </c>
    </row>
    <row r="287" spans="1:5" ht="12.75">
      <c r="A287" s="30" t="s">
        <v>42</v>
      </c>
      <c r="E287" s="31" t="s">
        <v>37</v>
      </c>
    </row>
    <row r="288" spans="1:5" ht="25.5">
      <c r="A288" t="s">
        <v>43</v>
      </c>
      <c r="E288" s="29" t="s">
        <v>458</v>
      </c>
    </row>
    <row r="289" spans="1:16" ht="12.75">
      <c r="A289" s="19" t="s">
        <v>35</v>
      </c>
      <c s="23" t="s">
        <v>463</v>
      </c>
      <c s="23" t="s">
        <v>464</v>
      </c>
      <c s="19" t="s">
        <v>37</v>
      </c>
      <c s="24" t="s">
        <v>465</v>
      </c>
      <c s="25" t="s">
        <v>89</v>
      </c>
      <c s="26">
        <v>5.644</v>
      </c>
      <c s="27">
        <v>0</v>
      </c>
      <c s="27">
        <f>ROUND(ROUND(H289,2)*ROUND(G289,3),2)</f>
      </c>
      <c r="O289">
        <f>(I289*21)/100</f>
      </c>
      <c t="s">
        <v>13</v>
      </c>
    </row>
    <row r="290" spans="1:5" ht="12.75">
      <c r="A290" s="28" t="s">
        <v>40</v>
      </c>
      <c r="E290" s="29" t="s">
        <v>466</v>
      </c>
    </row>
    <row r="291" spans="1:5" ht="12.75">
      <c r="A291" s="30" t="s">
        <v>42</v>
      </c>
      <c r="E291" s="31" t="s">
        <v>467</v>
      </c>
    </row>
    <row r="292" spans="1:5" ht="51">
      <c r="A292" t="s">
        <v>43</v>
      </c>
      <c r="E292" s="29" t="s">
        <v>468</v>
      </c>
    </row>
    <row r="293" spans="1:16" ht="12.75">
      <c r="A293" s="19" t="s">
        <v>35</v>
      </c>
      <c s="23" t="s">
        <v>469</v>
      </c>
      <c s="23" t="s">
        <v>470</v>
      </c>
      <c s="19" t="s">
        <v>37</v>
      </c>
      <c s="24" t="s">
        <v>471</v>
      </c>
      <c s="25" t="s">
        <v>89</v>
      </c>
      <c s="26">
        <v>6.107</v>
      </c>
      <c s="27">
        <v>0</v>
      </c>
      <c s="27">
        <f>ROUND(ROUND(H293,2)*ROUND(G293,3),2)</f>
      </c>
      <c r="O293">
        <f>(I293*21)/100</f>
      </c>
      <c t="s">
        <v>13</v>
      </c>
    </row>
    <row r="294" spans="1:5" ht="12.75">
      <c r="A294" s="28" t="s">
        <v>40</v>
      </c>
      <c r="E294" s="29" t="s">
        <v>472</v>
      </c>
    </row>
    <row r="295" spans="1:5" ht="12.75">
      <c r="A295" s="30" t="s">
        <v>42</v>
      </c>
      <c r="E295" s="31" t="s">
        <v>473</v>
      </c>
    </row>
    <row r="296" spans="1:5" ht="51">
      <c r="A296" t="s">
        <v>43</v>
      </c>
      <c r="E296" s="29" t="s">
        <v>468</v>
      </c>
    </row>
    <row r="297" spans="1:16" ht="12.75">
      <c r="A297" s="19" t="s">
        <v>35</v>
      </c>
      <c s="23" t="s">
        <v>474</v>
      </c>
      <c s="23" t="s">
        <v>475</v>
      </c>
      <c s="19" t="s">
        <v>37</v>
      </c>
      <c s="24" t="s">
        <v>476</v>
      </c>
      <c s="25" t="s">
        <v>89</v>
      </c>
      <c s="26">
        <v>33.747</v>
      </c>
      <c s="27">
        <v>0</v>
      </c>
      <c s="27">
        <f>ROUND(ROUND(H297,2)*ROUND(G297,3),2)</f>
      </c>
      <c r="O297">
        <f>(I297*21)/100</f>
      </c>
      <c t="s">
        <v>13</v>
      </c>
    </row>
    <row r="298" spans="1:5" ht="25.5">
      <c r="A298" s="28" t="s">
        <v>40</v>
      </c>
      <c r="E298" s="29" t="s">
        <v>477</v>
      </c>
    </row>
    <row r="299" spans="1:5" ht="12.75">
      <c r="A299" s="30" t="s">
        <v>42</v>
      </c>
      <c r="E299" s="31" t="s">
        <v>478</v>
      </c>
    </row>
    <row r="300" spans="1:5" ht="38.25">
      <c r="A300" t="s">
        <v>43</v>
      </c>
      <c r="E300" s="29" t="s">
        <v>479</v>
      </c>
    </row>
    <row r="301" spans="1:16" ht="12.75">
      <c r="A301" s="19" t="s">
        <v>35</v>
      </c>
      <c s="23" t="s">
        <v>480</v>
      </c>
      <c s="23" t="s">
        <v>481</v>
      </c>
      <c s="19" t="s">
        <v>37</v>
      </c>
      <c s="24" t="s">
        <v>482</v>
      </c>
      <c s="25" t="s">
        <v>175</v>
      </c>
      <c s="26">
        <v>404.482</v>
      </c>
      <c s="27">
        <v>0</v>
      </c>
      <c s="27">
        <f>ROUND(ROUND(H301,2)*ROUND(G301,3),2)</f>
      </c>
      <c r="O301">
        <f>(I301*21)/100</f>
      </c>
      <c t="s">
        <v>13</v>
      </c>
    </row>
    <row r="302" spans="1:5" ht="12.75">
      <c r="A302" s="28" t="s">
        <v>40</v>
      </c>
      <c r="E302" s="29" t="s">
        <v>483</v>
      </c>
    </row>
    <row r="303" spans="1:5" ht="25.5">
      <c r="A303" s="30" t="s">
        <v>42</v>
      </c>
      <c r="E303" s="31" t="s">
        <v>484</v>
      </c>
    </row>
    <row r="304" spans="1:5" ht="25.5">
      <c r="A304" t="s">
        <v>43</v>
      </c>
      <c r="E304" s="29" t="s">
        <v>485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