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Student\Desktop\Staněk\"/>
    </mc:Choice>
  </mc:AlternateContent>
  <bookViews>
    <workbookView xWindow="0" yWindow="0" windowWidth="0" windowHeight="0" firstSheet="1" activeTab="1"/>
  </bookViews>
  <sheets>
    <sheet name="Rekapitulace stavby" sheetId="1" state="veryHidden" r:id="rId1"/>
    <sheet name="SO431 - Veřejné osvětlení" sheetId="2" r:id="rId2"/>
  </sheets>
  <definedNames>
    <definedName name="_xlnm.Print_Area" localSheetId="0">'Rekapitulace stavby'!$D$4:$AO$36,'Rekapitulace stavby'!$C$42:$AQ$56</definedName>
    <definedName name="_xlnm.Print_Titles" localSheetId="0">'Rekapitulace stavby'!$52:$52</definedName>
    <definedName name="_xlnm._FilterDatabase" localSheetId="1" hidden="1">'SO431 - Veřejné osvětlení'!$C$90:$K$283</definedName>
    <definedName name="_xlnm.Print_Area" localSheetId="1">'SO431 - Veřejné osvětlení'!$C$78:$K$283</definedName>
    <definedName name="_xlnm.Print_Titles" localSheetId="1">'SO431 - Veřejné osvětlení'!$90:$90</definedName>
  </definedNames>
  <calcPr/>
</workbook>
</file>

<file path=xl/calcChain.xml><?xml version="1.0" encoding="utf-8"?>
<calcChain xmlns="http://schemas.openxmlformats.org/spreadsheetml/2006/main">
  <c i="2" l="1" r="J37"/>
  <c r="J36"/>
  <c i="1" r="AY55"/>
  <c i="2" r="J35"/>
  <c i="1" r="AX55"/>
  <c i="2" r="BI282"/>
  <c r="BH282"/>
  <c r="BG282"/>
  <c r="BF282"/>
  <c r="T282"/>
  <c r="T281"/>
  <c r="R282"/>
  <c r="R281"/>
  <c r="P282"/>
  <c r="P281"/>
  <c r="BI279"/>
  <c r="BH279"/>
  <c r="BG279"/>
  <c r="BF279"/>
  <c r="T279"/>
  <c r="T278"/>
  <c r="R279"/>
  <c r="R278"/>
  <c r="P279"/>
  <c r="P278"/>
  <c r="BI276"/>
  <c r="BH276"/>
  <c r="BG276"/>
  <c r="BF276"/>
  <c r="T276"/>
  <c r="T275"/>
  <c r="R276"/>
  <c r="R275"/>
  <c r="P276"/>
  <c r="P275"/>
  <c r="BI273"/>
  <c r="BH273"/>
  <c r="BG273"/>
  <c r="BF273"/>
  <c r="T273"/>
  <c r="R273"/>
  <c r="P273"/>
  <c r="BI271"/>
  <c r="BH271"/>
  <c r="BG271"/>
  <c r="BF271"/>
  <c r="T271"/>
  <c r="R271"/>
  <c r="P271"/>
  <c r="BI267"/>
  <c r="BH267"/>
  <c r="BG267"/>
  <c r="BF267"/>
  <c r="T267"/>
  <c r="R267"/>
  <c r="P267"/>
  <c r="BI265"/>
  <c r="BH265"/>
  <c r="BG265"/>
  <c r="BF265"/>
  <c r="T265"/>
  <c r="R265"/>
  <c r="P265"/>
  <c r="BI261"/>
  <c r="BH261"/>
  <c r="BG261"/>
  <c r="BF261"/>
  <c r="T261"/>
  <c r="R261"/>
  <c r="P261"/>
  <c r="BI259"/>
  <c r="BH259"/>
  <c r="BG259"/>
  <c r="BF259"/>
  <c r="T259"/>
  <c r="R259"/>
  <c r="P259"/>
  <c r="BI256"/>
  <c r="BH256"/>
  <c r="BG256"/>
  <c r="BF256"/>
  <c r="T256"/>
  <c r="R256"/>
  <c r="P256"/>
  <c r="BI254"/>
  <c r="BH254"/>
  <c r="BG254"/>
  <c r="BF254"/>
  <c r="T254"/>
  <c r="R254"/>
  <c r="P254"/>
  <c r="BI252"/>
  <c r="BH252"/>
  <c r="BG252"/>
  <c r="BF252"/>
  <c r="T252"/>
  <c r="R252"/>
  <c r="P252"/>
  <c r="BI250"/>
  <c r="BH250"/>
  <c r="BG250"/>
  <c r="BF250"/>
  <c r="T250"/>
  <c r="R250"/>
  <c r="P250"/>
  <c r="BI248"/>
  <c r="BH248"/>
  <c r="BG248"/>
  <c r="BF248"/>
  <c r="T248"/>
  <c r="R248"/>
  <c r="P248"/>
  <c r="BI246"/>
  <c r="BH246"/>
  <c r="BG246"/>
  <c r="BF246"/>
  <c r="T246"/>
  <c r="R246"/>
  <c r="P246"/>
  <c r="BI244"/>
  <c r="BH244"/>
  <c r="BG244"/>
  <c r="BF244"/>
  <c r="T244"/>
  <c r="R244"/>
  <c r="P244"/>
  <c r="BI242"/>
  <c r="BH242"/>
  <c r="BG242"/>
  <c r="BF242"/>
  <c r="T242"/>
  <c r="R242"/>
  <c r="P242"/>
  <c r="BI238"/>
  <c r="BH238"/>
  <c r="BG238"/>
  <c r="BF238"/>
  <c r="T238"/>
  <c r="R238"/>
  <c r="P238"/>
  <c r="BI236"/>
  <c r="BH236"/>
  <c r="BG236"/>
  <c r="BF236"/>
  <c r="T236"/>
  <c r="R236"/>
  <c r="P236"/>
  <c r="BI234"/>
  <c r="BH234"/>
  <c r="BG234"/>
  <c r="BF234"/>
  <c r="T234"/>
  <c r="R234"/>
  <c r="P234"/>
  <c r="BI232"/>
  <c r="BH232"/>
  <c r="BG232"/>
  <c r="BF232"/>
  <c r="T232"/>
  <c r="R232"/>
  <c r="P232"/>
  <c r="BI230"/>
  <c r="BH230"/>
  <c r="BG230"/>
  <c r="BF230"/>
  <c r="T230"/>
  <c r="R230"/>
  <c r="P230"/>
  <c r="BI228"/>
  <c r="BH228"/>
  <c r="BG228"/>
  <c r="BF228"/>
  <c r="T228"/>
  <c r="R228"/>
  <c r="P228"/>
  <c r="BI226"/>
  <c r="BH226"/>
  <c r="BG226"/>
  <c r="BF226"/>
  <c r="T226"/>
  <c r="R226"/>
  <c r="P226"/>
  <c r="BI224"/>
  <c r="BH224"/>
  <c r="BG224"/>
  <c r="BF224"/>
  <c r="T224"/>
  <c r="R224"/>
  <c r="P224"/>
  <c r="BI222"/>
  <c r="BH222"/>
  <c r="BG222"/>
  <c r="BF222"/>
  <c r="T222"/>
  <c r="R222"/>
  <c r="P222"/>
  <c r="BI220"/>
  <c r="BH220"/>
  <c r="BG220"/>
  <c r="BF220"/>
  <c r="T220"/>
  <c r="R220"/>
  <c r="P220"/>
  <c r="BI218"/>
  <c r="BH218"/>
  <c r="BG218"/>
  <c r="BF218"/>
  <c r="T218"/>
  <c r="R218"/>
  <c r="P218"/>
  <c r="BI216"/>
  <c r="BH216"/>
  <c r="BG216"/>
  <c r="BF216"/>
  <c r="T216"/>
  <c r="R216"/>
  <c r="P216"/>
  <c r="BI214"/>
  <c r="BH214"/>
  <c r="BG214"/>
  <c r="BF214"/>
  <c r="T214"/>
  <c r="R214"/>
  <c r="P214"/>
  <c r="BI212"/>
  <c r="BH212"/>
  <c r="BG212"/>
  <c r="BF212"/>
  <c r="T212"/>
  <c r="R212"/>
  <c r="P212"/>
  <c r="BI210"/>
  <c r="BH210"/>
  <c r="BG210"/>
  <c r="BF210"/>
  <c r="T210"/>
  <c r="R210"/>
  <c r="P210"/>
  <c r="BI207"/>
  <c r="BH207"/>
  <c r="BG207"/>
  <c r="BF207"/>
  <c r="T207"/>
  <c r="R207"/>
  <c r="P207"/>
  <c r="BI204"/>
  <c r="BH204"/>
  <c r="BG204"/>
  <c r="BF204"/>
  <c r="T204"/>
  <c r="R204"/>
  <c r="P204"/>
  <c r="BI202"/>
  <c r="BH202"/>
  <c r="BG202"/>
  <c r="BF202"/>
  <c r="T202"/>
  <c r="R202"/>
  <c r="P202"/>
  <c r="BI200"/>
  <c r="BH200"/>
  <c r="BG200"/>
  <c r="BF200"/>
  <c r="T200"/>
  <c r="R200"/>
  <c r="P200"/>
  <c r="BI198"/>
  <c r="BH198"/>
  <c r="BG198"/>
  <c r="BF198"/>
  <c r="T198"/>
  <c r="R198"/>
  <c r="P198"/>
  <c r="BI196"/>
  <c r="BH196"/>
  <c r="BG196"/>
  <c r="BF196"/>
  <c r="T196"/>
  <c r="R196"/>
  <c r="P196"/>
  <c r="BI194"/>
  <c r="BH194"/>
  <c r="BG194"/>
  <c r="BF194"/>
  <c r="T194"/>
  <c r="R194"/>
  <c r="P194"/>
  <c r="BI192"/>
  <c r="BH192"/>
  <c r="BG192"/>
  <c r="BF192"/>
  <c r="T192"/>
  <c r="R192"/>
  <c r="P192"/>
  <c r="BI190"/>
  <c r="BH190"/>
  <c r="BG190"/>
  <c r="BF190"/>
  <c r="T190"/>
  <c r="R190"/>
  <c r="P190"/>
  <c r="BI188"/>
  <c r="BH188"/>
  <c r="BG188"/>
  <c r="BF188"/>
  <c r="T188"/>
  <c r="R188"/>
  <c r="P188"/>
  <c r="BI185"/>
  <c r="BH185"/>
  <c r="BG185"/>
  <c r="BF185"/>
  <c r="T185"/>
  <c r="R185"/>
  <c r="P185"/>
  <c r="BI183"/>
  <c r="BH183"/>
  <c r="BG183"/>
  <c r="BF183"/>
  <c r="T183"/>
  <c r="R183"/>
  <c r="P183"/>
  <c r="BI180"/>
  <c r="BH180"/>
  <c r="BG180"/>
  <c r="BF180"/>
  <c r="T180"/>
  <c r="R180"/>
  <c r="P180"/>
  <c r="BI178"/>
  <c r="BH178"/>
  <c r="BG178"/>
  <c r="BF178"/>
  <c r="T178"/>
  <c r="R178"/>
  <c r="P178"/>
  <c r="BI175"/>
  <c r="BH175"/>
  <c r="BG175"/>
  <c r="BF175"/>
  <c r="T175"/>
  <c r="R175"/>
  <c r="P175"/>
  <c r="BI173"/>
  <c r="BH173"/>
  <c r="BG173"/>
  <c r="BF173"/>
  <c r="T173"/>
  <c r="R173"/>
  <c r="P173"/>
  <c r="BI170"/>
  <c r="BH170"/>
  <c r="BG170"/>
  <c r="BF170"/>
  <c r="T170"/>
  <c r="R170"/>
  <c r="P170"/>
  <c r="BI168"/>
  <c r="BH168"/>
  <c r="BG168"/>
  <c r="BF168"/>
  <c r="T168"/>
  <c r="R168"/>
  <c r="P168"/>
  <c r="BI165"/>
  <c r="BH165"/>
  <c r="BG165"/>
  <c r="BF165"/>
  <c r="T165"/>
  <c r="R165"/>
  <c r="P165"/>
  <c r="BI163"/>
  <c r="BH163"/>
  <c r="BG163"/>
  <c r="BF163"/>
  <c r="T163"/>
  <c r="R163"/>
  <c r="P163"/>
  <c r="BI160"/>
  <c r="BH160"/>
  <c r="BG160"/>
  <c r="BF160"/>
  <c r="T160"/>
  <c r="R160"/>
  <c r="P160"/>
  <c r="BI158"/>
  <c r="BH158"/>
  <c r="BG158"/>
  <c r="BF158"/>
  <c r="T158"/>
  <c r="R158"/>
  <c r="P158"/>
  <c r="BI155"/>
  <c r="BH155"/>
  <c r="BG155"/>
  <c r="BF155"/>
  <c r="T155"/>
  <c r="R155"/>
  <c r="P155"/>
  <c r="BI153"/>
  <c r="BH153"/>
  <c r="BG153"/>
  <c r="BF153"/>
  <c r="T153"/>
  <c r="R153"/>
  <c r="P153"/>
  <c r="BI151"/>
  <c r="BH151"/>
  <c r="BG151"/>
  <c r="BF151"/>
  <c r="T151"/>
  <c r="R151"/>
  <c r="P151"/>
  <c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2"/>
  <c r="BH132"/>
  <c r="BG132"/>
  <c r="BF132"/>
  <c r="T132"/>
  <c r="R132"/>
  <c r="P132"/>
  <c r="BI130"/>
  <c r="BH130"/>
  <c r="BG130"/>
  <c r="BF130"/>
  <c r="T130"/>
  <c r="R130"/>
  <c r="P130"/>
  <c r="BI128"/>
  <c r="BH128"/>
  <c r="BG128"/>
  <c r="BF128"/>
  <c r="T128"/>
  <c r="R128"/>
  <c r="P128"/>
  <c r="BI126"/>
  <c r="BH126"/>
  <c r="BG126"/>
  <c r="BF126"/>
  <c r="T126"/>
  <c r="R126"/>
  <c r="P126"/>
  <c r="BI123"/>
  <c r="BH123"/>
  <c r="BG123"/>
  <c r="BF123"/>
  <c r="T123"/>
  <c r="R123"/>
  <c r="P123"/>
  <c r="BI121"/>
  <c r="BH121"/>
  <c r="BG121"/>
  <c r="BF121"/>
  <c r="T121"/>
  <c r="R121"/>
  <c r="P121"/>
  <c r="BI119"/>
  <c r="BH119"/>
  <c r="BG119"/>
  <c r="BF119"/>
  <c r="T119"/>
  <c r="R119"/>
  <c r="P119"/>
  <c r="BI116"/>
  <c r="BH116"/>
  <c r="BG116"/>
  <c r="BF116"/>
  <c r="T116"/>
  <c r="R116"/>
  <c r="P116"/>
  <c r="BI114"/>
  <c r="BH114"/>
  <c r="BG114"/>
  <c r="BF114"/>
  <c r="T114"/>
  <c r="R114"/>
  <c r="P114"/>
  <c r="BI111"/>
  <c r="BH111"/>
  <c r="BG111"/>
  <c r="BF111"/>
  <c r="T111"/>
  <c r="R111"/>
  <c r="P111"/>
  <c r="BI109"/>
  <c r="BH109"/>
  <c r="BG109"/>
  <c r="BF109"/>
  <c r="T109"/>
  <c r="R109"/>
  <c r="P109"/>
  <c r="BI106"/>
  <c r="BH106"/>
  <c r="BG106"/>
  <c r="BF106"/>
  <c r="T106"/>
  <c r="R106"/>
  <c r="P106"/>
  <c r="BI103"/>
  <c r="BH103"/>
  <c r="BG103"/>
  <c r="BF103"/>
  <c r="T103"/>
  <c r="R103"/>
  <c r="P103"/>
  <c r="BI101"/>
  <c r="BH101"/>
  <c r="BG101"/>
  <c r="BF101"/>
  <c r="T101"/>
  <c r="R101"/>
  <c r="P101"/>
  <c r="BI99"/>
  <c r="BH99"/>
  <c r="BG99"/>
  <c r="BF99"/>
  <c r="T99"/>
  <c r="R99"/>
  <c r="P99"/>
  <c r="BI94"/>
  <c r="BH94"/>
  <c r="BG94"/>
  <c r="BF94"/>
  <c r="T94"/>
  <c r="T93"/>
  <c r="T92"/>
  <c r="R94"/>
  <c r="R93"/>
  <c r="R92"/>
  <c r="P94"/>
  <c r="P93"/>
  <c r="P92"/>
  <c r="F85"/>
  <c r="E83"/>
  <c r="F52"/>
  <c r="E50"/>
  <c r="J24"/>
  <c r="E24"/>
  <c r="J88"/>
  <c r="J23"/>
  <c r="J21"/>
  <c r="E21"/>
  <c r="J87"/>
  <c r="J20"/>
  <c r="J18"/>
  <c r="E18"/>
  <c r="F88"/>
  <c r="J17"/>
  <c r="J15"/>
  <c r="E15"/>
  <c r="F87"/>
  <c r="J14"/>
  <c r="J12"/>
  <c r="J52"/>
  <c r="E7"/>
  <c r="E81"/>
  <c i="1" r="L50"/>
  <c r="AM50"/>
  <c r="AM49"/>
  <c r="L49"/>
  <c r="AM47"/>
  <c r="L47"/>
  <c r="L45"/>
  <c r="L44"/>
  <c i="2" r="J273"/>
  <c r="J265"/>
  <c r="J252"/>
  <c r="J234"/>
  <c r="J218"/>
  <c r="BK212"/>
  <c r="BK202"/>
  <c r="BK188"/>
  <c r="BK168"/>
  <c r="J153"/>
  <c r="J130"/>
  <c r="BK119"/>
  <c r="BK282"/>
  <c r="J276"/>
  <c r="J254"/>
  <c r="BK236"/>
  <c r="BK218"/>
  <c r="BK194"/>
  <c r="BK178"/>
  <c r="BK145"/>
  <c r="BK126"/>
  <c r="BK106"/>
  <c i="1" r="AS54"/>
  <c i="2" r="BK248"/>
  <c r="J230"/>
  <c r="J198"/>
  <c r="BK180"/>
  <c r="BK160"/>
  <c r="J139"/>
  <c r="J128"/>
  <c r="J114"/>
  <c r="J271"/>
  <c r="BK230"/>
  <c r="J212"/>
  <c r="J200"/>
  <c r="J185"/>
  <c r="J170"/>
  <c r="J151"/>
  <c r="J121"/>
  <c r="J109"/>
  <c r="BK99"/>
  <c r="J267"/>
  <c r="J256"/>
  <c r="J244"/>
  <c r="J236"/>
  <c r="BK224"/>
  <c r="BK207"/>
  <c r="BK190"/>
  <c r="BK170"/>
  <c r="J163"/>
  <c r="BK143"/>
  <c r="BK128"/>
  <c r="J106"/>
  <c r="J279"/>
  <c r="BK259"/>
  <c r="J248"/>
  <c r="J224"/>
  <c r="J216"/>
  <c r="J192"/>
  <c r="BK151"/>
  <c r="BK137"/>
  <c r="J119"/>
  <c r="BK101"/>
  <c r="BK273"/>
  <c r="BK242"/>
  <c r="BK220"/>
  <c r="BK183"/>
  <c r="J168"/>
  <c r="J149"/>
  <c r="J132"/>
  <c r="BK116"/>
  <c r="BK103"/>
  <c r="BK246"/>
  <c r="BK228"/>
  <c r="J210"/>
  <c r="BK198"/>
  <c r="J183"/>
  <c r="BK163"/>
  <c r="BK149"/>
  <c r="J143"/>
  <c r="BK276"/>
  <c r="BK265"/>
  <c r="BK254"/>
  <c r="J238"/>
  <c r="BK232"/>
  <c r="BK216"/>
  <c r="BK210"/>
  <c r="BK196"/>
  <c r="BK175"/>
  <c r="BK165"/>
  <c r="BK147"/>
  <c r="BK121"/>
  <c r="J282"/>
  <c r="BK261"/>
  <c r="BK256"/>
  <c r="BK244"/>
  <c r="J220"/>
  <c r="BK204"/>
  <c r="J190"/>
  <c r="BK153"/>
  <c r="BK139"/>
  <c r="BK123"/>
  <c r="J103"/>
  <c r="J246"/>
  <c r="J228"/>
  <c r="BK192"/>
  <c r="J175"/>
  <c r="BK155"/>
  <c r="BK130"/>
  <c r="J123"/>
  <c r="BK109"/>
  <c r="J94"/>
  <c r="BK238"/>
  <c r="BK222"/>
  <c r="J207"/>
  <c r="J196"/>
  <c r="J180"/>
  <c r="J160"/>
  <c r="J145"/>
  <c r="BK135"/>
  <c r="BK271"/>
  <c r="J259"/>
  <c r="J250"/>
  <c r="J242"/>
  <c r="J226"/>
  <c r="J214"/>
  <c r="J204"/>
  <c r="J194"/>
  <c r="J173"/>
  <c r="J155"/>
  <c r="BK132"/>
  <c r="J111"/>
  <c r="BK279"/>
  <c r="J261"/>
  <c r="BK252"/>
  <c r="BK234"/>
  <c r="J222"/>
  <c r="BK200"/>
  <c r="J165"/>
  <c r="J141"/>
  <c r="J135"/>
  <c r="J116"/>
  <c r="J99"/>
  <c r="BK250"/>
  <c r="BK226"/>
  <c r="BK185"/>
  <c r="J178"/>
  <c r="J158"/>
  <c r="BK141"/>
  <c r="J126"/>
  <c r="BK111"/>
  <c r="J101"/>
  <c r="BK267"/>
  <c r="J232"/>
  <c r="BK214"/>
  <c r="J202"/>
  <c r="J188"/>
  <c r="BK173"/>
  <c r="BK158"/>
  <c r="J147"/>
  <c r="J137"/>
  <c r="BK114"/>
  <c r="BK94"/>
  <c l="1" r="P98"/>
  <c r="R206"/>
  <c r="T258"/>
  <c r="T264"/>
  <c r="R270"/>
  <c r="R269"/>
  <c r="BK98"/>
  <c r="P206"/>
  <c r="BK264"/>
  <c r="J264"/>
  <c r="J66"/>
  <c r="BK270"/>
  <c r="J270"/>
  <c r="J68"/>
  <c r="R98"/>
  <c r="R97"/>
  <c r="R91"/>
  <c r="T206"/>
  <c r="P258"/>
  <c r="P264"/>
  <c r="P270"/>
  <c r="P269"/>
  <c r="T98"/>
  <c r="T97"/>
  <c r="T91"/>
  <c r="BK206"/>
  <c r="J206"/>
  <c r="J64"/>
  <c r="BK258"/>
  <c r="J258"/>
  <c r="J65"/>
  <c r="R258"/>
  <c r="R264"/>
  <c r="T270"/>
  <c r="T269"/>
  <c r="BK275"/>
  <c r="J275"/>
  <c r="J69"/>
  <c r="BK281"/>
  <c r="J281"/>
  <c r="J71"/>
  <c r="BK93"/>
  <c r="J93"/>
  <c r="J61"/>
  <c r="BK278"/>
  <c r="J278"/>
  <c r="J70"/>
  <c r="E48"/>
  <c r="F54"/>
  <c r="F55"/>
  <c r="J85"/>
  <c r="BE103"/>
  <c r="BE119"/>
  <c r="BE121"/>
  <c r="BE126"/>
  <c r="BE130"/>
  <c r="BE139"/>
  <c r="BE153"/>
  <c r="BE165"/>
  <c r="BE175"/>
  <c r="BE190"/>
  <c r="BE192"/>
  <c r="BE216"/>
  <c r="BE218"/>
  <c r="BE224"/>
  <c r="BE234"/>
  <c r="BE242"/>
  <c r="BE252"/>
  <c r="BE254"/>
  <c r="BE259"/>
  <c r="J54"/>
  <c r="BE116"/>
  <c r="BE135"/>
  <c r="BE143"/>
  <c r="BE145"/>
  <c r="BE147"/>
  <c r="BE151"/>
  <c r="BE158"/>
  <c r="BE163"/>
  <c r="BE170"/>
  <c r="BE188"/>
  <c r="BE194"/>
  <c r="BE202"/>
  <c r="BE204"/>
  <c r="BE207"/>
  <c r="BE214"/>
  <c r="BE222"/>
  <c r="BE232"/>
  <c r="BE236"/>
  <c r="BE244"/>
  <c r="BE265"/>
  <c r="BE267"/>
  <c r="BE271"/>
  <c r="J55"/>
  <c r="BE109"/>
  <c r="BE111"/>
  <c r="BE128"/>
  <c r="BE141"/>
  <c r="BE155"/>
  <c r="BE160"/>
  <c r="BE168"/>
  <c r="BE173"/>
  <c r="BE180"/>
  <c r="BE185"/>
  <c r="BE196"/>
  <c r="BE200"/>
  <c r="BE210"/>
  <c r="BE212"/>
  <c r="BE226"/>
  <c r="BE230"/>
  <c r="BE238"/>
  <c r="BE248"/>
  <c r="BE250"/>
  <c r="BE276"/>
  <c r="BE279"/>
  <c r="BE94"/>
  <c r="BE99"/>
  <c r="BE101"/>
  <c r="BE106"/>
  <c r="BE114"/>
  <c r="BE123"/>
  <c r="BE132"/>
  <c r="BE137"/>
  <c r="BE149"/>
  <c r="BE178"/>
  <c r="BE183"/>
  <c r="BE198"/>
  <c r="BE220"/>
  <c r="BE228"/>
  <c r="BE246"/>
  <c r="BE256"/>
  <c r="BE261"/>
  <c r="BE273"/>
  <c r="BE282"/>
  <c r="F34"/>
  <c i="1" r="BA55"/>
  <c r="BA54"/>
  <c r="W30"/>
  <c i="2" r="F36"/>
  <c i="1" r="BC55"/>
  <c r="BC54"/>
  <c r="AY54"/>
  <c i="2" r="J34"/>
  <c i="1" r="AW55"/>
  <c i="2" r="F37"/>
  <c i="1" r="BD55"/>
  <c r="BD54"/>
  <c r="W33"/>
  <c i="2" r="F35"/>
  <c i="1" r="BB55"/>
  <c r="BB54"/>
  <c r="AX54"/>
  <c i="2" l="1" r="BK97"/>
  <c r="J97"/>
  <c r="J62"/>
  <c r="P97"/>
  <c r="P91"/>
  <c i="1" r="AU55"/>
  <c i="2" r="BK92"/>
  <c r="J92"/>
  <c r="J60"/>
  <c r="BK269"/>
  <c r="J269"/>
  <c r="J67"/>
  <c r="J98"/>
  <c r="J63"/>
  <c i="1" r="AU54"/>
  <c i="2" r="J33"/>
  <c i="1" r="AV55"/>
  <c r="AT55"/>
  <c r="W32"/>
  <c r="AW54"/>
  <c r="AK30"/>
  <c r="W31"/>
  <c i="2" r="F33"/>
  <c i="1" r="AZ55"/>
  <c r="AZ54"/>
  <c r="W29"/>
  <c i="2" l="1" r="BK91"/>
  <c r="J91"/>
  <c r="J59"/>
  <c i="1" r="AV54"/>
  <c r="AK29"/>
  <c i="2" l="1" r="J30"/>
  <c i="1" r="AG55"/>
  <c r="AG54"/>
  <c r="AK26"/>
  <c r="AT54"/>
  <c i="2" l="1" r="J39"/>
  <c i="1" r="AN54"/>
  <c r="AN55"/>
  <c r="AK3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<sst xmlns="http://schemas.openxmlformats.org/spreadsheetml/2006/main">
  <si>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</si>
  <si>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</si>
  <si>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</si>
  <si>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</si>
  <si>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</si>
  <si>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{a239b9d4-6e99-42ed-8388-65411ec607c7}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</si>
  <si>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</si>
  <si>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</si>
  <si>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</si>
  <si>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</si>
  <si>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</si>
  <si>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</si>
  <si>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</si>
  <si>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</si>
  <si>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160119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</si>
  <si>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</si>
  <si>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</si>
  <si>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III/3038 ČERVENÝ KOSTELEC, ul.SOKOLSKÁ</t>
  </si>
  <si>
    <t>KSO:</t>
  </si>
  <si>
    <t/>
  </si>
  <si>
    <t>CC-CZ:</t>
  </si>
  <si>
    <t>Místo:</t>
  </si>
  <si>
    <t xml:space="preserve"> </t>
  </si>
  <si>
    <t>Datum:</t>
  </si>
  <si>
    <t>1. 11. 2023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</si>
  <si>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</si>
  <si>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</si>
  <si>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</si>
  <si>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</si>
  <si>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</si>
  <si>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</si>
  <si>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</si>
  <si>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</si>
  <si>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</si>
  <si>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</si>
  <si>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</si>
  <si>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</si>
  <si>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</si>
  <si>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</si>
  <si>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</si>
  <si>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</si>
  <si>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</si>
  <si>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</si>
  <si>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</si>
  <si>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</si>
  <si>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</si>
  <si>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</si>
  <si>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</si>
  <si>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</si>
  <si>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</si>
  <si>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</si>
  <si>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</si>
  <si>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</si>
  <si>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</si>
  <si>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</si>
  <si>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</si>
  <si>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</si>
  <si>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</si>
  <si>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</si>
  <si>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</si>
  <si>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</si>
  <si>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</si>
  <si>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</si>
  <si>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</si>
  <si>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</si>
  <si>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</si>
  <si>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</si>
  <si>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</si>
  <si>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</si>
  <si>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</si>
  <si>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</si>
  <si>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</si>
  <si>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</si>
  <si>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</si>
  <si>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SO431</t>
  </si>
  <si>
    <t>Veřejné osvětlení</t>
  </si>
  <si>
    <t>STA</t>
  </si>
  <si>
    <t>1</t>
  </si>
  <si>
    <t>{e6bf1698-8560-4295-a363-e63587e0d232}</t>
  </si>
  <si>
    <t>2</t>
  </si>
  <si>
    <t>KRYCÍ LIST SOUPISU PRACÍ</t>
  </si>
  <si>
    <t>Objekt:</t>
  </si>
  <si>
    <t>SO431 - Veřejné osvětlení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</si>
  <si>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</si>
  <si>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</si>
  <si>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</si>
  <si>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</si>
  <si>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</si>
  <si>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</si>
  <si>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>M - Práce a dodávky M</t>
  </si>
  <si>
    <t xml:space="preserve">    21-M - Elektromontáže</t>
  </si>
  <si>
    <t xml:space="preserve">    46-M - Zemní práce při extr.mont.pracích</t>
  </si>
  <si>
    <t xml:space="preserve">    58-M - Revize vyhrazených technických zařízení</t>
  </si>
  <si>
    <t>HZS - Hodinové zúčtovací sazby</t>
  </si>
  <si>
    <t>VRN - Vedlejší rozpočtové náklady</t>
  </si>
  <si>
    <t xml:space="preserve">    VRN1 - Průzkumné, geodetické a projektové práce</t>
  </si>
  <si>
    <t xml:space="preserve">    VRN4 - Inženýrská činnost</t>
  </si>
  <si>
    <t xml:space="preserve">    VRN6 - Územní vlivy</t>
  </si>
  <si>
    <t xml:space="preserve">    VRN8 - Přesun stavebních kapacit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</si>
  <si>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</si>
  <si>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</si>
  <si>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</si>
  <si>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</si>
  <si>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</si>
  <si>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</si>
  <si>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</si>
  <si>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</si>
  <si>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</si>
  <si>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</si>
  <si>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</si>
  <si>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</si>
  <si>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</si>
  <si>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</si>
  <si>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</si>
  <si>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</si>
  <si>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</si>
  <si>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</si>
  <si>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171201221</t>
  </si>
  <si>
    <t>Poplatek za uložení na skládce (skládkovné) zeminy a kamení kód odpadu 17 05 04</t>
  </si>
  <si>
    <t>t</t>
  </si>
  <si>
    <t>CS ÚRS 2023 02</t>
  </si>
  <si>
    <t>4</t>
  </si>
  <si>
    <t>PP</t>
  </si>
  <si>
    <t>Poplatek za uložení stavebního odpadu na skládce (skládkovné) zeminy a kamení zatříděného do Katalogu odpadů pod kódem 17 05 04</t>
  </si>
  <si>
    <t>Online PSC</t>
  </si>
  <si>
    <t>https://podminky.urs.cz/item/CS_URS_2023_02/171201221</t>
  </si>
  <si>
    <t>M</t>
  </si>
  <si>
    <t>Práce a dodávky M</t>
  </si>
  <si>
    <t>3</t>
  </si>
  <si>
    <t>21-M</t>
  </si>
  <si>
    <t>Elektromontáže</t>
  </si>
  <si>
    <t>0016R</t>
  </si>
  <si>
    <t>Montáž patice sklolaminátová pro sloup VO1</t>
  </si>
  <si>
    <t>ks</t>
  </si>
  <si>
    <t>Vlastní</t>
  </si>
  <si>
    <t>64</t>
  </si>
  <si>
    <t>0017R</t>
  </si>
  <si>
    <t>Patice sklolaminátová pro sloup VO1</t>
  </si>
  <si>
    <t>256</t>
  </si>
  <si>
    <t>6</t>
  </si>
  <si>
    <t>210100252</t>
  </si>
  <si>
    <t>Ukončení kabelů smršťovací záklopkou nebo páskou se zapojením bez letování počtu a průřezu žil do 4 x 25 mm2</t>
  </si>
  <si>
    <t>kus</t>
  </si>
  <si>
    <t>8</t>
  </si>
  <si>
    <t>https://podminky.urs.cz/item/CS_URS_2023_02/210100252</t>
  </si>
  <si>
    <t>5</t>
  </si>
  <si>
    <t>210101233</t>
  </si>
  <si>
    <t>Propojení kabelů nebo vodičů spojkou do 1 kV venkovní smršťovací [typ SVCZ 1 až 5] kabelů celoplastových, počtu a průřezu žil do 4 x 10 až 16 mm2</t>
  </si>
  <si>
    <t>10</t>
  </si>
  <si>
    <t>Propojení kabelů nebo vodičů spojkou do 1 kV venkovní smršťovací kabelů celoplastových, počtu a průřezu žil do 4 x 10 až 16 mm2</t>
  </si>
  <si>
    <t>https://podminky.urs.cz/item/CS_URS_2023_02/210101233</t>
  </si>
  <si>
    <t>354360290</t>
  </si>
  <si>
    <t>spojka kabelová smršťovaná přímá do 1kV 91ahsc-35 3-4ž. x 6 - 35mm</t>
  </si>
  <si>
    <t>12</t>
  </si>
  <si>
    <t>7</t>
  </si>
  <si>
    <t>210101234</t>
  </si>
  <si>
    <t>Propojení kabelů nebo vodičů spojkou do 1 kV venkovní smršťovací [typ SVCZ 1 až 5] kabelů celoplastových, počtu a průřezu žil do 4 x 25 až 35 mm2</t>
  </si>
  <si>
    <t>14</t>
  </si>
  <si>
    <t>Propojení kabelů nebo vodičů spojkou do 1 kV venkovní smršťovací kabelů celoplastových, počtu a průřezu žil do 4 x 25 až 35 mm2</t>
  </si>
  <si>
    <t>https://podminky.urs.cz/item/CS_URS_2023_02/210101234</t>
  </si>
  <si>
    <t>354360300</t>
  </si>
  <si>
    <t>spojka kabelová smršťovaná přímá do 1kV 91ahsc-35/5 5 x 6 - 35mm</t>
  </si>
  <si>
    <t>16</t>
  </si>
  <si>
    <t>9</t>
  </si>
  <si>
    <t>210202013</t>
  </si>
  <si>
    <t>Montáž svítidel výbojkových se zapojením vodičů průmyslových nebo venkovních na výložník</t>
  </si>
  <si>
    <t>18</t>
  </si>
  <si>
    <t>https://podminky.urs.cz/item/CS_URS_2023_02/210202013</t>
  </si>
  <si>
    <t>348444500</t>
  </si>
  <si>
    <t>svítidlo venkovní LED 38W, IP66, 4800lm, 220-240V - dle standardu investora</t>
  </si>
  <si>
    <t>20</t>
  </si>
  <si>
    <t>11</t>
  </si>
  <si>
    <t>348444501</t>
  </si>
  <si>
    <t>svítidlo venkovní LED 54W, IP66, 8100lm, 220-240V - dle standardu investora</t>
  </si>
  <si>
    <t>22</t>
  </si>
  <si>
    <t>210204002</t>
  </si>
  <si>
    <t>Montáž stožárů osvětlení, bez zemních prací parkových ocelových</t>
  </si>
  <si>
    <t>24</t>
  </si>
  <si>
    <t>Montáž stožárů osvětlení parkových ocelových</t>
  </si>
  <si>
    <t>https://podminky.urs.cz/item/CS_URS_2023_02/210204002</t>
  </si>
  <si>
    <t>13</t>
  </si>
  <si>
    <t>316740670</t>
  </si>
  <si>
    <t>stožár osvětlovací délka 7,7m (6,2m nad terén) 159/108/89 žárově zinkovaný (VO1, VO2)</t>
  </si>
  <si>
    <t>26</t>
  </si>
  <si>
    <t>316740671</t>
  </si>
  <si>
    <t>stožár osvětlovací délka 7,5m (6,0m nad terén) 114/133/159 žárově zinkovaný (VO3)</t>
  </si>
  <si>
    <t>28</t>
  </si>
  <si>
    <t>316740672</t>
  </si>
  <si>
    <t>stožár osvětlovací délka 8,7m (7,2,m nad terén) pro osazení VO1 (výložník 1,0m) a VO3 (výložník 2,5m)</t>
  </si>
  <si>
    <t>30</t>
  </si>
  <si>
    <t>210204103</t>
  </si>
  <si>
    <t>Montáž výložníků osvětlení jednoramenných sloupových, hmotnosti do 35 kg</t>
  </si>
  <si>
    <t>32</t>
  </si>
  <si>
    <t>https://podminky.urs.cz/item/CS_URS_2023_02/210204103</t>
  </si>
  <si>
    <t>17</t>
  </si>
  <si>
    <t>0002</t>
  </si>
  <si>
    <t>Výložník šikmý, délka 1,0m, na sloup průměr 89mm (VO1)</t>
  </si>
  <si>
    <t>34</t>
  </si>
  <si>
    <t>0006</t>
  </si>
  <si>
    <t>Výložník šikmý, délka 1,5m, na sloup průměr 89mm (VO1)</t>
  </si>
  <si>
    <t>36</t>
  </si>
  <si>
    <t>19</t>
  </si>
  <si>
    <t>0007</t>
  </si>
  <si>
    <t>Výložník šikmý, délka 2,0m, na sloup průměr 89mm (VO1)</t>
  </si>
  <si>
    <t>38</t>
  </si>
  <si>
    <t>0008</t>
  </si>
  <si>
    <t>Výložník šikmý, délka 2,5m, na sloup průměr 89mm (VO1)</t>
  </si>
  <si>
    <t>40</t>
  </si>
  <si>
    <t>0009</t>
  </si>
  <si>
    <t>Výložník šikmý, délka 1,0m na atypický stožár (VO1+VO3)</t>
  </si>
  <si>
    <t>42</t>
  </si>
  <si>
    <t>0010</t>
  </si>
  <si>
    <t>Výložník rovný, délka 2,5m na atypický stožár (VO1+VO3)</t>
  </si>
  <si>
    <t>44</t>
  </si>
  <si>
    <t>23</t>
  </si>
  <si>
    <t>0011</t>
  </si>
  <si>
    <t>Výložník rovný, délka 2,5m na sloup průměr 114mm (VO3)</t>
  </si>
  <si>
    <t>46</t>
  </si>
  <si>
    <t>0012</t>
  </si>
  <si>
    <t>Výložník rovný, délka 3,0m na sloup průměr 114mm (VO3)</t>
  </si>
  <si>
    <t>48</t>
  </si>
  <si>
    <t>25</t>
  </si>
  <si>
    <t>0013</t>
  </si>
  <si>
    <t>Výložník rovný, lomený, délka 3,0m na sloup průměr 114mm (VO3)</t>
  </si>
  <si>
    <t>50</t>
  </si>
  <si>
    <t>0014</t>
  </si>
  <si>
    <t>Výložník rovný, lomený, délka 4,0m na sloup průměr 114mm (VO3)</t>
  </si>
  <si>
    <t>52</t>
  </si>
  <si>
    <t>27</t>
  </si>
  <si>
    <t>210204201</t>
  </si>
  <si>
    <t>Montáž elektrovýzbroje stožárů osvětlení 1 okruh</t>
  </si>
  <si>
    <t>54</t>
  </si>
  <si>
    <t>https://podminky.urs.cz/item/CS_URS_2023_02/210204201</t>
  </si>
  <si>
    <t>0003</t>
  </si>
  <si>
    <t>Stožárnová výzbroj,1,5/25/4/E27 včetně pojistky 10A</t>
  </si>
  <si>
    <t>56</t>
  </si>
  <si>
    <t>29</t>
  </si>
  <si>
    <t>210204202</t>
  </si>
  <si>
    <t>Montáž elektrovýzbroje stožárů osvětlení 2 okruhy</t>
  </si>
  <si>
    <t>58</t>
  </si>
  <si>
    <t>https://podminky.urs.cz/item/CS_URS_2023_02/210204202</t>
  </si>
  <si>
    <t>0015</t>
  </si>
  <si>
    <t>60</t>
  </si>
  <si>
    <t>31</t>
  </si>
  <si>
    <t>210220020</t>
  </si>
  <si>
    <t>Montáž uzemňovacího vedení s upevněním, propojením a připojením pomocí svorek v zemi s izolací spojů vodičů FeZn páskou průřezu do 120 mm2 v městské zástavbě</t>
  </si>
  <si>
    <t>m</t>
  </si>
  <si>
    <t>62</t>
  </si>
  <si>
    <t>https://podminky.urs.cz/item/CS_URS_2023_02/210220020</t>
  </si>
  <si>
    <t>354420620</t>
  </si>
  <si>
    <t>pás zemnící 30 x 4 mm FeZn</t>
  </si>
  <si>
    <t>kg</t>
  </si>
  <si>
    <t>33</t>
  </si>
  <si>
    <t>210220022</t>
  </si>
  <si>
    <t>Montáž uzemňovacího vedení s upevněním, propojením a připojením pomocí svorek v zemi s izolací spojů vodičů FeZn drátem nebo lanem průměru do 10 mm v městské zástavbě</t>
  </si>
  <si>
    <t>66</t>
  </si>
  <si>
    <t>https://podminky.urs.cz/item/CS_URS_2023_02/210220022</t>
  </si>
  <si>
    <t>354410730</t>
  </si>
  <si>
    <t>drát průměr 10 mm FeZn</t>
  </si>
  <si>
    <t>68</t>
  </si>
  <si>
    <t>35</t>
  </si>
  <si>
    <t>210220301</t>
  </si>
  <si>
    <t>Montáž hromosvodného vedení svorek se 2 šrouby, [typ SS, SR 03]</t>
  </si>
  <si>
    <t>70</t>
  </si>
  <si>
    <t>Montáž hromosvodného vedení svorek se 2 šrouby</t>
  </si>
  <si>
    <t>https://podminky.urs.cz/item/CS_URS_2023_02/210220301</t>
  </si>
  <si>
    <t>354419960</t>
  </si>
  <si>
    <t>svorka odbočovací a spojovací pro spojování kruhových a páskových vodičů, FeZn</t>
  </si>
  <si>
    <t>72</t>
  </si>
  <si>
    <t>37</t>
  </si>
  <si>
    <t>74</t>
  </si>
  <si>
    <t>354418950</t>
  </si>
  <si>
    <t>svorka připojovací k připojení kovových částí</t>
  </si>
  <si>
    <t>76</t>
  </si>
  <si>
    <t>39</t>
  </si>
  <si>
    <t>210290842</t>
  </si>
  <si>
    <t>Demontáž a montáž krytu na oceloplechovém rozváděči šířky nad 70 cm</t>
  </si>
  <si>
    <t>78</t>
  </si>
  <si>
    <t>Zpětná montáž motorických spotřebičů s usazením a upevněním na stávající nosnou konstrukci nebo podklad, vyrovnání řemene a vyvážení, bez zapojení demontáž a montáž krytu na oceloplechovém rozvaděči, šířky přes 70 cm</t>
  </si>
  <si>
    <t>https://podminky.urs.cz/item/CS_URS_2023_02/210290842</t>
  </si>
  <si>
    <t>210810045</t>
  </si>
  <si>
    <t>Montáž izolovaných kabelů měděných bez ukončení do 1 kV uložených pevně CYKY, CYKYD, CYKYDY, NYM, NYY, YSLY, 750 V, počtu a průřezu žil 3 x 1,5 mm2</t>
  </si>
  <si>
    <t>80</t>
  </si>
  <si>
    <t>41</t>
  </si>
  <si>
    <t>341110300</t>
  </si>
  <si>
    <t>kabel silový s Cu jádrem CYKY 3x1,5 mm2</t>
  </si>
  <si>
    <t>82</t>
  </si>
  <si>
    <t>210810053</t>
  </si>
  <si>
    <t>Montáž izolovaných kabelů měděných bez ukončení do 1 kV uložených pevně CYKY, CYKYD, CYKYDY, NYM, NYY, YSLY, 750 V, počtu a průřezu žil 4 x 10 mm2</t>
  </si>
  <si>
    <t>84</t>
  </si>
  <si>
    <t>43</t>
  </si>
  <si>
    <t>341110760</t>
  </si>
  <si>
    <t>kabel silový s Cu jádrem CYKY 4x10 mm2</t>
  </si>
  <si>
    <t>86</t>
  </si>
  <si>
    <t>210810089</t>
  </si>
  <si>
    <t>Montáž izolovaných kabelů měděných bez ukončení do 1 kV uložených volně CYKY, NYM, NYY, YSLY, 1 kV, počtu a průřezu žil 4 x 25 mm2</t>
  </si>
  <si>
    <t>88</t>
  </si>
  <si>
    <t>45</t>
  </si>
  <si>
    <t>341116100</t>
  </si>
  <si>
    <t>kabel silový s Cu jádrem 1-CYKY 4x25 mm2</t>
  </si>
  <si>
    <t>90</t>
  </si>
  <si>
    <t>0004</t>
  </si>
  <si>
    <t>Prořez</t>
  </si>
  <si>
    <t>kpl</t>
  </si>
  <si>
    <t>92</t>
  </si>
  <si>
    <t>47</t>
  </si>
  <si>
    <t>210901091</t>
  </si>
  <si>
    <t>Montáž kabelů hliníkových bez ukončení do 1 kV uložených pevně AMCMK, AYKY, NAYY-J-RE (-O-SM), TFSP, 1 kV, počtu a průřezu žil 4 x 35 mm2</t>
  </si>
  <si>
    <t>94</t>
  </si>
  <si>
    <t>341131220</t>
  </si>
  <si>
    <t>kabel silový s Al jádrem 1-AYKY 4x35/S mm2</t>
  </si>
  <si>
    <t>96</t>
  </si>
  <si>
    <t>46-M</t>
  </si>
  <si>
    <t>Zemní práce při extr.mont.pracích</t>
  </si>
  <si>
    <t>49</t>
  </si>
  <si>
    <t>460010025</t>
  </si>
  <si>
    <t>Vytyčení trasy inženýrských sítí v zastavěném prostoru</t>
  </si>
  <si>
    <t>km</t>
  </si>
  <si>
    <t>98</t>
  </si>
  <si>
    <t>https://podminky.urs.cz/item/CS_URS_2023_02/460010025</t>
  </si>
  <si>
    <t>460030057</t>
  </si>
  <si>
    <t>Přípravné terénní práce vytrhání dlažby včetně ručního rozebrání, vytřídění, odhozu na hromady nebo naložení na dopravní prostředek a očistění kostek nebo dlaždic kladené do malty z dlaždic betonových nebo keramických, spáry nezalité</t>
  </si>
  <si>
    <t>m2</t>
  </si>
  <si>
    <t>100</t>
  </si>
  <si>
    <t>51</t>
  </si>
  <si>
    <t>460030192</t>
  </si>
  <si>
    <t>Přípravné terénní práce řezání spár v podkladu nebo krytu živičném, tloušťky přes 5 do 10 cm</t>
  </si>
  <si>
    <t>102</t>
  </si>
  <si>
    <t>460050003</t>
  </si>
  <si>
    <t>Hloubení nezapažených jam ručně pro stožáry s přemístěním výkopku do vzdálenosti 3 m od okraje jámy nebo naložením na dopravní prostředek, včetně zásypu, zhutnění a urovnání povrchu bez patky jednoduché na rovině, délky třídy 3 přes 6 do 8 m, v hornině</t>
  </si>
  <si>
    <t>104</t>
  </si>
  <si>
    <t>53</t>
  </si>
  <si>
    <t>286111220</t>
  </si>
  <si>
    <t>trubka kanalizační hladká hrdlovaná D 315 x 7,7 x 5000 mm</t>
  </si>
  <si>
    <t>106</t>
  </si>
  <si>
    <t>460150163</t>
  </si>
  <si>
    <t>Hloubení zapažených i nezapažených kabelových rýh ručně včetně urovnání dna s přemístěním výkopku do vzdálenosti 3 m od okraje jámy nebo naložením na dopravní prostředek šířky 35 cm, hloubky 80 cm, v hornině třídy 3</t>
  </si>
  <si>
    <t>108</t>
  </si>
  <si>
    <t>55</t>
  </si>
  <si>
    <t>460150303</t>
  </si>
  <si>
    <t>Hloubení zapažených i nezapažených kabelových rýh ručně včetně urovnání dna s přemístěním výkopku do vzdálenosti 3 m od okraje jámy nebo naložením na dopravní prostředek šířky 50 cm, hloubky 120 cm, v hornině třídy 3</t>
  </si>
  <si>
    <t>110</t>
  </si>
  <si>
    <t>460490013</t>
  </si>
  <si>
    <t>Krytí kabelů, spojek, koncovek a odbočnic kabelů výstražnou fólií z PVC včetně vyrovnání povrchu rýhy, rozvinutí a uložení fólie do rýhy, fólie šířky do 34cm</t>
  </si>
  <si>
    <t>112</t>
  </si>
  <si>
    <t>57</t>
  </si>
  <si>
    <t>0001</t>
  </si>
  <si>
    <t>Výstražná fólie šíře 34cm</t>
  </si>
  <si>
    <t>114</t>
  </si>
  <si>
    <t>460520163</t>
  </si>
  <si>
    <t>Montáž trubek ochranných uložených volně do rýhy plastových tuhých,vnitřního průměru přes 50 do 90 mm</t>
  </si>
  <si>
    <t>116</t>
  </si>
  <si>
    <t>59</t>
  </si>
  <si>
    <t>345713540</t>
  </si>
  <si>
    <t>trubka elektroinstalační ohebná dvouplášťová korugovaná D 75/90 mm, HDPE+LDPE</t>
  </si>
  <si>
    <t>118</t>
  </si>
  <si>
    <t>460560163</t>
  </si>
  <si>
    <t>Zásyp kabelových rýh ručně s uložením výkopku ve vrstvách včetně zhutnění a urovnání povrchu šířky 35 cm hloubky 80 cm, v hornině třídy 3</t>
  </si>
  <si>
    <t>120</t>
  </si>
  <si>
    <t>61</t>
  </si>
  <si>
    <t>583373080</t>
  </si>
  <si>
    <t>štěrkopísek frakce 0-2 třída B</t>
  </si>
  <si>
    <t>122</t>
  </si>
  <si>
    <t>460560303</t>
  </si>
  <si>
    <t>Zásyp kabelových rýh ručně s uložením výkopku ve vrstvách včetně zhutnění a urovnání povrchu šířky 50 cm hloubky 120 cm, v hornině třídy 3</t>
  </si>
  <si>
    <t>124</t>
  </si>
  <si>
    <t>63</t>
  </si>
  <si>
    <t>460600061</t>
  </si>
  <si>
    <t>Přemístění (odvoz) horniny, suti a vybouraných hmot odvoz suti a vybouraných hmot do 1 km</t>
  </si>
  <si>
    <t>126</t>
  </si>
  <si>
    <t>460600071</t>
  </si>
  <si>
    <t>Přemístění (odvoz) horniny, suti a vybouraných hmot odvoz suti a vybouraných hmot Příplatek k ceně za každý další i započatý 1 km</t>
  </si>
  <si>
    <t>128</t>
  </si>
  <si>
    <t>VV</t>
  </si>
  <si>
    <t>5,5*10 "Přepočtené koeficientem množství</t>
  </si>
  <si>
    <t>Součet</t>
  </si>
  <si>
    <t>65</t>
  </si>
  <si>
    <t>589325630</t>
  </si>
  <si>
    <t>směs pro beton třída C 16/20 X0,XC1 kamenivo do 8 mm</t>
  </si>
  <si>
    <t>m3</t>
  </si>
  <si>
    <t>130</t>
  </si>
  <si>
    <t>460650033</t>
  </si>
  <si>
    <t>Vozovky a chodníky zřízení podkladní vrstvy včetně rozprostření a úpravy podkladu ze sypaniny včetně zhutnění, tloušťky přes 15 do 20 cm</t>
  </si>
  <si>
    <t>132</t>
  </si>
  <si>
    <t>67</t>
  </si>
  <si>
    <t>460650062</t>
  </si>
  <si>
    <t>Vozovky a chodníky zřízení podkladní vrstvy včetně rozprostření a úpravy podkladu z kameniva drceného, včetně zhutnění, tloušťky přes 10 do 15 cm</t>
  </si>
  <si>
    <t>134</t>
  </si>
  <si>
    <t>583439030</t>
  </si>
  <si>
    <t>kamenivo drcené hrubé frakce 11-16</t>
  </si>
  <si>
    <t>136</t>
  </si>
  <si>
    <t>69</t>
  </si>
  <si>
    <t>460650133</t>
  </si>
  <si>
    <t>Vozovky a chodníky kryt vozovky z litého asfaltu včetně rozprostření, tloušťky přes 3 do 5 cm</t>
  </si>
  <si>
    <t>138</t>
  </si>
  <si>
    <t>111621000</t>
  </si>
  <si>
    <t>asfalt silniční (obyčejný)</t>
  </si>
  <si>
    <t>140</t>
  </si>
  <si>
    <t>71</t>
  </si>
  <si>
    <t>460650153</t>
  </si>
  <si>
    <t>Vozovky a chodníky kladení dlažby včetně spárování, do lože z kameniva těženého z kostek kamenných mozaikových</t>
  </si>
  <si>
    <t>142</t>
  </si>
  <si>
    <t>460650173</t>
  </si>
  <si>
    <t>Vozovky a chodníky očištění vybouraných kostek nebo dlaždic od spojovacího materiálu s původní výplní spár kamenivem, s odklizením a uložením očištěného materiálu na vzdálenost 3 m z kostek mozaikových</t>
  </si>
  <si>
    <t>144</t>
  </si>
  <si>
    <t>58-M</t>
  </si>
  <si>
    <t>Revize vyhrazených technických zařízení</t>
  </si>
  <si>
    <t>73</t>
  </si>
  <si>
    <t>0005</t>
  </si>
  <si>
    <t>Výchozí revize elekktro</t>
  </si>
  <si>
    <t>hod</t>
  </si>
  <si>
    <t>146</t>
  </si>
  <si>
    <t>580108011</t>
  </si>
  <si>
    <t>Ostatní elektrické spotřebiče a zdroje kontrola stavu stožárového svítidla parkového nebo sadového, o počtu světel 1 nebo 2</t>
  </si>
  <si>
    <t>148</t>
  </si>
  <si>
    <t>https://podminky.urs.cz/item/CS_URS_2023_02/580108011</t>
  </si>
  <si>
    <t>HZS</t>
  </si>
  <si>
    <t>Hodinové zúčtovací sazby</t>
  </si>
  <si>
    <t>75</t>
  </si>
  <si>
    <t>HZS2222x</t>
  </si>
  <si>
    <t>Úprava stávajícího rozvaděče veřejného osvětlení (napojení 3xnového CYKY 4x25)</t>
  </si>
  <si>
    <t>262144</t>
  </si>
  <si>
    <t>150</t>
  </si>
  <si>
    <t>HZS2222xx</t>
  </si>
  <si>
    <t>Demontáž stávajících svítidel VO včetně betonového základu a odvozu suti na skládku</t>
  </si>
  <si>
    <t>152</t>
  </si>
  <si>
    <t>VRN</t>
  </si>
  <si>
    <t>Vedlejší rozpočtové náklady</t>
  </si>
  <si>
    <t>VRN1</t>
  </si>
  <si>
    <t>Průzkumné, geodetické a projektové práce</t>
  </si>
  <si>
    <t>77</t>
  </si>
  <si>
    <t>012103000</t>
  </si>
  <si>
    <t>Průzkumné, geodetické a projektové práce geodetické práce před výstavbou</t>
  </si>
  <si>
    <t>154</t>
  </si>
  <si>
    <t>012203000</t>
  </si>
  <si>
    <t>Průzkumné, geodetické a projektové práce geodetické práce při provádění stavby</t>
  </si>
  <si>
    <t>156</t>
  </si>
  <si>
    <t>VRN4</t>
  </si>
  <si>
    <t>Inženýrská činnost</t>
  </si>
  <si>
    <t>79</t>
  </si>
  <si>
    <t>045002000</t>
  </si>
  <si>
    <t>Koordinace s ostatními správci sítí, vypnutí veřejného osvětlení</t>
  </si>
  <si>
    <t>158</t>
  </si>
  <si>
    <t>VRN6</t>
  </si>
  <si>
    <t>Územní vlivy</t>
  </si>
  <si>
    <t>065002000</t>
  </si>
  <si>
    <t>Hlavní tituly průvodních činností a nákladů územní vlivy mimostaveništní doprava materiálů a výrobků</t>
  </si>
  <si>
    <t>160</t>
  </si>
  <si>
    <t>VRN8</t>
  </si>
  <si>
    <t>Přesun stavebních kapacit</t>
  </si>
  <si>
    <t>81</t>
  </si>
  <si>
    <t>081002000</t>
  </si>
  <si>
    <t>Doprava zaměstnanců</t>
  </si>
  <si>
    <t>162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</si>
</sst>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5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6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9" fillId="0" borderId="14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0" fillId="4" borderId="6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0" fillId="4" borderId="7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right" vertical="center"/>
    </xf>
    <xf numFmtId="0" fontId="20" fillId="4" borderId="8" xfId="0" applyFont="1" applyFill="1" applyBorder="1" applyAlignment="1" applyProtection="1">
      <alignment horizontal="center" vertical="center"/>
    </xf>
    <xf numFmtId="0" fontId="21" fillId="0" borderId="16" xfId="0" applyFont="1" applyBorder="1" applyAlignment="1" applyProtection="1">
      <alignment horizontal="center" vertical="center" wrapText="1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8" fillId="0" borderId="14" xfId="0" applyNumberFormat="1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7" fillId="0" borderId="19" xfId="0" applyNumberFormat="1" applyFont="1" applyBorder="1" applyAlignment="1" applyProtection="1">
      <alignment vertical="center"/>
    </xf>
    <xf numFmtId="4" fontId="27" fillId="0" borderId="20" xfId="0" applyNumberFormat="1" applyFont="1" applyBorder="1" applyAlignment="1" applyProtection="1">
      <alignment vertical="center"/>
    </xf>
    <xf numFmtId="166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2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0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0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0" fillId="4" borderId="16" xfId="0" applyFont="1" applyFill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</xf>
    <xf numFmtId="0" fontId="20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2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0" fillId="0" borderId="12" xfId="0" applyNumberFormat="1" applyFont="1" applyBorder="1" applyAlignment="1" applyProtection="1"/>
    <xf numFmtId="166" fontId="30" fillId="0" borderId="13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0" fillId="0" borderId="22" xfId="0" applyFont="1" applyBorder="1" applyAlignment="1" applyProtection="1">
      <alignment horizontal="center" vertical="center"/>
    </xf>
    <xf numFmtId="49" fontId="20" fillId="0" borderId="22" xfId="0" applyNumberFormat="1" applyFont="1" applyBorder="1" applyAlignment="1" applyProtection="1">
      <alignment horizontal="left" vertical="center" wrapText="1"/>
    </xf>
    <xf numFmtId="0" fontId="20" fillId="0" borderId="22" xfId="0" applyFont="1" applyBorder="1" applyAlignment="1" applyProtection="1">
      <alignment horizontal="left" vertical="center" wrapText="1"/>
    </xf>
    <xf numFmtId="0" fontId="20" fillId="0" borderId="22" xfId="0" applyFont="1" applyBorder="1" applyAlignment="1" applyProtection="1">
      <alignment horizontal="center" vertical="center" wrapText="1"/>
    </xf>
    <xf numFmtId="167" fontId="20" fillId="0" borderId="22" xfId="0" applyNumberFormat="1" applyFont="1" applyBorder="1" applyAlignment="1" applyProtection="1">
      <alignment vertical="center"/>
    </xf>
    <xf numFmtId="4" fontId="20" fillId="2" borderId="22" xfId="0" applyNumberFormat="1" applyFont="1" applyFill="1" applyBorder="1" applyAlignment="1" applyProtection="1">
      <alignment vertical="center"/>
      <protection locked="0"/>
    </xf>
    <xf numFmtId="4" fontId="20" fillId="0" borderId="22" xfId="0" applyNumberFormat="1" applyFont="1" applyBorder="1" applyAlignment="1" applyProtection="1">
      <alignment vertical="center"/>
    </xf>
    <xf numFmtId="0" fontId="21" fillId="2" borderId="14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 applyProtection="1">
      <alignment horizontal="center" vertical="center"/>
    </xf>
    <xf numFmtId="166" fontId="21" fillId="0" borderId="0" xfId="0" applyNumberFormat="1" applyFont="1" applyBorder="1" applyAlignment="1" applyProtection="1">
      <alignment vertical="center"/>
    </xf>
    <xf numFmtId="166" fontId="21" fillId="0" borderId="15" xfId="0" applyNumberFormat="1" applyFont="1" applyBorder="1" applyAlignment="1" applyProtection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2" fillId="0" borderId="0" xfId="0" applyFont="1" applyAlignment="1" applyProtection="1">
      <alignment horizontal="left" vertical="center"/>
    </xf>
    <xf numFmtId="0" fontId="33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1" applyFont="1" applyAlignment="1" applyProtection="1">
      <alignment vertical="center" wrapText="1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2/171201221" TargetMode="External" /><Relationship Id="rId2" Type="http://schemas.openxmlformats.org/officeDocument/2006/relationships/hyperlink" Target="https://podminky.urs.cz/item/CS_URS_2023_02/210100252" TargetMode="External" /><Relationship Id="rId3" Type="http://schemas.openxmlformats.org/officeDocument/2006/relationships/hyperlink" Target="https://podminky.urs.cz/item/CS_URS_2023_02/210101233" TargetMode="External" /><Relationship Id="rId4" Type="http://schemas.openxmlformats.org/officeDocument/2006/relationships/hyperlink" Target="https://podminky.urs.cz/item/CS_URS_2023_02/210101234" TargetMode="External" /><Relationship Id="rId5" Type="http://schemas.openxmlformats.org/officeDocument/2006/relationships/hyperlink" Target="https://podminky.urs.cz/item/CS_URS_2023_02/210202013" TargetMode="External" /><Relationship Id="rId6" Type="http://schemas.openxmlformats.org/officeDocument/2006/relationships/hyperlink" Target="https://podminky.urs.cz/item/CS_URS_2023_02/210204002" TargetMode="External" /><Relationship Id="rId7" Type="http://schemas.openxmlformats.org/officeDocument/2006/relationships/hyperlink" Target="https://podminky.urs.cz/item/CS_URS_2023_02/210204103" TargetMode="External" /><Relationship Id="rId8" Type="http://schemas.openxmlformats.org/officeDocument/2006/relationships/hyperlink" Target="https://podminky.urs.cz/item/CS_URS_2023_02/210204201" TargetMode="External" /><Relationship Id="rId9" Type="http://schemas.openxmlformats.org/officeDocument/2006/relationships/hyperlink" Target="https://podminky.urs.cz/item/CS_URS_2023_02/210204202" TargetMode="External" /><Relationship Id="rId10" Type="http://schemas.openxmlformats.org/officeDocument/2006/relationships/hyperlink" Target="https://podminky.urs.cz/item/CS_URS_2023_02/210220020" TargetMode="External" /><Relationship Id="rId11" Type="http://schemas.openxmlformats.org/officeDocument/2006/relationships/hyperlink" Target="https://podminky.urs.cz/item/CS_URS_2023_02/210220022" TargetMode="External" /><Relationship Id="rId12" Type="http://schemas.openxmlformats.org/officeDocument/2006/relationships/hyperlink" Target="https://podminky.urs.cz/item/CS_URS_2023_02/210220301" TargetMode="External" /><Relationship Id="rId13" Type="http://schemas.openxmlformats.org/officeDocument/2006/relationships/hyperlink" Target="https://podminky.urs.cz/item/CS_URS_2023_02/210220301" TargetMode="External" /><Relationship Id="rId14" Type="http://schemas.openxmlformats.org/officeDocument/2006/relationships/hyperlink" Target="https://podminky.urs.cz/item/CS_URS_2023_02/210290842" TargetMode="External" /><Relationship Id="rId15" Type="http://schemas.openxmlformats.org/officeDocument/2006/relationships/hyperlink" Target="https://podminky.urs.cz/item/CS_URS_2023_02/460010025" TargetMode="External" /><Relationship Id="rId16" Type="http://schemas.openxmlformats.org/officeDocument/2006/relationships/hyperlink" Target="https://podminky.urs.cz/item/CS_URS_2023_02/580108011" TargetMode="External" /><Relationship Id="rId17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6" t="s">
        <v>6</v>
      </c>
      <c r="BT2" s="16" t="s">
        <v>7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="1" customFormat="1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s="1" customFormat="1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s="1" customFormat="1" ht="12" customHeight="1">
      <c r="B7" s="20"/>
      <c r="C7" s="21"/>
      <c r="D7" s="31" t="s">
        <v>18</v>
      </c>
      <c r="E7" s="21"/>
      <c r="F7" s="21"/>
      <c r="G7" s="21"/>
      <c r="H7" s="21"/>
      <c r="I7" s="21"/>
      <c r="J7" s="21"/>
      <c r="K7" s="26" t="s">
        <v>19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20</v>
      </c>
      <c r="AL7" s="21"/>
      <c r="AM7" s="21"/>
      <c r="AN7" s="26" t="s">
        <v>19</v>
      </c>
      <c r="AO7" s="21"/>
      <c r="AP7" s="21"/>
      <c r="AQ7" s="21"/>
      <c r="AR7" s="19"/>
      <c r="BE7" s="30"/>
      <c r="BS7" s="16" t="s">
        <v>6</v>
      </c>
    </row>
    <row r="8" s="1" customFormat="1" ht="12" customHeight="1">
      <c r="B8" s="20"/>
      <c r="C8" s="21"/>
      <c r="D8" s="31" t="s">
        <v>21</v>
      </c>
      <c r="E8" s="21"/>
      <c r="F8" s="21"/>
      <c r="G8" s="21"/>
      <c r="H8" s="21"/>
      <c r="I8" s="21"/>
      <c r="J8" s="21"/>
      <c r="K8" s="26" t="s">
        <v>22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23</v>
      </c>
      <c r="AL8" s="21"/>
      <c r="AM8" s="21"/>
      <c r="AN8" s="32" t="s">
        <v>24</v>
      </c>
      <c r="AO8" s="21"/>
      <c r="AP8" s="21"/>
      <c r="AQ8" s="21"/>
      <c r="AR8" s="19"/>
      <c r="BE8" s="30"/>
      <c r="BS8" s="16" t="s">
        <v>6</v>
      </c>
    </row>
    <row r="9" s="1" customFormat="1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6</v>
      </c>
    </row>
    <row r="10" s="1" customFormat="1" ht="12" customHeight="1">
      <c r="B10" s="20"/>
      <c r="C10" s="21"/>
      <c r="D10" s="31" t="s">
        <v>25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26</v>
      </c>
      <c r="AL10" s="21"/>
      <c r="AM10" s="21"/>
      <c r="AN10" s="26" t="s">
        <v>19</v>
      </c>
      <c r="AO10" s="21"/>
      <c r="AP10" s="21"/>
      <c r="AQ10" s="21"/>
      <c r="AR10" s="19"/>
      <c r="BE10" s="30"/>
      <c r="BS10" s="16" t="s">
        <v>6</v>
      </c>
    </row>
    <row r="11" s="1" customFormat="1" ht="18.48" customHeight="1">
      <c r="B11" s="20"/>
      <c r="C11" s="21"/>
      <c r="D11" s="21"/>
      <c r="E11" s="26" t="s">
        <v>22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27</v>
      </c>
      <c r="AL11" s="21"/>
      <c r="AM11" s="21"/>
      <c r="AN11" s="26" t="s">
        <v>19</v>
      </c>
      <c r="AO11" s="21"/>
      <c r="AP11" s="21"/>
      <c r="AQ11" s="21"/>
      <c r="AR11" s="19"/>
      <c r="BE11" s="30"/>
      <c r="BS11" s="16" t="s">
        <v>6</v>
      </c>
    </row>
    <row r="12" s="1" customFormat="1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s="1" customFormat="1" ht="12" customHeight="1">
      <c r="B13" s="20"/>
      <c r="C13" s="21"/>
      <c r="D13" s="31" t="s">
        <v>28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26</v>
      </c>
      <c r="AL13" s="21"/>
      <c r="AM13" s="21"/>
      <c r="AN13" s="33" t="s">
        <v>29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3" t="s">
        <v>29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27</v>
      </c>
      <c r="AL14" s="21"/>
      <c r="AM14" s="21"/>
      <c r="AN14" s="33" t="s">
        <v>29</v>
      </c>
      <c r="AO14" s="21"/>
      <c r="AP14" s="21"/>
      <c r="AQ14" s="21"/>
      <c r="AR14" s="19"/>
      <c r="BE14" s="30"/>
      <c r="BS14" s="16" t="s">
        <v>6</v>
      </c>
    </row>
    <row r="15" s="1" customFormat="1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s="1" customFormat="1" ht="12" customHeight="1">
      <c r="B16" s="20"/>
      <c r="C16" s="21"/>
      <c r="D16" s="31" t="s">
        <v>30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26</v>
      </c>
      <c r="AL16" s="21"/>
      <c r="AM16" s="21"/>
      <c r="AN16" s="26" t="s">
        <v>19</v>
      </c>
      <c r="AO16" s="21"/>
      <c r="AP16" s="21"/>
      <c r="AQ16" s="21"/>
      <c r="AR16" s="19"/>
      <c r="BE16" s="30"/>
      <c r="BS16" s="16" t="s">
        <v>4</v>
      </c>
    </row>
    <row r="17" s="1" customFormat="1" ht="18.48" customHeight="1">
      <c r="B17" s="20"/>
      <c r="C17" s="21"/>
      <c r="D17" s="21"/>
      <c r="E17" s="26" t="s">
        <v>22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27</v>
      </c>
      <c r="AL17" s="21"/>
      <c r="AM17" s="21"/>
      <c r="AN17" s="26" t="s">
        <v>19</v>
      </c>
      <c r="AO17" s="21"/>
      <c r="AP17" s="21"/>
      <c r="AQ17" s="21"/>
      <c r="AR17" s="19"/>
      <c r="BE17" s="30"/>
      <c r="BS17" s="16" t="s">
        <v>31</v>
      </c>
    </row>
    <row r="18" s="1" customFormat="1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s="1" customFormat="1" ht="12" customHeight="1">
      <c r="B19" s="20"/>
      <c r="C19" s="21"/>
      <c r="D19" s="31" t="s">
        <v>32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26</v>
      </c>
      <c r="AL19" s="21"/>
      <c r="AM19" s="21"/>
      <c r="AN19" s="26" t="s">
        <v>19</v>
      </c>
      <c r="AO19" s="21"/>
      <c r="AP19" s="21"/>
      <c r="AQ19" s="21"/>
      <c r="AR19" s="19"/>
      <c r="BE19" s="30"/>
      <c r="BS19" s="16" t="s">
        <v>6</v>
      </c>
    </row>
    <row r="20" s="1" customFormat="1" ht="18.48" customHeight="1">
      <c r="B20" s="20"/>
      <c r="C20" s="21"/>
      <c r="D20" s="21"/>
      <c r="E20" s="26" t="s">
        <v>22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27</v>
      </c>
      <c r="AL20" s="21"/>
      <c r="AM20" s="21"/>
      <c r="AN20" s="26" t="s">
        <v>19</v>
      </c>
      <c r="AO20" s="21"/>
      <c r="AP20" s="21"/>
      <c r="AQ20" s="21"/>
      <c r="AR20" s="19"/>
      <c r="BE20" s="30"/>
      <c r="BS20" s="16" t="s">
        <v>31</v>
      </c>
    </row>
    <row r="21" s="1" customFormat="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s="1" customFormat="1" ht="12" customHeight="1">
      <c r="B22" s="20"/>
      <c r="C22" s="21"/>
      <c r="D22" s="31" t="s">
        <v>33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s="1" customFormat="1" ht="47.25" customHeight="1">
      <c r="B23" s="20"/>
      <c r="C23" s="21"/>
      <c r="D23" s="21"/>
      <c r="E23" s="35" t="s">
        <v>34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s="1" customFormat="1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s="1" customFormat="1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2" customFormat="1" ht="25.92" customHeight="1">
      <c r="A26" s="37"/>
      <c r="B26" s="38"/>
      <c r="C26" s="39"/>
      <c r="D26" s="40" t="s">
        <v>35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ROUND(AG54,2)</f>
        <v>0</v>
      </c>
      <c r="AL26" s="41"/>
      <c r="AM26" s="41"/>
      <c r="AN26" s="41"/>
      <c r="AO26" s="41"/>
      <c r="AP26" s="39"/>
      <c r="AQ26" s="39"/>
      <c r="AR26" s="43"/>
      <c r="BE26" s="30"/>
    </row>
    <row r="27" s="2" customFormat="1" ht="6.96" customHeight="1">
      <c r="A27" s="37"/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3"/>
      <c r="BE27" s="30"/>
    </row>
    <row r="28" s="2" customFormat="1">
      <c r="A28" s="37"/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44" t="s">
        <v>36</v>
      </c>
      <c r="M28" s="44"/>
      <c r="N28" s="44"/>
      <c r="O28" s="44"/>
      <c r="P28" s="44"/>
      <c r="Q28" s="39"/>
      <c r="R28" s="39"/>
      <c r="S28" s="39"/>
      <c r="T28" s="39"/>
      <c r="U28" s="39"/>
      <c r="V28" s="39"/>
      <c r="W28" s="44" t="s">
        <v>37</v>
      </c>
      <c r="X28" s="44"/>
      <c r="Y28" s="44"/>
      <c r="Z28" s="44"/>
      <c r="AA28" s="44"/>
      <c r="AB28" s="44"/>
      <c r="AC28" s="44"/>
      <c r="AD28" s="44"/>
      <c r="AE28" s="44"/>
      <c r="AF28" s="39"/>
      <c r="AG28" s="39"/>
      <c r="AH28" s="39"/>
      <c r="AI28" s="39"/>
      <c r="AJ28" s="39"/>
      <c r="AK28" s="44" t="s">
        <v>38</v>
      </c>
      <c r="AL28" s="44"/>
      <c r="AM28" s="44"/>
      <c r="AN28" s="44"/>
      <c r="AO28" s="44"/>
      <c r="AP28" s="39"/>
      <c r="AQ28" s="39"/>
      <c r="AR28" s="43"/>
      <c r="BE28" s="30"/>
    </row>
    <row r="29" s="3" customFormat="1" ht="14.4" customHeight="1">
      <c r="A29" s="3"/>
      <c r="B29" s="45"/>
      <c r="C29" s="46"/>
      <c r="D29" s="31" t="s">
        <v>39</v>
      </c>
      <c r="E29" s="46"/>
      <c r="F29" s="31" t="s">
        <v>40</v>
      </c>
      <c r="G29" s="46"/>
      <c r="H29" s="46"/>
      <c r="I29" s="46"/>
      <c r="J29" s="46"/>
      <c r="K29" s="46"/>
      <c r="L29" s="47">
        <v>0.20999999999999999</v>
      </c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8">
        <f>ROUND(AZ54, 2)</f>
        <v>0</v>
      </c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8">
        <f>ROUND(AV54, 2)</f>
        <v>0</v>
      </c>
      <c r="AL29" s="46"/>
      <c r="AM29" s="46"/>
      <c r="AN29" s="46"/>
      <c r="AO29" s="46"/>
      <c r="AP29" s="46"/>
      <c r="AQ29" s="46"/>
      <c r="AR29" s="49"/>
      <c r="BE29" s="50"/>
    </row>
    <row r="30" s="3" customFormat="1" ht="14.4" customHeight="1">
      <c r="A30" s="3"/>
      <c r="B30" s="45"/>
      <c r="C30" s="46"/>
      <c r="D30" s="46"/>
      <c r="E30" s="46"/>
      <c r="F30" s="31" t="s">
        <v>41</v>
      </c>
      <c r="G30" s="46"/>
      <c r="H30" s="46"/>
      <c r="I30" s="46"/>
      <c r="J30" s="46"/>
      <c r="K30" s="46"/>
      <c r="L30" s="47">
        <v>0.14999999999999999</v>
      </c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8">
        <f>ROUND(BA54, 2)</f>
        <v>0</v>
      </c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8">
        <f>ROUND(AW54, 2)</f>
        <v>0</v>
      </c>
      <c r="AL30" s="46"/>
      <c r="AM30" s="46"/>
      <c r="AN30" s="46"/>
      <c r="AO30" s="46"/>
      <c r="AP30" s="46"/>
      <c r="AQ30" s="46"/>
      <c r="AR30" s="49"/>
      <c r="BE30" s="50"/>
    </row>
    <row r="31" hidden="1" s="3" customFormat="1" ht="14.4" customHeight="1">
      <c r="A31" s="3"/>
      <c r="B31" s="45"/>
      <c r="C31" s="46"/>
      <c r="D31" s="46"/>
      <c r="E31" s="46"/>
      <c r="F31" s="31" t="s">
        <v>42</v>
      </c>
      <c r="G31" s="46"/>
      <c r="H31" s="46"/>
      <c r="I31" s="46"/>
      <c r="J31" s="46"/>
      <c r="K31" s="46"/>
      <c r="L31" s="47">
        <v>0.20999999999999999</v>
      </c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8">
        <f>ROUND(BB54, 2)</f>
        <v>0</v>
      </c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8">
        <v>0</v>
      </c>
      <c r="AL31" s="46"/>
      <c r="AM31" s="46"/>
      <c r="AN31" s="46"/>
      <c r="AO31" s="46"/>
      <c r="AP31" s="46"/>
      <c r="AQ31" s="46"/>
      <c r="AR31" s="49"/>
      <c r="BE31" s="50"/>
    </row>
    <row r="32" hidden="1" s="3" customFormat="1" ht="14.4" customHeight="1">
      <c r="A32" s="3"/>
      <c r="B32" s="45"/>
      <c r="C32" s="46"/>
      <c r="D32" s="46"/>
      <c r="E32" s="46"/>
      <c r="F32" s="31" t="s">
        <v>43</v>
      </c>
      <c r="G32" s="46"/>
      <c r="H32" s="46"/>
      <c r="I32" s="46"/>
      <c r="J32" s="46"/>
      <c r="K32" s="46"/>
      <c r="L32" s="47">
        <v>0.14999999999999999</v>
      </c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8">
        <f>ROUND(BC54, 2)</f>
        <v>0</v>
      </c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8">
        <v>0</v>
      </c>
      <c r="AL32" s="46"/>
      <c r="AM32" s="46"/>
      <c r="AN32" s="46"/>
      <c r="AO32" s="46"/>
      <c r="AP32" s="46"/>
      <c r="AQ32" s="46"/>
      <c r="AR32" s="49"/>
      <c r="BE32" s="50"/>
    </row>
    <row r="33" hidden="1" s="3" customFormat="1" ht="14.4" customHeight="1">
      <c r="A33" s="3"/>
      <c r="B33" s="45"/>
      <c r="C33" s="46"/>
      <c r="D33" s="46"/>
      <c r="E33" s="46"/>
      <c r="F33" s="31" t="s">
        <v>44</v>
      </c>
      <c r="G33" s="46"/>
      <c r="H33" s="46"/>
      <c r="I33" s="46"/>
      <c r="J33" s="46"/>
      <c r="K33" s="46"/>
      <c r="L33" s="47">
        <v>0</v>
      </c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8">
        <f>ROUND(BD54, 2)</f>
        <v>0</v>
      </c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8">
        <v>0</v>
      </c>
      <c r="AL33" s="46"/>
      <c r="AM33" s="46"/>
      <c r="AN33" s="46"/>
      <c r="AO33" s="46"/>
      <c r="AP33" s="46"/>
      <c r="AQ33" s="46"/>
      <c r="AR33" s="49"/>
      <c r="BE33" s="3"/>
    </row>
    <row r="34" s="2" customFormat="1" ht="6.96" customHeight="1">
      <c r="A34" s="37"/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3"/>
      <c r="BE34" s="37"/>
    </row>
    <row r="35" s="2" customFormat="1" ht="25.92" customHeight="1">
      <c r="A35" s="37"/>
      <c r="B35" s="38"/>
      <c r="C35" s="51"/>
      <c r="D35" s="52" t="s">
        <v>45</v>
      </c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4" t="s">
        <v>46</v>
      </c>
      <c r="U35" s="53"/>
      <c r="V35" s="53"/>
      <c r="W35" s="53"/>
      <c r="X35" s="55" t="s">
        <v>47</v>
      </c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6">
        <f>SUM(AK26:AK33)</f>
        <v>0</v>
      </c>
      <c r="AL35" s="53"/>
      <c r="AM35" s="53"/>
      <c r="AN35" s="53"/>
      <c r="AO35" s="57"/>
      <c r="AP35" s="51"/>
      <c r="AQ35" s="51"/>
      <c r="AR35" s="43"/>
      <c r="BE35" s="37"/>
    </row>
    <row r="36" s="2" customFormat="1" ht="6.96" customHeight="1">
      <c r="A36" s="37"/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3"/>
      <c r="BE36" s="37"/>
    </row>
    <row r="37" s="2" customFormat="1" ht="6.96" customHeight="1">
      <c r="A37" s="37"/>
      <c r="B37" s="58"/>
      <c r="C37" s="59"/>
      <c r="D37" s="59"/>
      <c r="E37" s="59"/>
      <c r="F37" s="59"/>
      <c r="G37" s="59"/>
      <c r="H37" s="59"/>
      <c r="I37" s="59"/>
      <c r="J37" s="59"/>
      <c r="K37" s="59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  <c r="W37" s="59"/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  <c r="AM37" s="59"/>
      <c r="AN37" s="59"/>
      <c r="AO37" s="59"/>
      <c r="AP37" s="59"/>
      <c r="AQ37" s="59"/>
      <c r="AR37" s="43"/>
      <c r="BE37" s="37"/>
    </row>
    <row r="41" s="2" customFormat="1" ht="6.96" customHeight="1">
      <c r="A41" s="37"/>
      <c r="B41" s="60"/>
      <c r="C41" s="61"/>
      <c r="D41" s="61"/>
      <c r="E41" s="61"/>
      <c r="F41" s="61"/>
      <c r="G41" s="61"/>
      <c r="H41" s="61"/>
      <c r="I41" s="61"/>
      <c r="J41" s="61"/>
      <c r="K41" s="61"/>
      <c r="L41" s="61"/>
      <c r="M41" s="61"/>
      <c r="N41" s="61"/>
      <c r="O41" s="61"/>
      <c r="P41" s="61"/>
      <c r="Q41" s="61"/>
      <c r="R41" s="61"/>
      <c r="S41" s="61"/>
      <c r="T41" s="61"/>
      <c r="U41" s="61"/>
      <c r="V41" s="61"/>
      <c r="W41" s="61"/>
      <c r="X41" s="61"/>
      <c r="Y41" s="61"/>
      <c r="Z41" s="61"/>
      <c r="AA41" s="61"/>
      <c r="AB41" s="61"/>
      <c r="AC41" s="61"/>
      <c r="AD41" s="61"/>
      <c r="AE41" s="61"/>
      <c r="AF41" s="61"/>
      <c r="AG41" s="61"/>
      <c r="AH41" s="61"/>
      <c r="AI41" s="61"/>
      <c r="AJ41" s="61"/>
      <c r="AK41" s="61"/>
      <c r="AL41" s="61"/>
      <c r="AM41" s="61"/>
      <c r="AN41" s="61"/>
      <c r="AO41" s="61"/>
      <c r="AP41" s="61"/>
      <c r="AQ41" s="61"/>
      <c r="AR41" s="43"/>
      <c r="BE41" s="37"/>
    </row>
    <row r="42" s="2" customFormat="1" ht="24.96" customHeight="1">
      <c r="A42" s="37"/>
      <c r="B42" s="38"/>
      <c r="C42" s="22" t="s">
        <v>48</v>
      </c>
      <c r="D42" s="39"/>
      <c r="E42" s="39"/>
      <c r="F42" s="39"/>
      <c r="G42" s="39"/>
      <c r="H42" s="39"/>
      <c r="I42" s="39"/>
      <c r="J42" s="39"/>
      <c r="K42" s="39"/>
      <c r="L42" s="39"/>
      <c r="M42" s="39"/>
      <c r="N42" s="39"/>
      <c r="O42" s="39"/>
      <c r="P42" s="39"/>
      <c r="Q42" s="39"/>
      <c r="R42" s="39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  <c r="AF42" s="39"/>
      <c r="AG42" s="39"/>
      <c r="AH42" s="39"/>
      <c r="AI42" s="39"/>
      <c r="AJ42" s="39"/>
      <c r="AK42" s="39"/>
      <c r="AL42" s="39"/>
      <c r="AM42" s="39"/>
      <c r="AN42" s="39"/>
      <c r="AO42" s="39"/>
      <c r="AP42" s="39"/>
      <c r="AQ42" s="39"/>
      <c r="AR42" s="43"/>
      <c r="BE42" s="37"/>
    </row>
    <row r="43" s="2" customFormat="1" ht="6.96" customHeight="1">
      <c r="A43" s="37"/>
      <c r="B43" s="38"/>
      <c r="C43" s="39"/>
      <c r="D43" s="39"/>
      <c r="E43" s="39"/>
      <c r="F43" s="39"/>
      <c r="G43" s="39"/>
      <c r="H43" s="39"/>
      <c r="I43" s="39"/>
      <c r="J43" s="39"/>
      <c r="K43" s="39"/>
      <c r="L43" s="39"/>
      <c r="M43" s="39"/>
      <c r="N43" s="39"/>
      <c r="O43" s="39"/>
      <c r="P43" s="39"/>
      <c r="Q43" s="39"/>
      <c r="R43" s="39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  <c r="AF43" s="39"/>
      <c r="AG43" s="39"/>
      <c r="AH43" s="39"/>
      <c r="AI43" s="39"/>
      <c r="AJ43" s="39"/>
      <c r="AK43" s="39"/>
      <c r="AL43" s="39"/>
      <c r="AM43" s="39"/>
      <c r="AN43" s="39"/>
      <c r="AO43" s="39"/>
      <c r="AP43" s="39"/>
      <c r="AQ43" s="39"/>
      <c r="AR43" s="43"/>
      <c r="BE43" s="37"/>
    </row>
    <row r="44" s="4" customFormat="1" ht="12" customHeight="1">
      <c r="A44" s="4"/>
      <c r="B44" s="62"/>
      <c r="C44" s="31" t="s">
        <v>13</v>
      </c>
      <c r="D44" s="63"/>
      <c r="E44" s="63"/>
      <c r="F44" s="63"/>
      <c r="G44" s="63"/>
      <c r="H44" s="63"/>
      <c r="I44" s="63"/>
      <c r="J44" s="63"/>
      <c r="K44" s="63"/>
      <c r="L44" s="63" t="str">
        <f>K5</f>
        <v>160119</v>
      </c>
      <c r="M44" s="63"/>
      <c r="N44" s="63"/>
      <c r="O44" s="63"/>
      <c r="P44" s="63"/>
      <c r="Q44" s="63"/>
      <c r="R44" s="63"/>
      <c r="S44" s="63"/>
      <c r="T44" s="63"/>
      <c r="U44" s="63"/>
      <c r="V44" s="63"/>
      <c r="W44" s="63"/>
      <c r="X44" s="63"/>
      <c r="Y44" s="63"/>
      <c r="Z44" s="63"/>
      <c r="AA44" s="63"/>
      <c r="AB44" s="63"/>
      <c r="AC44" s="63"/>
      <c r="AD44" s="63"/>
      <c r="AE44" s="63"/>
      <c r="AF44" s="63"/>
      <c r="AG44" s="63"/>
      <c r="AH44" s="63"/>
      <c r="AI44" s="63"/>
      <c r="AJ44" s="63"/>
      <c r="AK44" s="63"/>
      <c r="AL44" s="63"/>
      <c r="AM44" s="63"/>
      <c r="AN44" s="63"/>
      <c r="AO44" s="63"/>
      <c r="AP44" s="63"/>
      <c r="AQ44" s="63"/>
      <c r="AR44" s="64"/>
      <c r="BE44" s="4"/>
    </row>
    <row r="45" s="5" customFormat="1" ht="36.96" customHeight="1">
      <c r="A45" s="5"/>
      <c r="B45" s="65"/>
      <c r="C45" s="66" t="s">
        <v>16</v>
      </c>
      <c r="D45" s="67"/>
      <c r="E45" s="67"/>
      <c r="F45" s="67"/>
      <c r="G45" s="67"/>
      <c r="H45" s="67"/>
      <c r="I45" s="67"/>
      <c r="J45" s="67"/>
      <c r="K45" s="67"/>
      <c r="L45" s="68" t="str">
        <f>K6</f>
        <v>III/3038 ČERVENÝ KOSTELEC, ul.SOKOLSKÁ</v>
      </c>
      <c r="M45" s="67"/>
      <c r="N45" s="67"/>
      <c r="O45" s="67"/>
      <c r="P45" s="67"/>
      <c r="Q45" s="67"/>
      <c r="R45" s="67"/>
      <c r="S45" s="67"/>
      <c r="T45" s="67"/>
      <c r="U45" s="67"/>
      <c r="V45" s="67"/>
      <c r="W45" s="67"/>
      <c r="X45" s="67"/>
      <c r="Y45" s="67"/>
      <c r="Z45" s="67"/>
      <c r="AA45" s="67"/>
      <c r="AB45" s="67"/>
      <c r="AC45" s="67"/>
      <c r="AD45" s="67"/>
      <c r="AE45" s="67"/>
      <c r="AF45" s="67"/>
      <c r="AG45" s="67"/>
      <c r="AH45" s="67"/>
      <c r="AI45" s="67"/>
      <c r="AJ45" s="67"/>
      <c r="AK45" s="67"/>
      <c r="AL45" s="67"/>
      <c r="AM45" s="67"/>
      <c r="AN45" s="67"/>
      <c r="AO45" s="67"/>
      <c r="AP45" s="67"/>
      <c r="AQ45" s="67"/>
      <c r="AR45" s="69"/>
      <c r="BE45" s="5"/>
    </row>
    <row r="46" s="2" customFormat="1" ht="6.96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39"/>
      <c r="M46" s="39"/>
      <c r="N46" s="39"/>
      <c r="O46" s="39"/>
      <c r="P46" s="39"/>
      <c r="Q46" s="39"/>
      <c r="R46" s="39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  <c r="AF46" s="39"/>
      <c r="AG46" s="39"/>
      <c r="AH46" s="39"/>
      <c r="AI46" s="39"/>
      <c r="AJ46" s="39"/>
      <c r="AK46" s="39"/>
      <c r="AL46" s="39"/>
      <c r="AM46" s="39"/>
      <c r="AN46" s="39"/>
      <c r="AO46" s="39"/>
      <c r="AP46" s="39"/>
      <c r="AQ46" s="39"/>
      <c r="AR46" s="43"/>
      <c r="BE46" s="37"/>
    </row>
    <row r="47" s="2" customFormat="1" ht="12" customHeight="1">
      <c r="A47" s="37"/>
      <c r="B47" s="38"/>
      <c r="C47" s="31" t="s">
        <v>21</v>
      </c>
      <c r="D47" s="39"/>
      <c r="E47" s="39"/>
      <c r="F47" s="39"/>
      <c r="G47" s="39"/>
      <c r="H47" s="39"/>
      <c r="I47" s="39"/>
      <c r="J47" s="39"/>
      <c r="K47" s="39"/>
      <c r="L47" s="70" t="str">
        <f>IF(K8="","",K8)</f>
        <v xml:space="preserve"> </v>
      </c>
      <c r="M47" s="39"/>
      <c r="N47" s="39"/>
      <c r="O47" s="39"/>
      <c r="P47" s="39"/>
      <c r="Q47" s="39"/>
      <c r="R47" s="39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  <c r="AF47" s="39"/>
      <c r="AG47" s="39"/>
      <c r="AH47" s="39"/>
      <c r="AI47" s="31" t="s">
        <v>23</v>
      </c>
      <c r="AJ47" s="39"/>
      <c r="AK47" s="39"/>
      <c r="AL47" s="39"/>
      <c r="AM47" s="71" t="str">
        <f>IF(AN8= "","",AN8)</f>
        <v>1. 11. 2023</v>
      </c>
      <c r="AN47" s="71"/>
      <c r="AO47" s="39"/>
      <c r="AP47" s="39"/>
      <c r="AQ47" s="39"/>
      <c r="AR47" s="43"/>
      <c r="BE47" s="37"/>
    </row>
    <row r="48" s="2" customFormat="1" ht="6.96" customHeight="1">
      <c r="A48" s="37"/>
      <c r="B48" s="38"/>
      <c r="C48" s="39"/>
      <c r="D48" s="39"/>
      <c r="E48" s="39"/>
      <c r="F48" s="39"/>
      <c r="G48" s="39"/>
      <c r="H48" s="39"/>
      <c r="I48" s="39"/>
      <c r="J48" s="39"/>
      <c r="K48" s="39"/>
      <c r="L48" s="39"/>
      <c r="M48" s="39"/>
      <c r="N48" s="39"/>
      <c r="O48" s="39"/>
      <c r="P48" s="39"/>
      <c r="Q48" s="39"/>
      <c r="R48" s="39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  <c r="AF48" s="39"/>
      <c r="AG48" s="39"/>
      <c r="AH48" s="39"/>
      <c r="AI48" s="39"/>
      <c r="AJ48" s="39"/>
      <c r="AK48" s="39"/>
      <c r="AL48" s="39"/>
      <c r="AM48" s="39"/>
      <c r="AN48" s="39"/>
      <c r="AO48" s="39"/>
      <c r="AP48" s="39"/>
      <c r="AQ48" s="39"/>
      <c r="AR48" s="43"/>
      <c r="BE48" s="37"/>
    </row>
    <row r="49" s="2" customFormat="1" ht="15.15" customHeight="1">
      <c r="A49" s="37"/>
      <c r="B49" s="38"/>
      <c r="C49" s="31" t="s">
        <v>25</v>
      </c>
      <c r="D49" s="39"/>
      <c r="E49" s="39"/>
      <c r="F49" s="39"/>
      <c r="G49" s="39"/>
      <c r="H49" s="39"/>
      <c r="I49" s="39"/>
      <c r="J49" s="39"/>
      <c r="K49" s="39"/>
      <c r="L49" s="63" t="str">
        <f>IF(E11= "","",E11)</f>
        <v xml:space="preserve"> </v>
      </c>
      <c r="M49" s="39"/>
      <c r="N49" s="39"/>
      <c r="O49" s="39"/>
      <c r="P49" s="39"/>
      <c r="Q49" s="39"/>
      <c r="R49" s="39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  <c r="AF49" s="39"/>
      <c r="AG49" s="39"/>
      <c r="AH49" s="39"/>
      <c r="AI49" s="31" t="s">
        <v>30</v>
      </c>
      <c r="AJ49" s="39"/>
      <c r="AK49" s="39"/>
      <c r="AL49" s="39"/>
      <c r="AM49" s="72" t="str">
        <f>IF(E17="","",E17)</f>
        <v xml:space="preserve"> </v>
      </c>
      <c r="AN49" s="63"/>
      <c r="AO49" s="63"/>
      <c r="AP49" s="63"/>
      <c r="AQ49" s="39"/>
      <c r="AR49" s="43"/>
      <c r="AS49" s="73" t="s">
        <v>49</v>
      </c>
      <c r="AT49" s="74"/>
      <c r="AU49" s="75"/>
      <c r="AV49" s="75"/>
      <c r="AW49" s="75"/>
      <c r="AX49" s="75"/>
      <c r="AY49" s="75"/>
      <c r="AZ49" s="75"/>
      <c r="BA49" s="75"/>
      <c r="BB49" s="75"/>
      <c r="BC49" s="75"/>
      <c r="BD49" s="76"/>
      <c r="BE49" s="37"/>
    </row>
    <row r="50" s="2" customFormat="1" ht="15.15" customHeight="1">
      <c r="A50" s="37"/>
      <c r="B50" s="38"/>
      <c r="C50" s="31" t="s">
        <v>28</v>
      </c>
      <c r="D50" s="39"/>
      <c r="E50" s="39"/>
      <c r="F50" s="39"/>
      <c r="G50" s="39"/>
      <c r="H50" s="39"/>
      <c r="I50" s="39"/>
      <c r="J50" s="39"/>
      <c r="K50" s="39"/>
      <c r="L50" s="63" t="str">
        <f>IF(E14= "Vyplň údaj","",E14)</f>
        <v/>
      </c>
      <c r="M50" s="39"/>
      <c r="N50" s="39"/>
      <c r="O50" s="39"/>
      <c r="P50" s="39"/>
      <c r="Q50" s="39"/>
      <c r="R50" s="39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  <c r="AF50" s="39"/>
      <c r="AG50" s="39"/>
      <c r="AH50" s="39"/>
      <c r="AI50" s="31" t="s">
        <v>32</v>
      </c>
      <c r="AJ50" s="39"/>
      <c r="AK50" s="39"/>
      <c r="AL50" s="39"/>
      <c r="AM50" s="72" t="str">
        <f>IF(E20="","",E20)</f>
        <v xml:space="preserve"> </v>
      </c>
      <c r="AN50" s="63"/>
      <c r="AO50" s="63"/>
      <c r="AP50" s="63"/>
      <c r="AQ50" s="39"/>
      <c r="AR50" s="43"/>
      <c r="AS50" s="77"/>
      <c r="AT50" s="78"/>
      <c r="AU50" s="79"/>
      <c r="AV50" s="79"/>
      <c r="AW50" s="79"/>
      <c r="AX50" s="79"/>
      <c r="AY50" s="79"/>
      <c r="AZ50" s="79"/>
      <c r="BA50" s="79"/>
      <c r="BB50" s="79"/>
      <c r="BC50" s="79"/>
      <c r="BD50" s="80"/>
      <c r="BE50" s="37"/>
    </row>
    <row r="51" s="2" customFormat="1" ht="10.8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39"/>
      <c r="M51" s="39"/>
      <c r="N51" s="39"/>
      <c r="O51" s="39"/>
      <c r="P51" s="39"/>
      <c r="Q51" s="39"/>
      <c r="R51" s="39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  <c r="AF51" s="39"/>
      <c r="AG51" s="39"/>
      <c r="AH51" s="39"/>
      <c r="AI51" s="39"/>
      <c r="AJ51" s="39"/>
      <c r="AK51" s="39"/>
      <c r="AL51" s="39"/>
      <c r="AM51" s="39"/>
      <c r="AN51" s="39"/>
      <c r="AO51" s="39"/>
      <c r="AP51" s="39"/>
      <c r="AQ51" s="39"/>
      <c r="AR51" s="43"/>
      <c r="AS51" s="81"/>
      <c r="AT51" s="82"/>
      <c r="AU51" s="83"/>
      <c r="AV51" s="83"/>
      <c r="AW51" s="83"/>
      <c r="AX51" s="83"/>
      <c r="AY51" s="83"/>
      <c r="AZ51" s="83"/>
      <c r="BA51" s="83"/>
      <c r="BB51" s="83"/>
      <c r="BC51" s="83"/>
      <c r="BD51" s="84"/>
      <c r="BE51" s="37"/>
    </row>
    <row r="52" s="2" customFormat="1" ht="29.28" customHeight="1">
      <c r="A52" s="37"/>
      <c r="B52" s="38"/>
      <c r="C52" s="85" t="s">
        <v>50</v>
      </c>
      <c r="D52" s="86"/>
      <c r="E52" s="86"/>
      <c r="F52" s="86"/>
      <c r="G52" s="86"/>
      <c r="H52" s="87"/>
      <c r="I52" s="88" t="s">
        <v>51</v>
      </c>
      <c r="J52" s="86"/>
      <c r="K52" s="86"/>
      <c r="L52" s="86"/>
      <c r="M52" s="86"/>
      <c r="N52" s="86"/>
      <c r="O52" s="86"/>
      <c r="P52" s="86"/>
      <c r="Q52" s="86"/>
      <c r="R52" s="86"/>
      <c r="S52" s="86"/>
      <c r="T52" s="86"/>
      <c r="U52" s="86"/>
      <c r="V52" s="86"/>
      <c r="W52" s="86"/>
      <c r="X52" s="86"/>
      <c r="Y52" s="86"/>
      <c r="Z52" s="86"/>
      <c r="AA52" s="86"/>
      <c r="AB52" s="86"/>
      <c r="AC52" s="86"/>
      <c r="AD52" s="86"/>
      <c r="AE52" s="86"/>
      <c r="AF52" s="86"/>
      <c r="AG52" s="89" t="s">
        <v>52</v>
      </c>
      <c r="AH52" s="86"/>
      <c r="AI52" s="86"/>
      <c r="AJ52" s="86"/>
      <c r="AK52" s="86"/>
      <c r="AL52" s="86"/>
      <c r="AM52" s="86"/>
      <c r="AN52" s="88" t="s">
        <v>53</v>
      </c>
      <c r="AO52" s="86"/>
      <c r="AP52" s="86"/>
      <c r="AQ52" s="90" t="s">
        <v>54</v>
      </c>
      <c r="AR52" s="43"/>
      <c r="AS52" s="91" t="s">
        <v>55</v>
      </c>
      <c r="AT52" s="92" t="s">
        <v>56</v>
      </c>
      <c r="AU52" s="92" t="s">
        <v>57</v>
      </c>
      <c r="AV52" s="92" t="s">
        <v>58</v>
      </c>
      <c r="AW52" s="92" t="s">
        <v>59</v>
      </c>
      <c r="AX52" s="92" t="s">
        <v>60</v>
      </c>
      <c r="AY52" s="92" t="s">
        <v>61</v>
      </c>
      <c r="AZ52" s="92" t="s">
        <v>62</v>
      </c>
      <c r="BA52" s="92" t="s">
        <v>63</v>
      </c>
      <c r="BB52" s="92" t="s">
        <v>64</v>
      </c>
      <c r="BC52" s="92" t="s">
        <v>65</v>
      </c>
      <c r="BD52" s="93" t="s">
        <v>66</v>
      </c>
      <c r="BE52" s="37"/>
    </row>
    <row r="53" s="2" customFormat="1" ht="10.8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39"/>
      <c r="M53" s="39"/>
      <c r="N53" s="39"/>
      <c r="O53" s="39"/>
      <c r="P53" s="39"/>
      <c r="Q53" s="39"/>
      <c r="R53" s="39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  <c r="AF53" s="39"/>
      <c r="AG53" s="39"/>
      <c r="AH53" s="39"/>
      <c r="AI53" s="39"/>
      <c r="AJ53" s="39"/>
      <c r="AK53" s="39"/>
      <c r="AL53" s="39"/>
      <c r="AM53" s="39"/>
      <c r="AN53" s="39"/>
      <c r="AO53" s="39"/>
      <c r="AP53" s="39"/>
      <c r="AQ53" s="39"/>
      <c r="AR53" s="43"/>
      <c r="AS53" s="94"/>
      <c r="AT53" s="95"/>
      <c r="AU53" s="95"/>
      <c r="AV53" s="95"/>
      <c r="AW53" s="95"/>
      <c r="AX53" s="95"/>
      <c r="AY53" s="95"/>
      <c r="AZ53" s="95"/>
      <c r="BA53" s="95"/>
      <c r="BB53" s="95"/>
      <c r="BC53" s="95"/>
      <c r="BD53" s="96"/>
      <c r="BE53" s="37"/>
    </row>
    <row r="54" s="6" customFormat="1" ht="32.4" customHeight="1">
      <c r="A54" s="6"/>
      <c r="B54" s="97"/>
      <c r="C54" s="98" t="s">
        <v>67</v>
      </c>
      <c r="D54" s="99"/>
      <c r="E54" s="99"/>
      <c r="F54" s="99"/>
      <c r="G54" s="99"/>
      <c r="H54" s="99"/>
      <c r="I54" s="99"/>
      <c r="J54" s="99"/>
      <c r="K54" s="99"/>
      <c r="L54" s="99"/>
      <c r="M54" s="99"/>
      <c r="N54" s="99"/>
      <c r="O54" s="99"/>
      <c r="P54" s="99"/>
      <c r="Q54" s="99"/>
      <c r="R54" s="99"/>
      <c r="S54" s="99"/>
      <c r="T54" s="99"/>
      <c r="U54" s="99"/>
      <c r="V54" s="99"/>
      <c r="W54" s="99"/>
      <c r="X54" s="99"/>
      <c r="Y54" s="99"/>
      <c r="Z54" s="99"/>
      <c r="AA54" s="99"/>
      <c r="AB54" s="99"/>
      <c r="AC54" s="99"/>
      <c r="AD54" s="99"/>
      <c r="AE54" s="99"/>
      <c r="AF54" s="99"/>
      <c r="AG54" s="100">
        <f>ROUND(AG55,2)</f>
        <v>0</v>
      </c>
      <c r="AH54" s="100"/>
      <c r="AI54" s="100"/>
      <c r="AJ54" s="100"/>
      <c r="AK54" s="100"/>
      <c r="AL54" s="100"/>
      <c r="AM54" s="100"/>
      <c r="AN54" s="101">
        <f>SUM(AG54,AT54)</f>
        <v>0</v>
      </c>
      <c r="AO54" s="101"/>
      <c r="AP54" s="101"/>
      <c r="AQ54" s="102" t="s">
        <v>19</v>
      </c>
      <c r="AR54" s="103"/>
      <c r="AS54" s="104">
        <f>ROUND(AS55,2)</f>
        <v>0</v>
      </c>
      <c r="AT54" s="105">
        <f>ROUND(SUM(AV54:AW54),2)</f>
        <v>0</v>
      </c>
      <c r="AU54" s="106">
        <f>ROUND(AU55,5)</f>
        <v>0</v>
      </c>
      <c r="AV54" s="105">
        <f>ROUND(AZ54*L29,2)</f>
        <v>0</v>
      </c>
      <c r="AW54" s="105">
        <f>ROUND(BA54*L30,2)</f>
        <v>0</v>
      </c>
      <c r="AX54" s="105">
        <f>ROUND(BB54*L29,2)</f>
        <v>0</v>
      </c>
      <c r="AY54" s="105">
        <f>ROUND(BC54*L30,2)</f>
        <v>0</v>
      </c>
      <c r="AZ54" s="105">
        <f>ROUND(AZ55,2)</f>
        <v>0</v>
      </c>
      <c r="BA54" s="105">
        <f>ROUND(BA55,2)</f>
        <v>0</v>
      </c>
      <c r="BB54" s="105">
        <f>ROUND(BB55,2)</f>
        <v>0</v>
      </c>
      <c r="BC54" s="105">
        <f>ROUND(BC55,2)</f>
        <v>0</v>
      </c>
      <c r="BD54" s="107">
        <f>ROUND(BD55,2)</f>
        <v>0</v>
      </c>
      <c r="BE54" s="6"/>
      <c r="BS54" s="108" t="s">
        <v>68</v>
      </c>
      <c r="BT54" s="108" t="s">
        <v>69</v>
      </c>
      <c r="BU54" s="109" t="s">
        <v>70</v>
      </c>
      <c r="BV54" s="108" t="s">
        <v>71</v>
      </c>
      <c r="BW54" s="108" t="s">
        <v>5</v>
      </c>
      <c r="BX54" s="108" t="s">
        <v>72</v>
      </c>
      <c r="CL54" s="108" t="s">
        <v>19</v>
      </c>
    </row>
    <row r="55" s="7" customFormat="1" ht="16.5" customHeight="1">
      <c r="A55" s="110" t="s">
        <v>73</v>
      </c>
      <c r="B55" s="111"/>
      <c r="C55" s="112"/>
      <c r="D55" s="113" t="s">
        <v>74</v>
      </c>
      <c r="E55" s="113"/>
      <c r="F55" s="113"/>
      <c r="G55" s="113"/>
      <c r="H55" s="113"/>
      <c r="I55" s="114"/>
      <c r="J55" s="113" t="s">
        <v>75</v>
      </c>
      <c r="K55" s="113"/>
      <c r="L55" s="113"/>
      <c r="M55" s="113"/>
      <c r="N55" s="113"/>
      <c r="O55" s="113"/>
      <c r="P55" s="113"/>
      <c r="Q55" s="113"/>
      <c r="R55" s="113"/>
      <c r="S55" s="113"/>
      <c r="T55" s="113"/>
      <c r="U55" s="113"/>
      <c r="V55" s="113"/>
      <c r="W55" s="113"/>
      <c r="X55" s="113"/>
      <c r="Y55" s="113"/>
      <c r="Z55" s="113"/>
      <c r="AA55" s="113"/>
      <c r="AB55" s="113"/>
      <c r="AC55" s="113"/>
      <c r="AD55" s="113"/>
      <c r="AE55" s="113"/>
      <c r="AF55" s="113"/>
      <c r="AG55" s="115">
        <f>'SO431 - Veřejné osvětlení'!J30</f>
        <v>0</v>
      </c>
      <c r="AH55" s="114"/>
      <c r="AI55" s="114"/>
      <c r="AJ55" s="114"/>
      <c r="AK55" s="114"/>
      <c r="AL55" s="114"/>
      <c r="AM55" s="114"/>
      <c r="AN55" s="115">
        <f>SUM(AG55,AT55)</f>
        <v>0</v>
      </c>
      <c r="AO55" s="114"/>
      <c r="AP55" s="114"/>
      <c r="AQ55" s="116" t="s">
        <v>76</v>
      </c>
      <c r="AR55" s="117"/>
      <c r="AS55" s="118">
        <v>0</v>
      </c>
      <c r="AT55" s="119">
        <f>ROUND(SUM(AV55:AW55),2)</f>
        <v>0</v>
      </c>
      <c r="AU55" s="120">
        <f>'SO431 - Veřejné osvětlení'!P91</f>
        <v>0</v>
      </c>
      <c r="AV55" s="119">
        <f>'SO431 - Veřejné osvětlení'!J33</f>
        <v>0</v>
      </c>
      <c r="AW55" s="119">
        <f>'SO431 - Veřejné osvětlení'!J34</f>
        <v>0</v>
      </c>
      <c r="AX55" s="119">
        <f>'SO431 - Veřejné osvětlení'!J35</f>
        <v>0</v>
      </c>
      <c r="AY55" s="119">
        <f>'SO431 - Veřejné osvětlení'!J36</f>
        <v>0</v>
      </c>
      <c r="AZ55" s="119">
        <f>'SO431 - Veřejné osvětlení'!F33</f>
        <v>0</v>
      </c>
      <c r="BA55" s="119">
        <f>'SO431 - Veřejné osvětlení'!F34</f>
        <v>0</v>
      </c>
      <c r="BB55" s="119">
        <f>'SO431 - Veřejné osvětlení'!F35</f>
        <v>0</v>
      </c>
      <c r="BC55" s="119">
        <f>'SO431 - Veřejné osvětlení'!F36</f>
        <v>0</v>
      </c>
      <c r="BD55" s="121">
        <f>'SO431 - Veřejné osvětlení'!F37</f>
        <v>0</v>
      </c>
      <c r="BE55" s="7"/>
      <c r="BT55" s="122" t="s">
        <v>77</v>
      </c>
      <c r="BV55" s="122" t="s">
        <v>71</v>
      </c>
      <c r="BW55" s="122" t="s">
        <v>78</v>
      </c>
      <c r="BX55" s="122" t="s">
        <v>5</v>
      </c>
      <c r="CL55" s="122" t="s">
        <v>19</v>
      </c>
      <c r="CM55" s="122" t="s">
        <v>79</v>
      </c>
    </row>
    <row r="56" s="2" customFormat="1" ht="30" customHeight="1">
      <c r="A56" s="37"/>
      <c r="B56" s="38"/>
      <c r="C56" s="39"/>
      <c r="D56" s="39"/>
      <c r="E56" s="39"/>
      <c r="F56" s="39"/>
      <c r="G56" s="39"/>
      <c r="H56" s="39"/>
      <c r="I56" s="39"/>
      <c r="J56" s="39"/>
      <c r="K56" s="39"/>
      <c r="L56" s="39"/>
      <c r="M56" s="39"/>
      <c r="N56" s="39"/>
      <c r="O56" s="39"/>
      <c r="P56" s="39"/>
      <c r="Q56" s="39"/>
      <c r="R56" s="39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  <c r="AF56" s="39"/>
      <c r="AG56" s="39"/>
      <c r="AH56" s="39"/>
      <c r="AI56" s="39"/>
      <c r="AJ56" s="39"/>
      <c r="AK56" s="39"/>
      <c r="AL56" s="39"/>
      <c r="AM56" s="39"/>
      <c r="AN56" s="39"/>
      <c r="AO56" s="39"/>
      <c r="AP56" s="39"/>
      <c r="AQ56" s="39"/>
      <c r="AR56" s="43"/>
      <c r="AS56" s="37"/>
      <c r="AT56" s="37"/>
      <c r="AU56" s="37"/>
      <c r="AV56" s="37"/>
      <c r="AW56" s="37"/>
      <c r="AX56" s="37"/>
      <c r="AY56" s="37"/>
      <c r="AZ56" s="37"/>
      <c r="BA56" s="37"/>
      <c r="BB56" s="37"/>
      <c r="BC56" s="37"/>
      <c r="BD56" s="37"/>
      <c r="BE56" s="37"/>
    </row>
    <row r="57" s="2" customFormat="1" ht="6.96" customHeight="1">
      <c r="A57" s="37"/>
      <c r="B57" s="58"/>
      <c r="C57" s="59"/>
      <c r="D57" s="59"/>
      <c r="E57" s="59"/>
      <c r="F57" s="59"/>
      <c r="G57" s="59"/>
      <c r="H57" s="59"/>
      <c r="I57" s="59"/>
      <c r="J57" s="59"/>
      <c r="K57" s="59"/>
      <c r="L57" s="59"/>
      <c r="M57" s="59"/>
      <c r="N57" s="59"/>
      <c r="O57" s="59"/>
      <c r="P57" s="59"/>
      <c r="Q57" s="59"/>
      <c r="R57" s="59"/>
      <c r="S57" s="59"/>
      <c r="T57" s="59"/>
      <c r="U57" s="59"/>
      <c r="V57" s="59"/>
      <c r="W57" s="59"/>
      <c r="X57" s="59"/>
      <c r="Y57" s="59"/>
      <c r="Z57" s="59"/>
      <c r="AA57" s="59"/>
      <c r="AB57" s="59"/>
      <c r="AC57" s="59"/>
      <c r="AD57" s="59"/>
      <c r="AE57" s="59"/>
      <c r="AF57" s="59"/>
      <c r="AG57" s="59"/>
      <c r="AH57" s="59"/>
      <c r="AI57" s="59"/>
      <c r="AJ57" s="59"/>
      <c r="AK57" s="59"/>
      <c r="AL57" s="59"/>
      <c r="AM57" s="59"/>
      <c r="AN57" s="59"/>
      <c r="AO57" s="59"/>
      <c r="AP57" s="59"/>
      <c r="AQ57" s="59"/>
      <c r="AR57" s="43"/>
      <c r="AS57" s="37"/>
      <c r="AT57" s="37"/>
      <c r="AU57" s="37"/>
      <c r="AV57" s="37"/>
      <c r="AW57" s="37"/>
      <c r="AX57" s="37"/>
      <c r="AY57" s="37"/>
      <c r="AZ57" s="37"/>
      <c r="BA57" s="37"/>
      <c r="BB57" s="37"/>
      <c r="BC57" s="37"/>
      <c r="BD57" s="37"/>
      <c r="BE57" s="37"/>
    </row>
  </sheetData>
  <sheetProtection sheet="1" formatColumns="0" formatRows="0" objects="1" scenarios="1" spinCount="100000" saltValue="6wQweLjHH4vKRHOmJHsIJxdJRnlNKFO41pFWra/zRYqrsEelfh4YJeX8TyHC2klZs+eiaLEgamFwR9v4SR44dQ==" hashValue="iTyJaVe3Omz1qKs0pddEoGeFOytG5LE/1AE5a8KIsD++NW9Es4kgOHYEAldN9YVwbwLjt2am2VDf29el7zEBeg==" algorithmName="SHA-512" password="CC35"/>
  <mergeCells count="42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AR2:BE2"/>
  </mergeCells>
  <hyperlinks>
    <hyperlink ref="A55" location="'SO431 - Veřejné osvětlení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78</v>
      </c>
    </row>
    <row r="3" hidden="1" s="1" customFormat="1" ht="6.96" customHeight="1">
      <c r="B3" s="123"/>
      <c r="C3" s="124"/>
      <c r="D3" s="124"/>
      <c r="E3" s="124"/>
      <c r="F3" s="124"/>
      <c r="G3" s="124"/>
      <c r="H3" s="124"/>
      <c r="I3" s="124"/>
      <c r="J3" s="124"/>
      <c r="K3" s="124"/>
      <c r="L3" s="19"/>
      <c r="AT3" s="16" t="s">
        <v>79</v>
      </c>
    </row>
    <row r="4" hidden="1" s="1" customFormat="1" ht="24.96" customHeight="1">
      <c r="B4" s="19"/>
      <c r="D4" s="125" t="s">
        <v>80</v>
      </c>
      <c r="L4" s="19"/>
      <c r="M4" s="126" t="s">
        <v>10</v>
      </c>
      <c r="AT4" s="16" t="s">
        <v>4</v>
      </c>
    </row>
    <row r="5" hidden="1" s="1" customFormat="1" ht="6.96" customHeight="1">
      <c r="B5" s="19"/>
      <c r="L5" s="19"/>
    </row>
    <row r="6" hidden="1" s="1" customFormat="1" ht="12" customHeight="1">
      <c r="B6" s="19"/>
      <c r="D6" s="127" t="s">
        <v>16</v>
      </c>
      <c r="L6" s="19"/>
    </row>
    <row r="7" hidden="1" s="1" customFormat="1" ht="16.5" customHeight="1">
      <c r="B7" s="19"/>
      <c r="E7" s="128" t="str">
        <f>'Rekapitulace stavby'!K6</f>
        <v>III/3038 ČERVENÝ KOSTELEC, ul.SOKOLSKÁ</v>
      </c>
      <c r="F7" s="127"/>
      <c r="G7" s="127"/>
      <c r="H7" s="127"/>
      <c r="L7" s="19"/>
    </row>
    <row r="8" hidden="1" s="2" customFormat="1" ht="12" customHeight="1">
      <c r="A8" s="37"/>
      <c r="B8" s="43"/>
      <c r="C8" s="37"/>
      <c r="D8" s="127" t="s">
        <v>81</v>
      </c>
      <c r="E8" s="37"/>
      <c r="F8" s="37"/>
      <c r="G8" s="37"/>
      <c r="H8" s="37"/>
      <c r="I8" s="37"/>
      <c r="J8" s="37"/>
      <c r="K8" s="37"/>
      <c r="L8" s="129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hidden="1" s="2" customFormat="1" ht="16.5" customHeight="1">
      <c r="A9" s="37"/>
      <c r="B9" s="43"/>
      <c r="C9" s="37"/>
      <c r="D9" s="37"/>
      <c r="E9" s="130" t="s">
        <v>82</v>
      </c>
      <c r="F9" s="37"/>
      <c r="G9" s="37"/>
      <c r="H9" s="37"/>
      <c r="I9" s="37"/>
      <c r="J9" s="37"/>
      <c r="K9" s="37"/>
      <c r="L9" s="129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hidden="1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129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hidden="1" s="2" customFormat="1" ht="12" customHeight="1">
      <c r="A11" s="37"/>
      <c r="B11" s="43"/>
      <c r="C11" s="37"/>
      <c r="D11" s="127" t="s">
        <v>18</v>
      </c>
      <c r="E11" s="37"/>
      <c r="F11" s="131" t="s">
        <v>19</v>
      </c>
      <c r="G11" s="37"/>
      <c r="H11" s="37"/>
      <c r="I11" s="127" t="s">
        <v>20</v>
      </c>
      <c r="J11" s="131" t="s">
        <v>19</v>
      </c>
      <c r="K11" s="37"/>
      <c r="L11" s="129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hidden="1" s="2" customFormat="1" ht="12" customHeight="1">
      <c r="A12" s="37"/>
      <c r="B12" s="43"/>
      <c r="C12" s="37"/>
      <c r="D12" s="127" t="s">
        <v>21</v>
      </c>
      <c r="E12" s="37"/>
      <c r="F12" s="131" t="s">
        <v>22</v>
      </c>
      <c r="G12" s="37"/>
      <c r="H12" s="37"/>
      <c r="I12" s="127" t="s">
        <v>23</v>
      </c>
      <c r="J12" s="132" t="str">
        <f>'Rekapitulace stavby'!AN8</f>
        <v>1. 11. 2023</v>
      </c>
      <c r="K12" s="37"/>
      <c r="L12" s="129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hidden="1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129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hidden="1" s="2" customFormat="1" ht="12" customHeight="1">
      <c r="A14" s="37"/>
      <c r="B14" s="43"/>
      <c r="C14" s="37"/>
      <c r="D14" s="127" t="s">
        <v>25</v>
      </c>
      <c r="E14" s="37"/>
      <c r="F14" s="37"/>
      <c r="G14" s="37"/>
      <c r="H14" s="37"/>
      <c r="I14" s="127" t="s">
        <v>26</v>
      </c>
      <c r="J14" s="131" t="str">
        <f>IF('Rekapitulace stavby'!AN10="","",'Rekapitulace stavby'!AN10)</f>
        <v/>
      </c>
      <c r="K14" s="37"/>
      <c r="L14" s="129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hidden="1" s="2" customFormat="1" ht="18" customHeight="1">
      <c r="A15" s="37"/>
      <c r="B15" s="43"/>
      <c r="C15" s="37"/>
      <c r="D15" s="37"/>
      <c r="E15" s="131" t="str">
        <f>IF('Rekapitulace stavby'!E11="","",'Rekapitulace stavby'!E11)</f>
        <v xml:space="preserve"> </v>
      </c>
      <c r="F15" s="37"/>
      <c r="G15" s="37"/>
      <c r="H15" s="37"/>
      <c r="I15" s="127" t="s">
        <v>27</v>
      </c>
      <c r="J15" s="131" t="str">
        <f>IF('Rekapitulace stavby'!AN11="","",'Rekapitulace stavby'!AN11)</f>
        <v/>
      </c>
      <c r="K15" s="37"/>
      <c r="L15" s="129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hidden="1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129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hidden="1" s="2" customFormat="1" ht="12" customHeight="1">
      <c r="A17" s="37"/>
      <c r="B17" s="43"/>
      <c r="C17" s="37"/>
      <c r="D17" s="127" t="s">
        <v>28</v>
      </c>
      <c r="E17" s="37"/>
      <c r="F17" s="37"/>
      <c r="G17" s="37"/>
      <c r="H17" s="37"/>
      <c r="I17" s="127" t="s">
        <v>26</v>
      </c>
      <c r="J17" s="32" t="str">
        <f>'Rekapitulace stavby'!AN13</f>
        <v>Vyplň údaj</v>
      </c>
      <c r="K17" s="37"/>
      <c r="L17" s="129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hidden="1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31"/>
      <c r="G18" s="131"/>
      <c r="H18" s="131"/>
      <c r="I18" s="127" t="s">
        <v>27</v>
      </c>
      <c r="J18" s="32" t="str">
        <f>'Rekapitulace stavby'!AN14</f>
        <v>Vyplň údaj</v>
      </c>
      <c r="K18" s="37"/>
      <c r="L18" s="129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hidden="1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129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hidden="1" s="2" customFormat="1" ht="12" customHeight="1">
      <c r="A20" s="37"/>
      <c r="B20" s="43"/>
      <c r="C20" s="37"/>
      <c r="D20" s="127" t="s">
        <v>30</v>
      </c>
      <c r="E20" s="37"/>
      <c r="F20" s="37"/>
      <c r="G20" s="37"/>
      <c r="H20" s="37"/>
      <c r="I20" s="127" t="s">
        <v>26</v>
      </c>
      <c r="J20" s="131" t="str">
        <f>IF('Rekapitulace stavby'!AN16="","",'Rekapitulace stavby'!AN16)</f>
        <v/>
      </c>
      <c r="K20" s="37"/>
      <c r="L20" s="129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hidden="1" s="2" customFormat="1" ht="18" customHeight="1">
      <c r="A21" s="37"/>
      <c r="B21" s="43"/>
      <c r="C21" s="37"/>
      <c r="D21" s="37"/>
      <c r="E21" s="131" t="str">
        <f>IF('Rekapitulace stavby'!E17="","",'Rekapitulace stavby'!E17)</f>
        <v xml:space="preserve"> </v>
      </c>
      <c r="F21" s="37"/>
      <c r="G21" s="37"/>
      <c r="H21" s="37"/>
      <c r="I21" s="127" t="s">
        <v>27</v>
      </c>
      <c r="J21" s="131" t="str">
        <f>IF('Rekapitulace stavby'!AN17="","",'Rekapitulace stavby'!AN17)</f>
        <v/>
      </c>
      <c r="K21" s="37"/>
      <c r="L21" s="129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hidden="1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129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hidden="1" s="2" customFormat="1" ht="12" customHeight="1">
      <c r="A23" s="37"/>
      <c r="B23" s="43"/>
      <c r="C23" s="37"/>
      <c r="D23" s="127" t="s">
        <v>32</v>
      </c>
      <c r="E23" s="37"/>
      <c r="F23" s="37"/>
      <c r="G23" s="37"/>
      <c r="H23" s="37"/>
      <c r="I23" s="127" t="s">
        <v>26</v>
      </c>
      <c r="J23" s="131" t="str">
        <f>IF('Rekapitulace stavby'!AN19="","",'Rekapitulace stavby'!AN19)</f>
        <v/>
      </c>
      <c r="K23" s="37"/>
      <c r="L23" s="129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hidden="1" s="2" customFormat="1" ht="18" customHeight="1">
      <c r="A24" s="37"/>
      <c r="B24" s="43"/>
      <c r="C24" s="37"/>
      <c r="D24" s="37"/>
      <c r="E24" s="131" t="str">
        <f>IF('Rekapitulace stavby'!E20="","",'Rekapitulace stavby'!E20)</f>
        <v xml:space="preserve"> </v>
      </c>
      <c r="F24" s="37"/>
      <c r="G24" s="37"/>
      <c r="H24" s="37"/>
      <c r="I24" s="127" t="s">
        <v>27</v>
      </c>
      <c r="J24" s="131" t="str">
        <f>IF('Rekapitulace stavby'!AN20="","",'Rekapitulace stavby'!AN20)</f>
        <v/>
      </c>
      <c r="K24" s="37"/>
      <c r="L24" s="129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hidden="1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129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hidden="1" s="2" customFormat="1" ht="12" customHeight="1">
      <c r="A26" s="37"/>
      <c r="B26" s="43"/>
      <c r="C26" s="37"/>
      <c r="D26" s="127" t="s">
        <v>33</v>
      </c>
      <c r="E26" s="37"/>
      <c r="F26" s="37"/>
      <c r="G26" s="37"/>
      <c r="H26" s="37"/>
      <c r="I26" s="37"/>
      <c r="J26" s="37"/>
      <c r="K26" s="37"/>
      <c r="L26" s="129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hidden="1" s="8" customFormat="1" ht="16.5" customHeight="1">
      <c r="A27" s="133"/>
      <c r="B27" s="134"/>
      <c r="C27" s="133"/>
      <c r="D27" s="133"/>
      <c r="E27" s="135" t="s">
        <v>19</v>
      </c>
      <c r="F27" s="135"/>
      <c r="G27" s="135"/>
      <c r="H27" s="135"/>
      <c r="I27" s="133"/>
      <c r="J27" s="133"/>
      <c r="K27" s="133"/>
      <c r="L27" s="136"/>
      <c r="S27" s="133"/>
      <c r="T27" s="133"/>
      <c r="U27" s="133"/>
      <c r="V27" s="133"/>
      <c r="W27" s="133"/>
      <c r="X27" s="133"/>
      <c r="Y27" s="133"/>
      <c r="Z27" s="133"/>
      <c r="AA27" s="133"/>
      <c r="AB27" s="133"/>
      <c r="AC27" s="133"/>
      <c r="AD27" s="133"/>
      <c r="AE27" s="133"/>
    </row>
    <row r="28" hidden="1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129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hidden="1" s="2" customFormat="1" ht="6.96" customHeight="1">
      <c r="A29" s="37"/>
      <c r="B29" s="43"/>
      <c r="C29" s="37"/>
      <c r="D29" s="137"/>
      <c r="E29" s="137"/>
      <c r="F29" s="137"/>
      <c r="G29" s="137"/>
      <c r="H29" s="137"/>
      <c r="I29" s="137"/>
      <c r="J29" s="137"/>
      <c r="K29" s="137"/>
      <c r="L29" s="129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hidden="1" s="2" customFormat="1" ht="25.44" customHeight="1">
      <c r="A30" s="37"/>
      <c r="B30" s="43"/>
      <c r="C30" s="37"/>
      <c r="D30" s="138" t="s">
        <v>35</v>
      </c>
      <c r="E30" s="37"/>
      <c r="F30" s="37"/>
      <c r="G30" s="37"/>
      <c r="H30" s="37"/>
      <c r="I30" s="37"/>
      <c r="J30" s="139">
        <f>ROUND(J91, 2)</f>
        <v>0</v>
      </c>
      <c r="K30" s="37"/>
      <c r="L30" s="129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hidden="1" s="2" customFormat="1" ht="6.96" customHeight="1">
      <c r="A31" s="37"/>
      <c r="B31" s="43"/>
      <c r="C31" s="37"/>
      <c r="D31" s="137"/>
      <c r="E31" s="137"/>
      <c r="F31" s="137"/>
      <c r="G31" s="137"/>
      <c r="H31" s="137"/>
      <c r="I31" s="137"/>
      <c r="J31" s="137"/>
      <c r="K31" s="137"/>
      <c r="L31" s="129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hidden="1" s="2" customFormat="1" ht="14.4" customHeight="1">
      <c r="A32" s="37"/>
      <c r="B32" s="43"/>
      <c r="C32" s="37"/>
      <c r="D32" s="37"/>
      <c r="E32" s="37"/>
      <c r="F32" s="140" t="s">
        <v>37</v>
      </c>
      <c r="G32" s="37"/>
      <c r="H32" s="37"/>
      <c r="I32" s="140" t="s">
        <v>36</v>
      </c>
      <c r="J32" s="140" t="s">
        <v>38</v>
      </c>
      <c r="K32" s="37"/>
      <c r="L32" s="129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hidden="1" s="2" customFormat="1" ht="14.4" customHeight="1">
      <c r="A33" s="37"/>
      <c r="B33" s="43"/>
      <c r="C33" s="37"/>
      <c r="D33" s="141" t="s">
        <v>39</v>
      </c>
      <c r="E33" s="127" t="s">
        <v>40</v>
      </c>
      <c r="F33" s="142">
        <f>ROUND((SUM(BE91:BE283)),  2)</f>
        <v>0</v>
      </c>
      <c r="G33" s="37"/>
      <c r="H33" s="37"/>
      <c r="I33" s="143">
        <v>0.20999999999999999</v>
      </c>
      <c r="J33" s="142">
        <f>ROUND(((SUM(BE91:BE283))*I33),  2)</f>
        <v>0</v>
      </c>
      <c r="K33" s="37"/>
      <c r="L33" s="129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hidden="1" s="2" customFormat="1" ht="14.4" customHeight="1">
      <c r="A34" s="37"/>
      <c r="B34" s="43"/>
      <c r="C34" s="37"/>
      <c r="D34" s="37"/>
      <c r="E34" s="127" t="s">
        <v>41</v>
      </c>
      <c r="F34" s="142">
        <f>ROUND((SUM(BF91:BF283)),  2)</f>
        <v>0</v>
      </c>
      <c r="G34" s="37"/>
      <c r="H34" s="37"/>
      <c r="I34" s="143">
        <v>0.14999999999999999</v>
      </c>
      <c r="J34" s="142">
        <f>ROUND(((SUM(BF91:BF283))*I34),  2)</f>
        <v>0</v>
      </c>
      <c r="K34" s="37"/>
      <c r="L34" s="129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27" t="s">
        <v>42</v>
      </c>
      <c r="F35" s="142">
        <f>ROUND((SUM(BG91:BG283)),  2)</f>
        <v>0</v>
      </c>
      <c r="G35" s="37"/>
      <c r="H35" s="37"/>
      <c r="I35" s="143">
        <v>0.20999999999999999</v>
      </c>
      <c r="J35" s="142">
        <f>0</f>
        <v>0</v>
      </c>
      <c r="K35" s="37"/>
      <c r="L35" s="129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27" t="s">
        <v>43</v>
      </c>
      <c r="F36" s="142">
        <f>ROUND((SUM(BH91:BH283)),  2)</f>
        <v>0</v>
      </c>
      <c r="G36" s="37"/>
      <c r="H36" s="37"/>
      <c r="I36" s="143">
        <v>0.14999999999999999</v>
      </c>
      <c r="J36" s="142">
        <f>0</f>
        <v>0</v>
      </c>
      <c r="K36" s="37"/>
      <c r="L36" s="129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27" t="s">
        <v>44</v>
      </c>
      <c r="F37" s="142">
        <f>ROUND((SUM(BI91:BI283)),  2)</f>
        <v>0</v>
      </c>
      <c r="G37" s="37"/>
      <c r="H37" s="37"/>
      <c r="I37" s="143">
        <v>0</v>
      </c>
      <c r="J37" s="142">
        <f>0</f>
        <v>0</v>
      </c>
      <c r="K37" s="37"/>
      <c r="L37" s="129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129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25.44" customHeight="1">
      <c r="A39" s="37"/>
      <c r="B39" s="43"/>
      <c r="C39" s="144"/>
      <c r="D39" s="145" t="s">
        <v>45</v>
      </c>
      <c r="E39" s="146"/>
      <c r="F39" s="146"/>
      <c r="G39" s="147" t="s">
        <v>46</v>
      </c>
      <c r="H39" s="148" t="s">
        <v>47</v>
      </c>
      <c r="I39" s="146"/>
      <c r="J39" s="149">
        <f>SUM(J30:J37)</f>
        <v>0</v>
      </c>
      <c r="K39" s="150"/>
      <c r="L39" s="129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hidden="1" s="2" customFormat="1" ht="14.4" customHeight="1">
      <c r="A40" s="37"/>
      <c r="B40" s="151"/>
      <c r="C40" s="152"/>
      <c r="D40" s="152"/>
      <c r="E40" s="152"/>
      <c r="F40" s="152"/>
      <c r="G40" s="152"/>
      <c r="H40" s="152"/>
      <c r="I40" s="152"/>
      <c r="J40" s="152"/>
      <c r="K40" s="152"/>
      <c r="L40" s="129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hidden="1"/>
    <row r="42" hidden="1"/>
    <row r="43" hidden="1"/>
    <row r="44" hidden="1" s="2" customFormat="1" ht="6.96" customHeight="1">
      <c r="A44" s="37"/>
      <c r="B44" s="153"/>
      <c r="C44" s="154"/>
      <c r="D44" s="154"/>
      <c r="E44" s="154"/>
      <c r="F44" s="154"/>
      <c r="G44" s="154"/>
      <c r="H44" s="154"/>
      <c r="I44" s="154"/>
      <c r="J44" s="154"/>
      <c r="K44" s="154"/>
      <c r="L44" s="129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hidden="1" s="2" customFormat="1" ht="24.96" customHeight="1">
      <c r="A45" s="37"/>
      <c r="B45" s="38"/>
      <c r="C45" s="22" t="s">
        <v>83</v>
      </c>
      <c r="D45" s="39"/>
      <c r="E45" s="39"/>
      <c r="F45" s="39"/>
      <c r="G45" s="39"/>
      <c r="H45" s="39"/>
      <c r="I45" s="39"/>
      <c r="J45" s="39"/>
      <c r="K45" s="39"/>
      <c r="L45" s="129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</row>
    <row r="46" hidden="1" s="2" customFormat="1" ht="6.96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129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hidden="1" s="2" customFormat="1" ht="12" customHeight="1">
      <c r="A47" s="37"/>
      <c r="B47" s="38"/>
      <c r="C47" s="31" t="s">
        <v>16</v>
      </c>
      <c r="D47" s="39"/>
      <c r="E47" s="39"/>
      <c r="F47" s="39"/>
      <c r="G47" s="39"/>
      <c r="H47" s="39"/>
      <c r="I47" s="39"/>
      <c r="J47" s="39"/>
      <c r="K47" s="39"/>
      <c r="L47" s="129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hidden="1" s="2" customFormat="1" ht="16.5" customHeight="1">
      <c r="A48" s="37"/>
      <c r="B48" s="38"/>
      <c r="C48" s="39"/>
      <c r="D48" s="39"/>
      <c r="E48" s="155" t="str">
        <f>E7</f>
        <v>III/3038 ČERVENÝ KOSTELEC, ul.SOKOLSKÁ</v>
      </c>
      <c r="F48" s="31"/>
      <c r="G48" s="31"/>
      <c r="H48" s="31"/>
      <c r="I48" s="39"/>
      <c r="J48" s="39"/>
      <c r="K48" s="39"/>
      <c r="L48" s="129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hidden="1" s="2" customFormat="1" ht="12" customHeight="1">
      <c r="A49" s="37"/>
      <c r="B49" s="38"/>
      <c r="C49" s="31" t="s">
        <v>81</v>
      </c>
      <c r="D49" s="39"/>
      <c r="E49" s="39"/>
      <c r="F49" s="39"/>
      <c r="G49" s="39"/>
      <c r="H49" s="39"/>
      <c r="I49" s="39"/>
      <c r="J49" s="39"/>
      <c r="K49" s="39"/>
      <c r="L49" s="129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hidden="1" s="2" customFormat="1" ht="16.5" customHeight="1">
      <c r="A50" s="37"/>
      <c r="B50" s="38"/>
      <c r="C50" s="39"/>
      <c r="D50" s="39"/>
      <c r="E50" s="68" t="str">
        <f>E9</f>
        <v>SO431 - Veřejné osvětlení</v>
      </c>
      <c r="F50" s="39"/>
      <c r="G50" s="39"/>
      <c r="H50" s="39"/>
      <c r="I50" s="39"/>
      <c r="J50" s="39"/>
      <c r="K50" s="39"/>
      <c r="L50" s="129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hidden="1" s="2" customFormat="1" ht="6.96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129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</row>
    <row r="52" hidden="1" s="2" customFormat="1" ht="12" customHeight="1">
      <c r="A52" s="37"/>
      <c r="B52" s="38"/>
      <c r="C52" s="31" t="s">
        <v>21</v>
      </c>
      <c r="D52" s="39"/>
      <c r="E52" s="39"/>
      <c r="F52" s="26" t="str">
        <f>F12</f>
        <v xml:space="preserve"> </v>
      </c>
      <c r="G52" s="39"/>
      <c r="H52" s="39"/>
      <c r="I52" s="31" t="s">
        <v>23</v>
      </c>
      <c r="J52" s="71" t="str">
        <f>IF(J12="","",J12)</f>
        <v>1. 11. 2023</v>
      </c>
      <c r="K52" s="39"/>
      <c r="L52" s="129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hidden="1" s="2" customFormat="1" ht="6.96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129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hidden="1" s="2" customFormat="1" ht="15.15" customHeight="1">
      <c r="A54" s="37"/>
      <c r="B54" s="38"/>
      <c r="C54" s="31" t="s">
        <v>25</v>
      </c>
      <c r="D54" s="39"/>
      <c r="E54" s="39"/>
      <c r="F54" s="26" t="str">
        <f>E15</f>
        <v xml:space="preserve"> </v>
      </c>
      <c r="G54" s="39"/>
      <c r="H54" s="39"/>
      <c r="I54" s="31" t="s">
        <v>30</v>
      </c>
      <c r="J54" s="35" t="str">
        <f>E21</f>
        <v xml:space="preserve"> </v>
      </c>
      <c r="K54" s="39"/>
      <c r="L54" s="129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hidden="1" s="2" customFormat="1" ht="15.15" customHeight="1">
      <c r="A55" s="37"/>
      <c r="B55" s="38"/>
      <c r="C55" s="31" t="s">
        <v>28</v>
      </c>
      <c r="D55" s="39"/>
      <c r="E55" s="39"/>
      <c r="F55" s="26" t="str">
        <f>IF(E18="","",E18)</f>
        <v>Vyplň údaj</v>
      </c>
      <c r="G55" s="39"/>
      <c r="H55" s="39"/>
      <c r="I55" s="31" t="s">
        <v>32</v>
      </c>
      <c r="J55" s="35" t="str">
        <f>E24</f>
        <v xml:space="preserve"> </v>
      </c>
      <c r="K55" s="39"/>
      <c r="L55" s="129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hidden="1" s="2" customFormat="1" ht="10.32" customHeight="1">
      <c r="A56" s="37"/>
      <c r="B56" s="38"/>
      <c r="C56" s="39"/>
      <c r="D56" s="39"/>
      <c r="E56" s="39"/>
      <c r="F56" s="39"/>
      <c r="G56" s="39"/>
      <c r="H56" s="39"/>
      <c r="I56" s="39"/>
      <c r="J56" s="39"/>
      <c r="K56" s="39"/>
      <c r="L56" s="129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hidden="1" s="2" customFormat="1" ht="29.28" customHeight="1">
      <c r="A57" s="37"/>
      <c r="B57" s="38"/>
      <c r="C57" s="156" t="s">
        <v>84</v>
      </c>
      <c r="D57" s="157"/>
      <c r="E57" s="157"/>
      <c r="F57" s="157"/>
      <c r="G57" s="157"/>
      <c r="H57" s="157"/>
      <c r="I57" s="157"/>
      <c r="J57" s="158" t="s">
        <v>85</v>
      </c>
      <c r="K57" s="157"/>
      <c r="L57" s="129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hidden="1" s="2" customFormat="1" ht="10.32" customHeight="1">
      <c r="A58" s="37"/>
      <c r="B58" s="38"/>
      <c r="C58" s="39"/>
      <c r="D58" s="39"/>
      <c r="E58" s="39"/>
      <c r="F58" s="39"/>
      <c r="G58" s="39"/>
      <c r="H58" s="39"/>
      <c r="I58" s="39"/>
      <c r="J58" s="39"/>
      <c r="K58" s="39"/>
      <c r="L58" s="129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hidden="1" s="2" customFormat="1" ht="22.8" customHeight="1">
      <c r="A59" s="37"/>
      <c r="B59" s="38"/>
      <c r="C59" s="159" t="s">
        <v>67</v>
      </c>
      <c r="D59" s="39"/>
      <c r="E59" s="39"/>
      <c r="F59" s="39"/>
      <c r="G59" s="39"/>
      <c r="H59" s="39"/>
      <c r="I59" s="39"/>
      <c r="J59" s="101">
        <f>J91</f>
        <v>0</v>
      </c>
      <c r="K59" s="39"/>
      <c r="L59" s="129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U59" s="16" t="s">
        <v>86</v>
      </c>
    </row>
    <row r="60" hidden="1" s="9" customFormat="1" ht="24.96" customHeight="1">
      <c r="A60" s="9"/>
      <c r="B60" s="160"/>
      <c r="C60" s="161"/>
      <c r="D60" s="162" t="s">
        <v>87</v>
      </c>
      <c r="E60" s="163"/>
      <c r="F60" s="163"/>
      <c r="G60" s="163"/>
      <c r="H60" s="163"/>
      <c r="I60" s="163"/>
      <c r="J60" s="164">
        <f>J92</f>
        <v>0</v>
      </c>
      <c r="K60" s="161"/>
      <c r="L60" s="165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hidden="1" s="10" customFormat="1" ht="19.92" customHeight="1">
      <c r="A61" s="10"/>
      <c r="B61" s="166"/>
      <c r="C61" s="167"/>
      <c r="D61" s="168" t="s">
        <v>88</v>
      </c>
      <c r="E61" s="169"/>
      <c r="F61" s="169"/>
      <c r="G61" s="169"/>
      <c r="H61" s="169"/>
      <c r="I61" s="169"/>
      <c r="J61" s="170">
        <f>J93</f>
        <v>0</v>
      </c>
      <c r="K61" s="167"/>
      <c r="L61" s="171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hidden="1" s="9" customFormat="1" ht="24.96" customHeight="1">
      <c r="A62" s="9"/>
      <c r="B62" s="160"/>
      <c r="C62" s="161"/>
      <c r="D62" s="162" t="s">
        <v>89</v>
      </c>
      <c r="E62" s="163"/>
      <c r="F62" s="163"/>
      <c r="G62" s="163"/>
      <c r="H62" s="163"/>
      <c r="I62" s="163"/>
      <c r="J62" s="164">
        <f>J97</f>
        <v>0</v>
      </c>
      <c r="K62" s="161"/>
      <c r="L62" s="165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hidden="1" s="10" customFormat="1" ht="19.92" customHeight="1">
      <c r="A63" s="10"/>
      <c r="B63" s="166"/>
      <c r="C63" s="167"/>
      <c r="D63" s="168" t="s">
        <v>90</v>
      </c>
      <c r="E63" s="169"/>
      <c r="F63" s="169"/>
      <c r="G63" s="169"/>
      <c r="H63" s="169"/>
      <c r="I63" s="169"/>
      <c r="J63" s="170">
        <f>J98</f>
        <v>0</v>
      </c>
      <c r="K63" s="167"/>
      <c r="L63" s="171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hidden="1" s="10" customFormat="1" ht="19.92" customHeight="1">
      <c r="A64" s="10"/>
      <c r="B64" s="166"/>
      <c r="C64" s="167"/>
      <c r="D64" s="168" t="s">
        <v>91</v>
      </c>
      <c r="E64" s="169"/>
      <c r="F64" s="169"/>
      <c r="G64" s="169"/>
      <c r="H64" s="169"/>
      <c r="I64" s="169"/>
      <c r="J64" s="170">
        <f>J206</f>
        <v>0</v>
      </c>
      <c r="K64" s="167"/>
      <c r="L64" s="171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hidden="1" s="10" customFormat="1" ht="19.92" customHeight="1">
      <c r="A65" s="10"/>
      <c r="B65" s="166"/>
      <c r="C65" s="167"/>
      <c r="D65" s="168" t="s">
        <v>92</v>
      </c>
      <c r="E65" s="169"/>
      <c r="F65" s="169"/>
      <c r="G65" s="169"/>
      <c r="H65" s="169"/>
      <c r="I65" s="169"/>
      <c r="J65" s="170">
        <f>J258</f>
        <v>0</v>
      </c>
      <c r="K65" s="167"/>
      <c r="L65" s="171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hidden="1" s="9" customFormat="1" ht="24.96" customHeight="1">
      <c r="A66" s="9"/>
      <c r="B66" s="160"/>
      <c r="C66" s="161"/>
      <c r="D66" s="162" t="s">
        <v>93</v>
      </c>
      <c r="E66" s="163"/>
      <c r="F66" s="163"/>
      <c r="G66" s="163"/>
      <c r="H66" s="163"/>
      <c r="I66" s="163"/>
      <c r="J66" s="164">
        <f>J264</f>
        <v>0</v>
      </c>
      <c r="K66" s="161"/>
      <c r="L66" s="165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hidden="1" s="9" customFormat="1" ht="24.96" customHeight="1">
      <c r="A67" s="9"/>
      <c r="B67" s="160"/>
      <c r="C67" s="161"/>
      <c r="D67" s="162" t="s">
        <v>94</v>
      </c>
      <c r="E67" s="163"/>
      <c r="F67" s="163"/>
      <c r="G67" s="163"/>
      <c r="H67" s="163"/>
      <c r="I67" s="163"/>
      <c r="J67" s="164">
        <f>J269</f>
        <v>0</v>
      </c>
      <c r="K67" s="161"/>
      <c r="L67" s="165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</row>
    <row r="68" hidden="1" s="10" customFormat="1" ht="19.92" customHeight="1">
      <c r="A68" s="10"/>
      <c r="B68" s="166"/>
      <c r="C68" s="167"/>
      <c r="D68" s="168" t="s">
        <v>95</v>
      </c>
      <c r="E68" s="169"/>
      <c r="F68" s="169"/>
      <c r="G68" s="169"/>
      <c r="H68" s="169"/>
      <c r="I68" s="169"/>
      <c r="J68" s="170">
        <f>J270</f>
        <v>0</v>
      </c>
      <c r="K68" s="167"/>
      <c r="L68" s="171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hidden="1" s="10" customFormat="1" ht="19.92" customHeight="1">
      <c r="A69" s="10"/>
      <c r="B69" s="166"/>
      <c r="C69" s="167"/>
      <c r="D69" s="168" t="s">
        <v>96</v>
      </c>
      <c r="E69" s="169"/>
      <c r="F69" s="169"/>
      <c r="G69" s="169"/>
      <c r="H69" s="169"/>
      <c r="I69" s="169"/>
      <c r="J69" s="170">
        <f>J275</f>
        <v>0</v>
      </c>
      <c r="K69" s="167"/>
      <c r="L69" s="171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hidden="1" s="10" customFormat="1" ht="19.92" customHeight="1">
      <c r="A70" s="10"/>
      <c r="B70" s="166"/>
      <c r="C70" s="167"/>
      <c r="D70" s="168" t="s">
        <v>97</v>
      </c>
      <c r="E70" s="169"/>
      <c r="F70" s="169"/>
      <c r="G70" s="169"/>
      <c r="H70" s="169"/>
      <c r="I70" s="169"/>
      <c r="J70" s="170">
        <f>J278</f>
        <v>0</v>
      </c>
      <c r="K70" s="167"/>
      <c r="L70" s="171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hidden="1" s="10" customFormat="1" ht="19.92" customHeight="1">
      <c r="A71" s="10"/>
      <c r="B71" s="166"/>
      <c r="C71" s="167"/>
      <c r="D71" s="168" t="s">
        <v>98</v>
      </c>
      <c r="E71" s="169"/>
      <c r="F71" s="169"/>
      <c r="G71" s="169"/>
      <c r="H71" s="169"/>
      <c r="I71" s="169"/>
      <c r="J71" s="170">
        <f>J281</f>
        <v>0</v>
      </c>
      <c r="K71" s="167"/>
      <c r="L71" s="171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hidden="1" s="2" customFormat="1" ht="21.84" customHeight="1">
      <c r="A72" s="37"/>
      <c r="B72" s="38"/>
      <c r="C72" s="39"/>
      <c r="D72" s="39"/>
      <c r="E72" s="39"/>
      <c r="F72" s="39"/>
      <c r="G72" s="39"/>
      <c r="H72" s="39"/>
      <c r="I72" s="39"/>
      <c r="J72" s="39"/>
      <c r="K72" s="39"/>
      <c r="L72" s="129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</row>
    <row r="73" hidden="1" s="2" customFormat="1" ht="6.96" customHeight="1">
      <c r="A73" s="37"/>
      <c r="B73" s="58"/>
      <c r="C73" s="59"/>
      <c r="D73" s="59"/>
      <c r="E73" s="59"/>
      <c r="F73" s="59"/>
      <c r="G73" s="59"/>
      <c r="H73" s="59"/>
      <c r="I73" s="59"/>
      <c r="J73" s="59"/>
      <c r="K73" s="59"/>
      <c r="L73" s="129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4" hidden="1"/>
    <row r="75" hidden="1"/>
    <row r="76" hidden="1"/>
    <row r="77" s="2" customFormat="1" ht="6.96" customHeight="1">
      <c r="A77" s="37"/>
      <c r="B77" s="60"/>
      <c r="C77" s="61"/>
      <c r="D77" s="61"/>
      <c r="E77" s="61"/>
      <c r="F77" s="61"/>
      <c r="G77" s="61"/>
      <c r="H77" s="61"/>
      <c r="I77" s="61"/>
      <c r="J77" s="61"/>
      <c r="K77" s="61"/>
      <c r="L77" s="129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2" customFormat="1" ht="24.96" customHeight="1">
      <c r="A78" s="37"/>
      <c r="B78" s="38"/>
      <c r="C78" s="22" t="s">
        <v>99</v>
      </c>
      <c r="D78" s="39"/>
      <c r="E78" s="39"/>
      <c r="F78" s="39"/>
      <c r="G78" s="39"/>
      <c r="H78" s="39"/>
      <c r="I78" s="39"/>
      <c r="J78" s="39"/>
      <c r="K78" s="39"/>
      <c r="L78" s="129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="2" customFormat="1" ht="6.96" customHeight="1">
      <c r="A79" s="37"/>
      <c r="B79" s="38"/>
      <c r="C79" s="39"/>
      <c r="D79" s="39"/>
      <c r="E79" s="39"/>
      <c r="F79" s="39"/>
      <c r="G79" s="39"/>
      <c r="H79" s="39"/>
      <c r="I79" s="39"/>
      <c r="J79" s="39"/>
      <c r="K79" s="39"/>
      <c r="L79" s="129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="2" customFormat="1" ht="12" customHeight="1">
      <c r="A80" s="37"/>
      <c r="B80" s="38"/>
      <c r="C80" s="31" t="s">
        <v>16</v>
      </c>
      <c r="D80" s="39"/>
      <c r="E80" s="39"/>
      <c r="F80" s="39"/>
      <c r="G80" s="39"/>
      <c r="H80" s="39"/>
      <c r="I80" s="39"/>
      <c r="J80" s="39"/>
      <c r="K80" s="39"/>
      <c r="L80" s="129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="2" customFormat="1" ht="16.5" customHeight="1">
      <c r="A81" s="37"/>
      <c r="B81" s="38"/>
      <c r="C81" s="39"/>
      <c r="D81" s="39"/>
      <c r="E81" s="155" t="str">
        <f>E7</f>
        <v>III/3038 ČERVENÝ KOSTELEC, ul.SOKOLSKÁ</v>
      </c>
      <c r="F81" s="31"/>
      <c r="G81" s="31"/>
      <c r="H81" s="31"/>
      <c r="I81" s="39"/>
      <c r="J81" s="39"/>
      <c r="K81" s="39"/>
      <c r="L81" s="129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12" customHeight="1">
      <c r="A82" s="37"/>
      <c r="B82" s="38"/>
      <c r="C82" s="31" t="s">
        <v>81</v>
      </c>
      <c r="D82" s="39"/>
      <c r="E82" s="39"/>
      <c r="F82" s="39"/>
      <c r="G82" s="39"/>
      <c r="H82" s="39"/>
      <c r="I82" s="39"/>
      <c r="J82" s="39"/>
      <c r="K82" s="39"/>
      <c r="L82" s="129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16.5" customHeight="1">
      <c r="A83" s="37"/>
      <c r="B83" s="38"/>
      <c r="C83" s="39"/>
      <c r="D83" s="39"/>
      <c r="E83" s="68" t="str">
        <f>E9</f>
        <v>SO431 - Veřejné osvětlení</v>
      </c>
      <c r="F83" s="39"/>
      <c r="G83" s="39"/>
      <c r="H83" s="39"/>
      <c r="I83" s="39"/>
      <c r="J83" s="39"/>
      <c r="K83" s="39"/>
      <c r="L83" s="129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6.96" customHeight="1">
      <c r="A84" s="37"/>
      <c r="B84" s="38"/>
      <c r="C84" s="39"/>
      <c r="D84" s="39"/>
      <c r="E84" s="39"/>
      <c r="F84" s="39"/>
      <c r="G84" s="39"/>
      <c r="H84" s="39"/>
      <c r="I84" s="39"/>
      <c r="J84" s="39"/>
      <c r="K84" s="39"/>
      <c r="L84" s="129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2" customHeight="1">
      <c r="A85" s="37"/>
      <c r="B85" s="38"/>
      <c r="C85" s="31" t="s">
        <v>21</v>
      </c>
      <c r="D85" s="39"/>
      <c r="E85" s="39"/>
      <c r="F85" s="26" t="str">
        <f>F12</f>
        <v xml:space="preserve"> </v>
      </c>
      <c r="G85" s="39"/>
      <c r="H85" s="39"/>
      <c r="I85" s="31" t="s">
        <v>23</v>
      </c>
      <c r="J85" s="71" t="str">
        <f>IF(J12="","",J12)</f>
        <v>1. 11. 2023</v>
      </c>
      <c r="K85" s="39"/>
      <c r="L85" s="129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6.96" customHeight="1">
      <c r="A86" s="37"/>
      <c r="B86" s="38"/>
      <c r="C86" s="39"/>
      <c r="D86" s="39"/>
      <c r="E86" s="39"/>
      <c r="F86" s="39"/>
      <c r="G86" s="39"/>
      <c r="H86" s="39"/>
      <c r="I86" s="39"/>
      <c r="J86" s="39"/>
      <c r="K86" s="39"/>
      <c r="L86" s="129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5.15" customHeight="1">
      <c r="A87" s="37"/>
      <c r="B87" s="38"/>
      <c r="C87" s="31" t="s">
        <v>25</v>
      </c>
      <c r="D87" s="39"/>
      <c r="E87" s="39"/>
      <c r="F87" s="26" t="str">
        <f>E15</f>
        <v xml:space="preserve"> </v>
      </c>
      <c r="G87" s="39"/>
      <c r="H87" s="39"/>
      <c r="I87" s="31" t="s">
        <v>30</v>
      </c>
      <c r="J87" s="35" t="str">
        <f>E21</f>
        <v xml:space="preserve"> </v>
      </c>
      <c r="K87" s="39"/>
      <c r="L87" s="129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15.15" customHeight="1">
      <c r="A88" s="37"/>
      <c r="B88" s="38"/>
      <c r="C88" s="31" t="s">
        <v>28</v>
      </c>
      <c r="D88" s="39"/>
      <c r="E88" s="39"/>
      <c r="F88" s="26" t="str">
        <f>IF(E18="","",E18)</f>
        <v>Vyplň údaj</v>
      </c>
      <c r="G88" s="39"/>
      <c r="H88" s="39"/>
      <c r="I88" s="31" t="s">
        <v>32</v>
      </c>
      <c r="J88" s="35" t="str">
        <f>E24</f>
        <v xml:space="preserve"> </v>
      </c>
      <c r="K88" s="39"/>
      <c r="L88" s="129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0.32" customHeight="1">
      <c r="A89" s="37"/>
      <c r="B89" s="38"/>
      <c r="C89" s="39"/>
      <c r="D89" s="39"/>
      <c r="E89" s="39"/>
      <c r="F89" s="39"/>
      <c r="G89" s="39"/>
      <c r="H89" s="39"/>
      <c r="I89" s="39"/>
      <c r="J89" s="39"/>
      <c r="K89" s="39"/>
      <c r="L89" s="129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11" customFormat="1" ht="29.28" customHeight="1">
      <c r="A90" s="172"/>
      <c r="B90" s="173"/>
      <c r="C90" s="174" t="s">
        <v>100</v>
      </c>
      <c r="D90" s="175" t="s">
        <v>54</v>
      </c>
      <c r="E90" s="175" t="s">
        <v>50</v>
      </c>
      <c r="F90" s="175" t="s">
        <v>51</v>
      </c>
      <c r="G90" s="175" t="s">
        <v>101</v>
      </c>
      <c r="H90" s="175" t="s">
        <v>102</v>
      </c>
      <c r="I90" s="175" t="s">
        <v>103</v>
      </c>
      <c r="J90" s="175" t="s">
        <v>85</v>
      </c>
      <c r="K90" s="176" t="s">
        <v>104</v>
      </c>
      <c r="L90" s="177"/>
      <c r="M90" s="91" t="s">
        <v>19</v>
      </c>
      <c r="N90" s="92" t="s">
        <v>39</v>
      </c>
      <c r="O90" s="92" t="s">
        <v>105</v>
      </c>
      <c r="P90" s="92" t="s">
        <v>106</v>
      </c>
      <c r="Q90" s="92" t="s">
        <v>107</v>
      </c>
      <c r="R90" s="92" t="s">
        <v>108</v>
      </c>
      <c r="S90" s="92" t="s">
        <v>109</v>
      </c>
      <c r="T90" s="93" t="s">
        <v>110</v>
      </c>
      <c r="U90" s="172"/>
      <c r="V90" s="172"/>
      <c r="W90" s="172"/>
      <c r="X90" s="172"/>
      <c r="Y90" s="172"/>
      <c r="Z90" s="172"/>
      <c r="AA90" s="172"/>
      <c r="AB90" s="172"/>
      <c r="AC90" s="172"/>
      <c r="AD90" s="172"/>
      <c r="AE90" s="172"/>
    </row>
    <row r="91" s="2" customFormat="1" ht="22.8" customHeight="1">
      <c r="A91" s="37"/>
      <c r="B91" s="38"/>
      <c r="C91" s="98" t="s">
        <v>111</v>
      </c>
      <c r="D91" s="39"/>
      <c r="E91" s="39"/>
      <c r="F91" s="39"/>
      <c r="G91" s="39"/>
      <c r="H91" s="39"/>
      <c r="I91" s="39"/>
      <c r="J91" s="178">
        <f>BK91</f>
        <v>0</v>
      </c>
      <c r="K91" s="39"/>
      <c r="L91" s="43"/>
      <c r="M91" s="94"/>
      <c r="N91" s="179"/>
      <c r="O91" s="95"/>
      <c r="P91" s="180">
        <f>P92+P97+P264+P269</f>
        <v>0</v>
      </c>
      <c r="Q91" s="95"/>
      <c r="R91" s="180">
        <f>R92+R97+R264+R269</f>
        <v>0</v>
      </c>
      <c r="S91" s="95"/>
      <c r="T91" s="181">
        <f>T92+T97+T264+T269</f>
        <v>0</v>
      </c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T91" s="16" t="s">
        <v>68</v>
      </c>
      <c r="AU91" s="16" t="s">
        <v>86</v>
      </c>
      <c r="BK91" s="182">
        <f>BK92+BK97+BK264+BK269</f>
        <v>0</v>
      </c>
    </row>
    <row r="92" s="12" customFormat="1" ht="25.92" customHeight="1">
      <c r="A92" s="12"/>
      <c r="B92" s="183"/>
      <c r="C92" s="184"/>
      <c r="D92" s="185" t="s">
        <v>68</v>
      </c>
      <c r="E92" s="186" t="s">
        <v>112</v>
      </c>
      <c r="F92" s="186" t="s">
        <v>113</v>
      </c>
      <c r="G92" s="184"/>
      <c r="H92" s="184"/>
      <c r="I92" s="187"/>
      <c r="J92" s="188">
        <f>BK92</f>
        <v>0</v>
      </c>
      <c r="K92" s="184"/>
      <c r="L92" s="189"/>
      <c r="M92" s="190"/>
      <c r="N92" s="191"/>
      <c r="O92" s="191"/>
      <c r="P92" s="192">
        <f>P93</f>
        <v>0</v>
      </c>
      <c r="Q92" s="191"/>
      <c r="R92" s="192">
        <f>R93</f>
        <v>0</v>
      </c>
      <c r="S92" s="191"/>
      <c r="T92" s="193">
        <f>T93</f>
        <v>0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194" t="s">
        <v>77</v>
      </c>
      <c r="AT92" s="195" t="s">
        <v>68</v>
      </c>
      <c r="AU92" s="195" t="s">
        <v>69</v>
      </c>
      <c r="AY92" s="194" t="s">
        <v>114</v>
      </c>
      <c r="BK92" s="196">
        <f>BK93</f>
        <v>0</v>
      </c>
    </row>
    <row r="93" s="12" customFormat="1" ht="22.8" customHeight="1">
      <c r="A93" s="12"/>
      <c r="B93" s="183"/>
      <c r="C93" s="184"/>
      <c r="D93" s="185" t="s">
        <v>68</v>
      </c>
      <c r="E93" s="197" t="s">
        <v>77</v>
      </c>
      <c r="F93" s="197" t="s">
        <v>115</v>
      </c>
      <c r="G93" s="184"/>
      <c r="H93" s="184"/>
      <c r="I93" s="187"/>
      <c r="J93" s="198">
        <f>BK93</f>
        <v>0</v>
      </c>
      <c r="K93" s="184"/>
      <c r="L93" s="189"/>
      <c r="M93" s="190"/>
      <c r="N93" s="191"/>
      <c r="O93" s="191"/>
      <c r="P93" s="192">
        <f>SUM(P94:P96)</f>
        <v>0</v>
      </c>
      <c r="Q93" s="191"/>
      <c r="R93" s="192">
        <f>SUM(R94:R96)</f>
        <v>0</v>
      </c>
      <c r="S93" s="191"/>
      <c r="T93" s="193">
        <f>SUM(T94:T96)</f>
        <v>0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194" t="s">
        <v>77</v>
      </c>
      <c r="AT93" s="195" t="s">
        <v>68</v>
      </c>
      <c r="AU93" s="195" t="s">
        <v>77</v>
      </c>
      <c r="AY93" s="194" t="s">
        <v>114</v>
      </c>
      <c r="BK93" s="196">
        <f>SUM(BK94:BK96)</f>
        <v>0</v>
      </c>
    </row>
    <row r="94" s="2" customFormat="1" ht="24.15" customHeight="1">
      <c r="A94" s="37"/>
      <c r="B94" s="38"/>
      <c r="C94" s="199" t="s">
        <v>77</v>
      </c>
      <c r="D94" s="199" t="s">
        <v>116</v>
      </c>
      <c r="E94" s="200" t="s">
        <v>117</v>
      </c>
      <c r="F94" s="201" t="s">
        <v>118</v>
      </c>
      <c r="G94" s="202" t="s">
        <v>119</v>
      </c>
      <c r="H94" s="203">
        <v>55</v>
      </c>
      <c r="I94" s="204"/>
      <c r="J94" s="205">
        <f>ROUND(I94*H94,2)</f>
        <v>0</v>
      </c>
      <c r="K94" s="201" t="s">
        <v>120</v>
      </c>
      <c r="L94" s="43"/>
      <c r="M94" s="206" t="s">
        <v>19</v>
      </c>
      <c r="N94" s="207" t="s">
        <v>40</v>
      </c>
      <c r="O94" s="83"/>
      <c r="P94" s="208">
        <f>O94*H94</f>
        <v>0</v>
      </c>
      <c r="Q94" s="208">
        <v>0</v>
      </c>
      <c r="R94" s="208">
        <f>Q94*H94</f>
        <v>0</v>
      </c>
      <c r="S94" s="208">
        <v>0</v>
      </c>
      <c r="T94" s="209">
        <f>S94*H94</f>
        <v>0</v>
      </c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R94" s="210" t="s">
        <v>121</v>
      </c>
      <c r="AT94" s="210" t="s">
        <v>116</v>
      </c>
      <c r="AU94" s="210" t="s">
        <v>79</v>
      </c>
      <c r="AY94" s="16" t="s">
        <v>114</v>
      </c>
      <c r="BE94" s="211">
        <f>IF(N94="základní",J94,0)</f>
        <v>0</v>
      </c>
      <c r="BF94" s="211">
        <f>IF(N94="snížená",J94,0)</f>
        <v>0</v>
      </c>
      <c r="BG94" s="211">
        <f>IF(N94="zákl. přenesená",J94,0)</f>
        <v>0</v>
      </c>
      <c r="BH94" s="211">
        <f>IF(N94="sníž. přenesená",J94,0)</f>
        <v>0</v>
      </c>
      <c r="BI94" s="211">
        <f>IF(N94="nulová",J94,0)</f>
        <v>0</v>
      </c>
      <c r="BJ94" s="16" t="s">
        <v>77</v>
      </c>
      <c r="BK94" s="211">
        <f>ROUND(I94*H94,2)</f>
        <v>0</v>
      </c>
      <c r="BL94" s="16" t="s">
        <v>121</v>
      </c>
      <c r="BM94" s="210" t="s">
        <v>79</v>
      </c>
    </row>
    <row r="95" s="2" customFormat="1">
      <c r="A95" s="37"/>
      <c r="B95" s="38"/>
      <c r="C95" s="39"/>
      <c r="D95" s="212" t="s">
        <v>122</v>
      </c>
      <c r="E95" s="39"/>
      <c r="F95" s="213" t="s">
        <v>123</v>
      </c>
      <c r="G95" s="39"/>
      <c r="H95" s="39"/>
      <c r="I95" s="214"/>
      <c r="J95" s="39"/>
      <c r="K95" s="39"/>
      <c r="L95" s="43"/>
      <c r="M95" s="215"/>
      <c r="N95" s="216"/>
      <c r="O95" s="83"/>
      <c r="P95" s="83"/>
      <c r="Q95" s="83"/>
      <c r="R95" s="83"/>
      <c r="S95" s="83"/>
      <c r="T95" s="84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  <c r="AT95" s="16" t="s">
        <v>122</v>
      </c>
      <c r="AU95" s="16" t="s">
        <v>79</v>
      </c>
    </row>
    <row r="96" s="2" customFormat="1">
      <c r="A96" s="37"/>
      <c r="B96" s="38"/>
      <c r="C96" s="39"/>
      <c r="D96" s="217" t="s">
        <v>124</v>
      </c>
      <c r="E96" s="39"/>
      <c r="F96" s="218" t="s">
        <v>125</v>
      </c>
      <c r="G96" s="39"/>
      <c r="H96" s="39"/>
      <c r="I96" s="214"/>
      <c r="J96" s="39"/>
      <c r="K96" s="39"/>
      <c r="L96" s="43"/>
      <c r="M96" s="215"/>
      <c r="N96" s="216"/>
      <c r="O96" s="83"/>
      <c r="P96" s="83"/>
      <c r="Q96" s="83"/>
      <c r="R96" s="83"/>
      <c r="S96" s="83"/>
      <c r="T96" s="84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T96" s="16" t="s">
        <v>124</v>
      </c>
      <c r="AU96" s="16" t="s">
        <v>79</v>
      </c>
    </row>
    <row r="97" s="12" customFormat="1" ht="25.92" customHeight="1">
      <c r="A97" s="12"/>
      <c r="B97" s="183"/>
      <c r="C97" s="184"/>
      <c r="D97" s="185" t="s">
        <v>68</v>
      </c>
      <c r="E97" s="186" t="s">
        <v>126</v>
      </c>
      <c r="F97" s="186" t="s">
        <v>127</v>
      </c>
      <c r="G97" s="184"/>
      <c r="H97" s="184"/>
      <c r="I97" s="187"/>
      <c r="J97" s="188">
        <f>BK97</f>
        <v>0</v>
      </c>
      <c r="K97" s="184"/>
      <c r="L97" s="189"/>
      <c r="M97" s="190"/>
      <c r="N97" s="191"/>
      <c r="O97" s="191"/>
      <c r="P97" s="192">
        <f>P98+P206+P258</f>
        <v>0</v>
      </c>
      <c r="Q97" s="191"/>
      <c r="R97" s="192">
        <f>R98+R206+R258</f>
        <v>0</v>
      </c>
      <c r="S97" s="191"/>
      <c r="T97" s="193">
        <f>T98+T206+T258</f>
        <v>0</v>
      </c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R97" s="194" t="s">
        <v>128</v>
      </c>
      <c r="AT97" s="195" t="s">
        <v>68</v>
      </c>
      <c r="AU97" s="195" t="s">
        <v>69</v>
      </c>
      <c r="AY97" s="194" t="s">
        <v>114</v>
      </c>
      <c r="BK97" s="196">
        <f>BK98+BK206+BK258</f>
        <v>0</v>
      </c>
    </row>
    <row r="98" s="12" customFormat="1" ht="22.8" customHeight="1">
      <c r="A98" s="12"/>
      <c r="B98" s="183"/>
      <c r="C98" s="184"/>
      <c r="D98" s="185" t="s">
        <v>68</v>
      </c>
      <c r="E98" s="197" t="s">
        <v>129</v>
      </c>
      <c r="F98" s="197" t="s">
        <v>130</v>
      </c>
      <c r="G98" s="184"/>
      <c r="H98" s="184"/>
      <c r="I98" s="187"/>
      <c r="J98" s="198">
        <f>BK98</f>
        <v>0</v>
      </c>
      <c r="K98" s="184"/>
      <c r="L98" s="189"/>
      <c r="M98" s="190"/>
      <c r="N98" s="191"/>
      <c r="O98" s="191"/>
      <c r="P98" s="192">
        <f>SUM(P99:P205)</f>
        <v>0</v>
      </c>
      <c r="Q98" s="191"/>
      <c r="R98" s="192">
        <f>SUM(R99:R205)</f>
        <v>0</v>
      </c>
      <c r="S98" s="191"/>
      <c r="T98" s="193">
        <f>SUM(T99:T205)</f>
        <v>0</v>
      </c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R98" s="194" t="s">
        <v>128</v>
      </c>
      <c r="AT98" s="195" t="s">
        <v>68</v>
      </c>
      <c r="AU98" s="195" t="s">
        <v>77</v>
      </c>
      <c r="AY98" s="194" t="s">
        <v>114</v>
      </c>
      <c r="BK98" s="196">
        <f>SUM(BK99:BK205)</f>
        <v>0</v>
      </c>
    </row>
    <row r="99" s="2" customFormat="1" ht="16.5" customHeight="1">
      <c r="A99" s="37"/>
      <c r="B99" s="38"/>
      <c r="C99" s="199" t="s">
        <v>79</v>
      </c>
      <c r="D99" s="199" t="s">
        <v>116</v>
      </c>
      <c r="E99" s="200" t="s">
        <v>131</v>
      </c>
      <c r="F99" s="201" t="s">
        <v>132</v>
      </c>
      <c r="G99" s="202" t="s">
        <v>133</v>
      </c>
      <c r="H99" s="203">
        <v>2</v>
      </c>
      <c r="I99" s="204"/>
      <c r="J99" s="205">
        <f>ROUND(I99*H99,2)</f>
        <v>0</v>
      </c>
      <c r="K99" s="201" t="s">
        <v>134</v>
      </c>
      <c r="L99" s="43"/>
      <c r="M99" s="206" t="s">
        <v>19</v>
      </c>
      <c r="N99" s="207" t="s">
        <v>40</v>
      </c>
      <c r="O99" s="83"/>
      <c r="P99" s="208">
        <f>O99*H99</f>
        <v>0</v>
      </c>
      <c r="Q99" s="208">
        <v>0</v>
      </c>
      <c r="R99" s="208">
        <f>Q99*H99</f>
        <v>0</v>
      </c>
      <c r="S99" s="208">
        <v>0</v>
      </c>
      <c r="T99" s="209">
        <f>S99*H99</f>
        <v>0</v>
      </c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R99" s="210" t="s">
        <v>135</v>
      </c>
      <c r="AT99" s="210" t="s">
        <v>116</v>
      </c>
      <c r="AU99" s="210" t="s">
        <v>79</v>
      </c>
      <c r="AY99" s="16" t="s">
        <v>114</v>
      </c>
      <c r="BE99" s="211">
        <f>IF(N99="základní",J99,0)</f>
        <v>0</v>
      </c>
      <c r="BF99" s="211">
        <f>IF(N99="snížená",J99,0)</f>
        <v>0</v>
      </c>
      <c r="BG99" s="211">
        <f>IF(N99="zákl. přenesená",J99,0)</f>
        <v>0</v>
      </c>
      <c r="BH99" s="211">
        <f>IF(N99="sníž. přenesená",J99,0)</f>
        <v>0</v>
      </c>
      <c r="BI99" s="211">
        <f>IF(N99="nulová",J99,0)</f>
        <v>0</v>
      </c>
      <c r="BJ99" s="16" t="s">
        <v>77</v>
      </c>
      <c r="BK99" s="211">
        <f>ROUND(I99*H99,2)</f>
        <v>0</v>
      </c>
      <c r="BL99" s="16" t="s">
        <v>135</v>
      </c>
      <c r="BM99" s="210" t="s">
        <v>121</v>
      </c>
    </row>
    <row r="100" s="2" customFormat="1">
      <c r="A100" s="37"/>
      <c r="B100" s="38"/>
      <c r="C100" s="39"/>
      <c r="D100" s="212" t="s">
        <v>122</v>
      </c>
      <c r="E100" s="39"/>
      <c r="F100" s="213" t="s">
        <v>132</v>
      </c>
      <c r="G100" s="39"/>
      <c r="H100" s="39"/>
      <c r="I100" s="214"/>
      <c r="J100" s="39"/>
      <c r="K100" s="39"/>
      <c r="L100" s="43"/>
      <c r="M100" s="215"/>
      <c r="N100" s="216"/>
      <c r="O100" s="83"/>
      <c r="P100" s="83"/>
      <c r="Q100" s="83"/>
      <c r="R100" s="83"/>
      <c r="S100" s="83"/>
      <c r="T100" s="84"/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T100" s="16" t="s">
        <v>122</v>
      </c>
      <c r="AU100" s="16" t="s">
        <v>79</v>
      </c>
    </row>
    <row r="101" s="2" customFormat="1" ht="16.5" customHeight="1">
      <c r="A101" s="37"/>
      <c r="B101" s="38"/>
      <c r="C101" s="219" t="s">
        <v>128</v>
      </c>
      <c r="D101" s="219" t="s">
        <v>126</v>
      </c>
      <c r="E101" s="220" t="s">
        <v>136</v>
      </c>
      <c r="F101" s="221" t="s">
        <v>137</v>
      </c>
      <c r="G101" s="222" t="s">
        <v>133</v>
      </c>
      <c r="H101" s="223">
        <v>2</v>
      </c>
      <c r="I101" s="224"/>
      <c r="J101" s="225">
        <f>ROUND(I101*H101,2)</f>
        <v>0</v>
      </c>
      <c r="K101" s="221" t="s">
        <v>134</v>
      </c>
      <c r="L101" s="226"/>
      <c r="M101" s="227" t="s">
        <v>19</v>
      </c>
      <c r="N101" s="228" t="s">
        <v>40</v>
      </c>
      <c r="O101" s="83"/>
      <c r="P101" s="208">
        <f>O101*H101</f>
        <v>0</v>
      </c>
      <c r="Q101" s="208">
        <v>0</v>
      </c>
      <c r="R101" s="208">
        <f>Q101*H101</f>
        <v>0</v>
      </c>
      <c r="S101" s="208">
        <v>0</v>
      </c>
      <c r="T101" s="209">
        <f>S101*H101</f>
        <v>0</v>
      </c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  <c r="AR101" s="210" t="s">
        <v>138</v>
      </c>
      <c r="AT101" s="210" t="s">
        <v>126</v>
      </c>
      <c r="AU101" s="210" t="s">
        <v>79</v>
      </c>
      <c r="AY101" s="16" t="s">
        <v>114</v>
      </c>
      <c r="BE101" s="211">
        <f>IF(N101="základní",J101,0)</f>
        <v>0</v>
      </c>
      <c r="BF101" s="211">
        <f>IF(N101="snížená",J101,0)</f>
        <v>0</v>
      </c>
      <c r="BG101" s="211">
        <f>IF(N101="zákl. přenesená",J101,0)</f>
        <v>0</v>
      </c>
      <c r="BH101" s="211">
        <f>IF(N101="sníž. přenesená",J101,0)</f>
        <v>0</v>
      </c>
      <c r="BI101" s="211">
        <f>IF(N101="nulová",J101,0)</f>
        <v>0</v>
      </c>
      <c r="BJ101" s="16" t="s">
        <v>77</v>
      </c>
      <c r="BK101" s="211">
        <f>ROUND(I101*H101,2)</f>
        <v>0</v>
      </c>
      <c r="BL101" s="16" t="s">
        <v>135</v>
      </c>
      <c r="BM101" s="210" t="s">
        <v>139</v>
      </c>
    </row>
    <row r="102" s="2" customFormat="1">
      <c r="A102" s="37"/>
      <c r="B102" s="38"/>
      <c r="C102" s="39"/>
      <c r="D102" s="212" t="s">
        <v>122</v>
      </c>
      <c r="E102" s="39"/>
      <c r="F102" s="213" t="s">
        <v>137</v>
      </c>
      <c r="G102" s="39"/>
      <c r="H102" s="39"/>
      <c r="I102" s="214"/>
      <c r="J102" s="39"/>
      <c r="K102" s="39"/>
      <c r="L102" s="43"/>
      <c r="M102" s="215"/>
      <c r="N102" s="216"/>
      <c r="O102" s="83"/>
      <c r="P102" s="83"/>
      <c r="Q102" s="83"/>
      <c r="R102" s="83"/>
      <c r="S102" s="83"/>
      <c r="T102" s="84"/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  <c r="AT102" s="16" t="s">
        <v>122</v>
      </c>
      <c r="AU102" s="16" t="s">
        <v>79</v>
      </c>
    </row>
    <row r="103" s="2" customFormat="1" ht="37.8" customHeight="1">
      <c r="A103" s="37"/>
      <c r="B103" s="38"/>
      <c r="C103" s="199" t="s">
        <v>121</v>
      </c>
      <c r="D103" s="199" t="s">
        <v>116</v>
      </c>
      <c r="E103" s="200" t="s">
        <v>140</v>
      </c>
      <c r="F103" s="201" t="s">
        <v>141</v>
      </c>
      <c r="G103" s="202" t="s">
        <v>142</v>
      </c>
      <c r="H103" s="203">
        <v>96</v>
      </c>
      <c r="I103" s="204"/>
      <c r="J103" s="205">
        <f>ROUND(I103*H103,2)</f>
        <v>0</v>
      </c>
      <c r="K103" s="201" t="s">
        <v>120</v>
      </c>
      <c r="L103" s="43"/>
      <c r="M103" s="206" t="s">
        <v>19</v>
      </c>
      <c r="N103" s="207" t="s">
        <v>40</v>
      </c>
      <c r="O103" s="83"/>
      <c r="P103" s="208">
        <f>O103*H103</f>
        <v>0</v>
      </c>
      <c r="Q103" s="208">
        <v>0</v>
      </c>
      <c r="R103" s="208">
        <f>Q103*H103</f>
        <v>0</v>
      </c>
      <c r="S103" s="208">
        <v>0</v>
      </c>
      <c r="T103" s="209">
        <f>S103*H103</f>
        <v>0</v>
      </c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  <c r="AR103" s="210" t="s">
        <v>135</v>
      </c>
      <c r="AT103" s="210" t="s">
        <v>116</v>
      </c>
      <c r="AU103" s="210" t="s">
        <v>79</v>
      </c>
      <c r="AY103" s="16" t="s">
        <v>114</v>
      </c>
      <c r="BE103" s="211">
        <f>IF(N103="základní",J103,0)</f>
        <v>0</v>
      </c>
      <c r="BF103" s="211">
        <f>IF(N103="snížená",J103,0)</f>
        <v>0</v>
      </c>
      <c r="BG103" s="211">
        <f>IF(N103="zákl. přenesená",J103,0)</f>
        <v>0</v>
      </c>
      <c r="BH103" s="211">
        <f>IF(N103="sníž. přenesená",J103,0)</f>
        <v>0</v>
      </c>
      <c r="BI103" s="211">
        <f>IF(N103="nulová",J103,0)</f>
        <v>0</v>
      </c>
      <c r="BJ103" s="16" t="s">
        <v>77</v>
      </c>
      <c r="BK103" s="211">
        <f>ROUND(I103*H103,2)</f>
        <v>0</v>
      </c>
      <c r="BL103" s="16" t="s">
        <v>135</v>
      </c>
      <c r="BM103" s="210" t="s">
        <v>143</v>
      </c>
    </row>
    <row r="104" s="2" customFormat="1">
      <c r="A104" s="37"/>
      <c r="B104" s="38"/>
      <c r="C104" s="39"/>
      <c r="D104" s="212" t="s">
        <v>122</v>
      </c>
      <c r="E104" s="39"/>
      <c r="F104" s="213" t="s">
        <v>141</v>
      </c>
      <c r="G104" s="39"/>
      <c r="H104" s="39"/>
      <c r="I104" s="214"/>
      <c r="J104" s="39"/>
      <c r="K104" s="39"/>
      <c r="L104" s="43"/>
      <c r="M104" s="215"/>
      <c r="N104" s="216"/>
      <c r="O104" s="83"/>
      <c r="P104" s="83"/>
      <c r="Q104" s="83"/>
      <c r="R104" s="83"/>
      <c r="S104" s="83"/>
      <c r="T104" s="84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  <c r="AT104" s="16" t="s">
        <v>122</v>
      </c>
      <c r="AU104" s="16" t="s">
        <v>79</v>
      </c>
    </row>
    <row r="105" s="2" customFormat="1">
      <c r="A105" s="37"/>
      <c r="B105" s="38"/>
      <c r="C105" s="39"/>
      <c r="D105" s="217" t="s">
        <v>124</v>
      </c>
      <c r="E105" s="39"/>
      <c r="F105" s="218" t="s">
        <v>144</v>
      </c>
      <c r="G105" s="39"/>
      <c r="H105" s="39"/>
      <c r="I105" s="214"/>
      <c r="J105" s="39"/>
      <c r="K105" s="39"/>
      <c r="L105" s="43"/>
      <c r="M105" s="215"/>
      <c r="N105" s="216"/>
      <c r="O105" s="83"/>
      <c r="P105" s="83"/>
      <c r="Q105" s="83"/>
      <c r="R105" s="83"/>
      <c r="S105" s="83"/>
      <c r="T105" s="84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  <c r="AT105" s="16" t="s">
        <v>124</v>
      </c>
      <c r="AU105" s="16" t="s">
        <v>79</v>
      </c>
    </row>
    <row r="106" s="2" customFormat="1" ht="44.25" customHeight="1">
      <c r="A106" s="37"/>
      <c r="B106" s="38"/>
      <c r="C106" s="199" t="s">
        <v>145</v>
      </c>
      <c r="D106" s="199" t="s">
        <v>116</v>
      </c>
      <c r="E106" s="200" t="s">
        <v>146</v>
      </c>
      <c r="F106" s="201" t="s">
        <v>147</v>
      </c>
      <c r="G106" s="202" t="s">
        <v>142</v>
      </c>
      <c r="H106" s="203">
        <v>1</v>
      </c>
      <c r="I106" s="204"/>
      <c r="J106" s="205">
        <f>ROUND(I106*H106,2)</f>
        <v>0</v>
      </c>
      <c r="K106" s="201" t="s">
        <v>120</v>
      </c>
      <c r="L106" s="43"/>
      <c r="M106" s="206" t="s">
        <v>19</v>
      </c>
      <c r="N106" s="207" t="s">
        <v>40</v>
      </c>
      <c r="O106" s="83"/>
      <c r="P106" s="208">
        <f>O106*H106</f>
        <v>0</v>
      </c>
      <c r="Q106" s="208">
        <v>0</v>
      </c>
      <c r="R106" s="208">
        <f>Q106*H106</f>
        <v>0</v>
      </c>
      <c r="S106" s="208">
        <v>0</v>
      </c>
      <c r="T106" s="209">
        <f>S106*H106</f>
        <v>0</v>
      </c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  <c r="AR106" s="210" t="s">
        <v>135</v>
      </c>
      <c r="AT106" s="210" t="s">
        <v>116</v>
      </c>
      <c r="AU106" s="210" t="s">
        <v>79</v>
      </c>
      <c r="AY106" s="16" t="s">
        <v>114</v>
      </c>
      <c r="BE106" s="211">
        <f>IF(N106="základní",J106,0)</f>
        <v>0</v>
      </c>
      <c r="BF106" s="211">
        <f>IF(N106="snížená",J106,0)</f>
        <v>0</v>
      </c>
      <c r="BG106" s="211">
        <f>IF(N106="zákl. přenesená",J106,0)</f>
        <v>0</v>
      </c>
      <c r="BH106" s="211">
        <f>IF(N106="sníž. přenesená",J106,0)</f>
        <v>0</v>
      </c>
      <c r="BI106" s="211">
        <f>IF(N106="nulová",J106,0)</f>
        <v>0</v>
      </c>
      <c r="BJ106" s="16" t="s">
        <v>77</v>
      </c>
      <c r="BK106" s="211">
        <f>ROUND(I106*H106,2)</f>
        <v>0</v>
      </c>
      <c r="BL106" s="16" t="s">
        <v>135</v>
      </c>
      <c r="BM106" s="210" t="s">
        <v>148</v>
      </c>
    </row>
    <row r="107" s="2" customFormat="1">
      <c r="A107" s="37"/>
      <c r="B107" s="38"/>
      <c r="C107" s="39"/>
      <c r="D107" s="212" t="s">
        <v>122</v>
      </c>
      <c r="E107" s="39"/>
      <c r="F107" s="213" t="s">
        <v>149</v>
      </c>
      <c r="G107" s="39"/>
      <c r="H107" s="39"/>
      <c r="I107" s="214"/>
      <c r="J107" s="39"/>
      <c r="K107" s="39"/>
      <c r="L107" s="43"/>
      <c r="M107" s="215"/>
      <c r="N107" s="216"/>
      <c r="O107" s="83"/>
      <c r="P107" s="83"/>
      <c r="Q107" s="83"/>
      <c r="R107" s="83"/>
      <c r="S107" s="83"/>
      <c r="T107" s="84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  <c r="AT107" s="16" t="s">
        <v>122</v>
      </c>
      <c r="AU107" s="16" t="s">
        <v>79</v>
      </c>
    </row>
    <row r="108" s="2" customFormat="1">
      <c r="A108" s="37"/>
      <c r="B108" s="38"/>
      <c r="C108" s="39"/>
      <c r="D108" s="217" t="s">
        <v>124</v>
      </c>
      <c r="E108" s="39"/>
      <c r="F108" s="218" t="s">
        <v>150</v>
      </c>
      <c r="G108" s="39"/>
      <c r="H108" s="39"/>
      <c r="I108" s="214"/>
      <c r="J108" s="39"/>
      <c r="K108" s="39"/>
      <c r="L108" s="43"/>
      <c r="M108" s="215"/>
      <c r="N108" s="216"/>
      <c r="O108" s="83"/>
      <c r="P108" s="83"/>
      <c r="Q108" s="83"/>
      <c r="R108" s="83"/>
      <c r="S108" s="83"/>
      <c r="T108" s="84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  <c r="AT108" s="16" t="s">
        <v>124</v>
      </c>
      <c r="AU108" s="16" t="s">
        <v>79</v>
      </c>
    </row>
    <row r="109" s="2" customFormat="1" ht="24.15" customHeight="1">
      <c r="A109" s="37"/>
      <c r="B109" s="38"/>
      <c r="C109" s="219" t="s">
        <v>139</v>
      </c>
      <c r="D109" s="219" t="s">
        <v>126</v>
      </c>
      <c r="E109" s="220" t="s">
        <v>151</v>
      </c>
      <c r="F109" s="221" t="s">
        <v>152</v>
      </c>
      <c r="G109" s="222" t="s">
        <v>142</v>
      </c>
      <c r="H109" s="223">
        <v>1</v>
      </c>
      <c r="I109" s="224"/>
      <c r="J109" s="225">
        <f>ROUND(I109*H109,2)</f>
        <v>0</v>
      </c>
      <c r="K109" s="221" t="s">
        <v>134</v>
      </c>
      <c r="L109" s="226"/>
      <c r="M109" s="227" t="s">
        <v>19</v>
      </c>
      <c r="N109" s="228" t="s">
        <v>40</v>
      </c>
      <c r="O109" s="83"/>
      <c r="P109" s="208">
        <f>O109*H109</f>
        <v>0</v>
      </c>
      <c r="Q109" s="208">
        <v>0</v>
      </c>
      <c r="R109" s="208">
        <f>Q109*H109</f>
        <v>0</v>
      </c>
      <c r="S109" s="208">
        <v>0</v>
      </c>
      <c r="T109" s="209">
        <f>S109*H109</f>
        <v>0</v>
      </c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  <c r="AR109" s="210" t="s">
        <v>138</v>
      </c>
      <c r="AT109" s="210" t="s">
        <v>126</v>
      </c>
      <c r="AU109" s="210" t="s">
        <v>79</v>
      </c>
      <c r="AY109" s="16" t="s">
        <v>114</v>
      </c>
      <c r="BE109" s="211">
        <f>IF(N109="základní",J109,0)</f>
        <v>0</v>
      </c>
      <c r="BF109" s="211">
        <f>IF(N109="snížená",J109,0)</f>
        <v>0</v>
      </c>
      <c r="BG109" s="211">
        <f>IF(N109="zákl. přenesená",J109,0)</f>
        <v>0</v>
      </c>
      <c r="BH109" s="211">
        <f>IF(N109="sníž. přenesená",J109,0)</f>
        <v>0</v>
      </c>
      <c r="BI109" s="211">
        <f>IF(N109="nulová",J109,0)</f>
        <v>0</v>
      </c>
      <c r="BJ109" s="16" t="s">
        <v>77</v>
      </c>
      <c r="BK109" s="211">
        <f>ROUND(I109*H109,2)</f>
        <v>0</v>
      </c>
      <c r="BL109" s="16" t="s">
        <v>135</v>
      </c>
      <c r="BM109" s="210" t="s">
        <v>153</v>
      </c>
    </row>
    <row r="110" s="2" customFormat="1">
      <c r="A110" s="37"/>
      <c r="B110" s="38"/>
      <c r="C110" s="39"/>
      <c r="D110" s="212" t="s">
        <v>122</v>
      </c>
      <c r="E110" s="39"/>
      <c r="F110" s="213" t="s">
        <v>152</v>
      </c>
      <c r="G110" s="39"/>
      <c r="H110" s="39"/>
      <c r="I110" s="214"/>
      <c r="J110" s="39"/>
      <c r="K110" s="39"/>
      <c r="L110" s="43"/>
      <c r="M110" s="215"/>
      <c r="N110" s="216"/>
      <c r="O110" s="83"/>
      <c r="P110" s="83"/>
      <c r="Q110" s="83"/>
      <c r="R110" s="83"/>
      <c r="S110" s="83"/>
      <c r="T110" s="84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  <c r="AT110" s="16" t="s">
        <v>122</v>
      </c>
      <c r="AU110" s="16" t="s">
        <v>79</v>
      </c>
    </row>
    <row r="111" s="2" customFormat="1" ht="44.25" customHeight="1">
      <c r="A111" s="37"/>
      <c r="B111" s="38"/>
      <c r="C111" s="199" t="s">
        <v>154</v>
      </c>
      <c r="D111" s="199" t="s">
        <v>116</v>
      </c>
      <c r="E111" s="200" t="s">
        <v>155</v>
      </c>
      <c r="F111" s="201" t="s">
        <v>156</v>
      </c>
      <c r="G111" s="202" t="s">
        <v>142</v>
      </c>
      <c r="H111" s="203">
        <v>2</v>
      </c>
      <c r="I111" s="204"/>
      <c r="J111" s="205">
        <f>ROUND(I111*H111,2)</f>
        <v>0</v>
      </c>
      <c r="K111" s="201" t="s">
        <v>120</v>
      </c>
      <c r="L111" s="43"/>
      <c r="M111" s="206" t="s">
        <v>19</v>
      </c>
      <c r="N111" s="207" t="s">
        <v>40</v>
      </c>
      <c r="O111" s="83"/>
      <c r="P111" s="208">
        <f>O111*H111</f>
        <v>0</v>
      </c>
      <c r="Q111" s="208">
        <v>0</v>
      </c>
      <c r="R111" s="208">
        <f>Q111*H111</f>
        <v>0</v>
      </c>
      <c r="S111" s="208">
        <v>0</v>
      </c>
      <c r="T111" s="209">
        <f>S111*H111</f>
        <v>0</v>
      </c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  <c r="AR111" s="210" t="s">
        <v>135</v>
      </c>
      <c r="AT111" s="210" t="s">
        <v>116</v>
      </c>
      <c r="AU111" s="210" t="s">
        <v>79</v>
      </c>
      <c r="AY111" s="16" t="s">
        <v>114</v>
      </c>
      <c r="BE111" s="211">
        <f>IF(N111="základní",J111,0)</f>
        <v>0</v>
      </c>
      <c r="BF111" s="211">
        <f>IF(N111="snížená",J111,0)</f>
        <v>0</v>
      </c>
      <c r="BG111" s="211">
        <f>IF(N111="zákl. přenesená",J111,0)</f>
        <v>0</v>
      </c>
      <c r="BH111" s="211">
        <f>IF(N111="sníž. přenesená",J111,0)</f>
        <v>0</v>
      </c>
      <c r="BI111" s="211">
        <f>IF(N111="nulová",J111,0)</f>
        <v>0</v>
      </c>
      <c r="BJ111" s="16" t="s">
        <v>77</v>
      </c>
      <c r="BK111" s="211">
        <f>ROUND(I111*H111,2)</f>
        <v>0</v>
      </c>
      <c r="BL111" s="16" t="s">
        <v>135</v>
      </c>
      <c r="BM111" s="210" t="s">
        <v>157</v>
      </c>
    </row>
    <row r="112" s="2" customFormat="1">
      <c r="A112" s="37"/>
      <c r="B112" s="38"/>
      <c r="C112" s="39"/>
      <c r="D112" s="212" t="s">
        <v>122</v>
      </c>
      <c r="E112" s="39"/>
      <c r="F112" s="213" t="s">
        <v>158</v>
      </c>
      <c r="G112" s="39"/>
      <c r="H112" s="39"/>
      <c r="I112" s="214"/>
      <c r="J112" s="39"/>
      <c r="K112" s="39"/>
      <c r="L112" s="43"/>
      <c r="M112" s="215"/>
      <c r="N112" s="216"/>
      <c r="O112" s="83"/>
      <c r="P112" s="83"/>
      <c r="Q112" s="83"/>
      <c r="R112" s="83"/>
      <c r="S112" s="83"/>
      <c r="T112" s="84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  <c r="AT112" s="16" t="s">
        <v>122</v>
      </c>
      <c r="AU112" s="16" t="s">
        <v>79</v>
      </c>
    </row>
    <row r="113" s="2" customFormat="1">
      <c r="A113" s="37"/>
      <c r="B113" s="38"/>
      <c r="C113" s="39"/>
      <c r="D113" s="217" t="s">
        <v>124</v>
      </c>
      <c r="E113" s="39"/>
      <c r="F113" s="218" t="s">
        <v>159</v>
      </c>
      <c r="G113" s="39"/>
      <c r="H113" s="39"/>
      <c r="I113" s="214"/>
      <c r="J113" s="39"/>
      <c r="K113" s="39"/>
      <c r="L113" s="43"/>
      <c r="M113" s="215"/>
      <c r="N113" s="216"/>
      <c r="O113" s="83"/>
      <c r="P113" s="83"/>
      <c r="Q113" s="83"/>
      <c r="R113" s="83"/>
      <c r="S113" s="83"/>
      <c r="T113" s="84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  <c r="AT113" s="16" t="s">
        <v>124</v>
      </c>
      <c r="AU113" s="16" t="s">
        <v>79</v>
      </c>
    </row>
    <row r="114" s="2" customFormat="1" ht="24.15" customHeight="1">
      <c r="A114" s="37"/>
      <c r="B114" s="38"/>
      <c r="C114" s="219" t="s">
        <v>143</v>
      </c>
      <c r="D114" s="219" t="s">
        <v>126</v>
      </c>
      <c r="E114" s="220" t="s">
        <v>160</v>
      </c>
      <c r="F114" s="221" t="s">
        <v>161</v>
      </c>
      <c r="G114" s="222" t="s">
        <v>142</v>
      </c>
      <c r="H114" s="223">
        <v>2</v>
      </c>
      <c r="I114" s="224"/>
      <c r="J114" s="225">
        <f>ROUND(I114*H114,2)</f>
        <v>0</v>
      </c>
      <c r="K114" s="221" t="s">
        <v>134</v>
      </c>
      <c r="L114" s="226"/>
      <c r="M114" s="227" t="s">
        <v>19</v>
      </c>
      <c r="N114" s="228" t="s">
        <v>40</v>
      </c>
      <c r="O114" s="83"/>
      <c r="P114" s="208">
        <f>O114*H114</f>
        <v>0</v>
      </c>
      <c r="Q114" s="208">
        <v>0</v>
      </c>
      <c r="R114" s="208">
        <f>Q114*H114</f>
        <v>0</v>
      </c>
      <c r="S114" s="208">
        <v>0</v>
      </c>
      <c r="T114" s="209">
        <f>S114*H114</f>
        <v>0</v>
      </c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  <c r="AR114" s="210" t="s">
        <v>138</v>
      </c>
      <c r="AT114" s="210" t="s">
        <v>126</v>
      </c>
      <c r="AU114" s="210" t="s">
        <v>79</v>
      </c>
      <c r="AY114" s="16" t="s">
        <v>114</v>
      </c>
      <c r="BE114" s="211">
        <f>IF(N114="základní",J114,0)</f>
        <v>0</v>
      </c>
      <c r="BF114" s="211">
        <f>IF(N114="snížená",J114,0)</f>
        <v>0</v>
      </c>
      <c r="BG114" s="211">
        <f>IF(N114="zákl. přenesená",J114,0)</f>
        <v>0</v>
      </c>
      <c r="BH114" s="211">
        <f>IF(N114="sníž. přenesená",J114,0)</f>
        <v>0</v>
      </c>
      <c r="BI114" s="211">
        <f>IF(N114="nulová",J114,0)</f>
        <v>0</v>
      </c>
      <c r="BJ114" s="16" t="s">
        <v>77</v>
      </c>
      <c r="BK114" s="211">
        <f>ROUND(I114*H114,2)</f>
        <v>0</v>
      </c>
      <c r="BL114" s="16" t="s">
        <v>135</v>
      </c>
      <c r="BM114" s="210" t="s">
        <v>162</v>
      </c>
    </row>
    <row r="115" s="2" customFormat="1">
      <c r="A115" s="37"/>
      <c r="B115" s="38"/>
      <c r="C115" s="39"/>
      <c r="D115" s="212" t="s">
        <v>122</v>
      </c>
      <c r="E115" s="39"/>
      <c r="F115" s="213" t="s">
        <v>161</v>
      </c>
      <c r="G115" s="39"/>
      <c r="H115" s="39"/>
      <c r="I115" s="214"/>
      <c r="J115" s="39"/>
      <c r="K115" s="39"/>
      <c r="L115" s="43"/>
      <c r="M115" s="215"/>
      <c r="N115" s="216"/>
      <c r="O115" s="83"/>
      <c r="P115" s="83"/>
      <c r="Q115" s="83"/>
      <c r="R115" s="83"/>
      <c r="S115" s="83"/>
      <c r="T115" s="84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  <c r="AT115" s="16" t="s">
        <v>122</v>
      </c>
      <c r="AU115" s="16" t="s">
        <v>79</v>
      </c>
    </row>
    <row r="116" s="2" customFormat="1" ht="24.15" customHeight="1">
      <c r="A116" s="37"/>
      <c r="B116" s="38"/>
      <c r="C116" s="199" t="s">
        <v>163</v>
      </c>
      <c r="D116" s="199" t="s">
        <v>116</v>
      </c>
      <c r="E116" s="200" t="s">
        <v>164</v>
      </c>
      <c r="F116" s="201" t="s">
        <v>165</v>
      </c>
      <c r="G116" s="202" t="s">
        <v>142</v>
      </c>
      <c r="H116" s="203">
        <v>44</v>
      </c>
      <c r="I116" s="204"/>
      <c r="J116" s="205">
        <f>ROUND(I116*H116,2)</f>
        <v>0</v>
      </c>
      <c r="K116" s="201" t="s">
        <v>120</v>
      </c>
      <c r="L116" s="43"/>
      <c r="M116" s="206" t="s">
        <v>19</v>
      </c>
      <c r="N116" s="207" t="s">
        <v>40</v>
      </c>
      <c r="O116" s="83"/>
      <c r="P116" s="208">
        <f>O116*H116</f>
        <v>0</v>
      </c>
      <c r="Q116" s="208">
        <v>0</v>
      </c>
      <c r="R116" s="208">
        <f>Q116*H116</f>
        <v>0</v>
      </c>
      <c r="S116" s="208">
        <v>0</v>
      </c>
      <c r="T116" s="209">
        <f>S116*H116</f>
        <v>0</v>
      </c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  <c r="AR116" s="210" t="s">
        <v>135</v>
      </c>
      <c r="AT116" s="210" t="s">
        <v>116</v>
      </c>
      <c r="AU116" s="210" t="s">
        <v>79</v>
      </c>
      <c r="AY116" s="16" t="s">
        <v>114</v>
      </c>
      <c r="BE116" s="211">
        <f>IF(N116="základní",J116,0)</f>
        <v>0</v>
      </c>
      <c r="BF116" s="211">
        <f>IF(N116="snížená",J116,0)</f>
        <v>0</v>
      </c>
      <c r="BG116" s="211">
        <f>IF(N116="zákl. přenesená",J116,0)</f>
        <v>0</v>
      </c>
      <c r="BH116" s="211">
        <f>IF(N116="sníž. přenesená",J116,0)</f>
        <v>0</v>
      </c>
      <c r="BI116" s="211">
        <f>IF(N116="nulová",J116,0)</f>
        <v>0</v>
      </c>
      <c r="BJ116" s="16" t="s">
        <v>77</v>
      </c>
      <c r="BK116" s="211">
        <f>ROUND(I116*H116,2)</f>
        <v>0</v>
      </c>
      <c r="BL116" s="16" t="s">
        <v>135</v>
      </c>
      <c r="BM116" s="210" t="s">
        <v>166</v>
      </c>
    </row>
    <row r="117" s="2" customFormat="1">
      <c r="A117" s="37"/>
      <c r="B117" s="38"/>
      <c r="C117" s="39"/>
      <c r="D117" s="212" t="s">
        <v>122</v>
      </c>
      <c r="E117" s="39"/>
      <c r="F117" s="213" t="s">
        <v>165</v>
      </c>
      <c r="G117" s="39"/>
      <c r="H117" s="39"/>
      <c r="I117" s="214"/>
      <c r="J117" s="39"/>
      <c r="K117" s="39"/>
      <c r="L117" s="43"/>
      <c r="M117" s="215"/>
      <c r="N117" s="216"/>
      <c r="O117" s="83"/>
      <c r="P117" s="83"/>
      <c r="Q117" s="83"/>
      <c r="R117" s="83"/>
      <c r="S117" s="83"/>
      <c r="T117" s="84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  <c r="AT117" s="16" t="s">
        <v>122</v>
      </c>
      <c r="AU117" s="16" t="s">
        <v>79</v>
      </c>
    </row>
    <row r="118" s="2" customFormat="1">
      <c r="A118" s="37"/>
      <c r="B118" s="38"/>
      <c r="C118" s="39"/>
      <c r="D118" s="217" t="s">
        <v>124</v>
      </c>
      <c r="E118" s="39"/>
      <c r="F118" s="218" t="s">
        <v>167</v>
      </c>
      <c r="G118" s="39"/>
      <c r="H118" s="39"/>
      <c r="I118" s="214"/>
      <c r="J118" s="39"/>
      <c r="K118" s="39"/>
      <c r="L118" s="43"/>
      <c r="M118" s="215"/>
      <c r="N118" s="216"/>
      <c r="O118" s="83"/>
      <c r="P118" s="83"/>
      <c r="Q118" s="83"/>
      <c r="R118" s="83"/>
      <c r="S118" s="83"/>
      <c r="T118" s="84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  <c r="AT118" s="16" t="s">
        <v>124</v>
      </c>
      <c r="AU118" s="16" t="s">
        <v>79</v>
      </c>
    </row>
    <row r="119" s="2" customFormat="1" ht="24.15" customHeight="1">
      <c r="A119" s="37"/>
      <c r="B119" s="38"/>
      <c r="C119" s="219" t="s">
        <v>148</v>
      </c>
      <c r="D119" s="219" t="s">
        <v>126</v>
      </c>
      <c r="E119" s="220" t="s">
        <v>168</v>
      </c>
      <c r="F119" s="221" t="s">
        <v>169</v>
      </c>
      <c r="G119" s="222" t="s">
        <v>142</v>
      </c>
      <c r="H119" s="223">
        <v>31</v>
      </c>
      <c r="I119" s="224"/>
      <c r="J119" s="225">
        <f>ROUND(I119*H119,2)</f>
        <v>0</v>
      </c>
      <c r="K119" s="221" t="s">
        <v>134</v>
      </c>
      <c r="L119" s="226"/>
      <c r="M119" s="227" t="s">
        <v>19</v>
      </c>
      <c r="N119" s="228" t="s">
        <v>40</v>
      </c>
      <c r="O119" s="83"/>
      <c r="P119" s="208">
        <f>O119*H119</f>
        <v>0</v>
      </c>
      <c r="Q119" s="208">
        <v>0</v>
      </c>
      <c r="R119" s="208">
        <f>Q119*H119</f>
        <v>0</v>
      </c>
      <c r="S119" s="208">
        <v>0</v>
      </c>
      <c r="T119" s="209">
        <f>S119*H119</f>
        <v>0</v>
      </c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  <c r="AR119" s="210" t="s">
        <v>138</v>
      </c>
      <c r="AT119" s="210" t="s">
        <v>126</v>
      </c>
      <c r="AU119" s="210" t="s">
        <v>79</v>
      </c>
      <c r="AY119" s="16" t="s">
        <v>114</v>
      </c>
      <c r="BE119" s="211">
        <f>IF(N119="základní",J119,0)</f>
        <v>0</v>
      </c>
      <c r="BF119" s="211">
        <f>IF(N119="snížená",J119,0)</f>
        <v>0</v>
      </c>
      <c r="BG119" s="211">
        <f>IF(N119="zákl. přenesená",J119,0)</f>
        <v>0</v>
      </c>
      <c r="BH119" s="211">
        <f>IF(N119="sníž. přenesená",J119,0)</f>
        <v>0</v>
      </c>
      <c r="BI119" s="211">
        <f>IF(N119="nulová",J119,0)</f>
        <v>0</v>
      </c>
      <c r="BJ119" s="16" t="s">
        <v>77</v>
      </c>
      <c r="BK119" s="211">
        <f>ROUND(I119*H119,2)</f>
        <v>0</v>
      </c>
      <c r="BL119" s="16" t="s">
        <v>135</v>
      </c>
      <c r="BM119" s="210" t="s">
        <v>170</v>
      </c>
    </row>
    <row r="120" s="2" customFormat="1">
      <c r="A120" s="37"/>
      <c r="B120" s="38"/>
      <c r="C120" s="39"/>
      <c r="D120" s="212" t="s">
        <v>122</v>
      </c>
      <c r="E120" s="39"/>
      <c r="F120" s="213" t="s">
        <v>169</v>
      </c>
      <c r="G120" s="39"/>
      <c r="H120" s="39"/>
      <c r="I120" s="214"/>
      <c r="J120" s="39"/>
      <c r="K120" s="39"/>
      <c r="L120" s="43"/>
      <c r="M120" s="215"/>
      <c r="N120" s="216"/>
      <c r="O120" s="83"/>
      <c r="P120" s="83"/>
      <c r="Q120" s="83"/>
      <c r="R120" s="83"/>
      <c r="S120" s="83"/>
      <c r="T120" s="84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T120" s="16" t="s">
        <v>122</v>
      </c>
      <c r="AU120" s="16" t="s">
        <v>79</v>
      </c>
    </row>
    <row r="121" s="2" customFormat="1" ht="24.15" customHeight="1">
      <c r="A121" s="37"/>
      <c r="B121" s="38"/>
      <c r="C121" s="219" t="s">
        <v>171</v>
      </c>
      <c r="D121" s="219" t="s">
        <v>126</v>
      </c>
      <c r="E121" s="220" t="s">
        <v>172</v>
      </c>
      <c r="F121" s="221" t="s">
        <v>173</v>
      </c>
      <c r="G121" s="222" t="s">
        <v>142</v>
      </c>
      <c r="H121" s="223">
        <v>13</v>
      </c>
      <c r="I121" s="224"/>
      <c r="J121" s="225">
        <f>ROUND(I121*H121,2)</f>
        <v>0</v>
      </c>
      <c r="K121" s="221" t="s">
        <v>134</v>
      </c>
      <c r="L121" s="226"/>
      <c r="M121" s="227" t="s">
        <v>19</v>
      </c>
      <c r="N121" s="228" t="s">
        <v>40</v>
      </c>
      <c r="O121" s="83"/>
      <c r="P121" s="208">
        <f>O121*H121</f>
        <v>0</v>
      </c>
      <c r="Q121" s="208">
        <v>0</v>
      </c>
      <c r="R121" s="208">
        <f>Q121*H121</f>
        <v>0</v>
      </c>
      <c r="S121" s="208">
        <v>0</v>
      </c>
      <c r="T121" s="209">
        <f>S121*H121</f>
        <v>0</v>
      </c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R121" s="210" t="s">
        <v>138</v>
      </c>
      <c r="AT121" s="210" t="s">
        <v>126</v>
      </c>
      <c r="AU121" s="210" t="s">
        <v>79</v>
      </c>
      <c r="AY121" s="16" t="s">
        <v>114</v>
      </c>
      <c r="BE121" s="211">
        <f>IF(N121="základní",J121,0)</f>
        <v>0</v>
      </c>
      <c r="BF121" s="211">
        <f>IF(N121="snížená",J121,0)</f>
        <v>0</v>
      </c>
      <c r="BG121" s="211">
        <f>IF(N121="zákl. přenesená",J121,0)</f>
        <v>0</v>
      </c>
      <c r="BH121" s="211">
        <f>IF(N121="sníž. přenesená",J121,0)</f>
        <v>0</v>
      </c>
      <c r="BI121" s="211">
        <f>IF(N121="nulová",J121,0)</f>
        <v>0</v>
      </c>
      <c r="BJ121" s="16" t="s">
        <v>77</v>
      </c>
      <c r="BK121" s="211">
        <f>ROUND(I121*H121,2)</f>
        <v>0</v>
      </c>
      <c r="BL121" s="16" t="s">
        <v>135</v>
      </c>
      <c r="BM121" s="210" t="s">
        <v>174</v>
      </c>
    </row>
    <row r="122" s="2" customFormat="1">
      <c r="A122" s="37"/>
      <c r="B122" s="38"/>
      <c r="C122" s="39"/>
      <c r="D122" s="212" t="s">
        <v>122</v>
      </c>
      <c r="E122" s="39"/>
      <c r="F122" s="213" t="s">
        <v>173</v>
      </c>
      <c r="G122" s="39"/>
      <c r="H122" s="39"/>
      <c r="I122" s="214"/>
      <c r="J122" s="39"/>
      <c r="K122" s="39"/>
      <c r="L122" s="43"/>
      <c r="M122" s="215"/>
      <c r="N122" s="216"/>
      <c r="O122" s="83"/>
      <c r="P122" s="83"/>
      <c r="Q122" s="83"/>
      <c r="R122" s="83"/>
      <c r="S122" s="83"/>
      <c r="T122" s="84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T122" s="16" t="s">
        <v>122</v>
      </c>
      <c r="AU122" s="16" t="s">
        <v>79</v>
      </c>
    </row>
    <row r="123" s="2" customFormat="1" ht="24.15" customHeight="1">
      <c r="A123" s="37"/>
      <c r="B123" s="38"/>
      <c r="C123" s="199" t="s">
        <v>153</v>
      </c>
      <c r="D123" s="199" t="s">
        <v>116</v>
      </c>
      <c r="E123" s="200" t="s">
        <v>175</v>
      </c>
      <c r="F123" s="201" t="s">
        <v>176</v>
      </c>
      <c r="G123" s="202" t="s">
        <v>142</v>
      </c>
      <c r="H123" s="203">
        <v>43</v>
      </c>
      <c r="I123" s="204"/>
      <c r="J123" s="205">
        <f>ROUND(I123*H123,2)</f>
        <v>0</v>
      </c>
      <c r="K123" s="201" t="s">
        <v>120</v>
      </c>
      <c r="L123" s="43"/>
      <c r="M123" s="206" t="s">
        <v>19</v>
      </c>
      <c r="N123" s="207" t="s">
        <v>40</v>
      </c>
      <c r="O123" s="83"/>
      <c r="P123" s="208">
        <f>O123*H123</f>
        <v>0</v>
      </c>
      <c r="Q123" s="208">
        <v>0</v>
      </c>
      <c r="R123" s="208">
        <f>Q123*H123</f>
        <v>0</v>
      </c>
      <c r="S123" s="208">
        <v>0</v>
      </c>
      <c r="T123" s="209">
        <f>S123*H123</f>
        <v>0</v>
      </c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R123" s="210" t="s">
        <v>135</v>
      </c>
      <c r="AT123" s="210" t="s">
        <v>116</v>
      </c>
      <c r="AU123" s="210" t="s">
        <v>79</v>
      </c>
      <c r="AY123" s="16" t="s">
        <v>114</v>
      </c>
      <c r="BE123" s="211">
        <f>IF(N123="základní",J123,0)</f>
        <v>0</v>
      </c>
      <c r="BF123" s="211">
        <f>IF(N123="snížená",J123,0)</f>
        <v>0</v>
      </c>
      <c r="BG123" s="211">
        <f>IF(N123="zákl. přenesená",J123,0)</f>
        <v>0</v>
      </c>
      <c r="BH123" s="211">
        <f>IF(N123="sníž. přenesená",J123,0)</f>
        <v>0</v>
      </c>
      <c r="BI123" s="211">
        <f>IF(N123="nulová",J123,0)</f>
        <v>0</v>
      </c>
      <c r="BJ123" s="16" t="s">
        <v>77</v>
      </c>
      <c r="BK123" s="211">
        <f>ROUND(I123*H123,2)</f>
        <v>0</v>
      </c>
      <c r="BL123" s="16" t="s">
        <v>135</v>
      </c>
      <c r="BM123" s="210" t="s">
        <v>177</v>
      </c>
    </row>
    <row r="124" s="2" customFormat="1">
      <c r="A124" s="37"/>
      <c r="B124" s="38"/>
      <c r="C124" s="39"/>
      <c r="D124" s="212" t="s">
        <v>122</v>
      </c>
      <c r="E124" s="39"/>
      <c r="F124" s="213" t="s">
        <v>178</v>
      </c>
      <c r="G124" s="39"/>
      <c r="H124" s="39"/>
      <c r="I124" s="214"/>
      <c r="J124" s="39"/>
      <c r="K124" s="39"/>
      <c r="L124" s="43"/>
      <c r="M124" s="215"/>
      <c r="N124" s="216"/>
      <c r="O124" s="83"/>
      <c r="P124" s="83"/>
      <c r="Q124" s="83"/>
      <c r="R124" s="83"/>
      <c r="S124" s="83"/>
      <c r="T124" s="84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T124" s="16" t="s">
        <v>122</v>
      </c>
      <c r="AU124" s="16" t="s">
        <v>79</v>
      </c>
    </row>
    <row r="125" s="2" customFormat="1">
      <c r="A125" s="37"/>
      <c r="B125" s="38"/>
      <c r="C125" s="39"/>
      <c r="D125" s="217" t="s">
        <v>124</v>
      </c>
      <c r="E125" s="39"/>
      <c r="F125" s="218" t="s">
        <v>179</v>
      </c>
      <c r="G125" s="39"/>
      <c r="H125" s="39"/>
      <c r="I125" s="214"/>
      <c r="J125" s="39"/>
      <c r="K125" s="39"/>
      <c r="L125" s="43"/>
      <c r="M125" s="215"/>
      <c r="N125" s="216"/>
      <c r="O125" s="83"/>
      <c r="P125" s="83"/>
      <c r="Q125" s="83"/>
      <c r="R125" s="83"/>
      <c r="S125" s="83"/>
      <c r="T125" s="84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T125" s="16" t="s">
        <v>124</v>
      </c>
      <c r="AU125" s="16" t="s">
        <v>79</v>
      </c>
    </row>
    <row r="126" s="2" customFormat="1" ht="24.15" customHeight="1">
      <c r="A126" s="37"/>
      <c r="B126" s="38"/>
      <c r="C126" s="219" t="s">
        <v>180</v>
      </c>
      <c r="D126" s="219" t="s">
        <v>126</v>
      </c>
      <c r="E126" s="220" t="s">
        <v>181</v>
      </c>
      <c r="F126" s="221" t="s">
        <v>182</v>
      </c>
      <c r="G126" s="222" t="s">
        <v>142</v>
      </c>
      <c r="H126" s="223">
        <v>29</v>
      </c>
      <c r="I126" s="224"/>
      <c r="J126" s="225">
        <f>ROUND(I126*H126,2)</f>
        <v>0</v>
      </c>
      <c r="K126" s="221" t="s">
        <v>134</v>
      </c>
      <c r="L126" s="226"/>
      <c r="M126" s="227" t="s">
        <v>19</v>
      </c>
      <c r="N126" s="228" t="s">
        <v>40</v>
      </c>
      <c r="O126" s="83"/>
      <c r="P126" s="208">
        <f>O126*H126</f>
        <v>0</v>
      </c>
      <c r="Q126" s="208">
        <v>0</v>
      </c>
      <c r="R126" s="208">
        <f>Q126*H126</f>
        <v>0</v>
      </c>
      <c r="S126" s="208">
        <v>0</v>
      </c>
      <c r="T126" s="209">
        <f>S126*H126</f>
        <v>0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R126" s="210" t="s">
        <v>138</v>
      </c>
      <c r="AT126" s="210" t="s">
        <v>126</v>
      </c>
      <c r="AU126" s="210" t="s">
        <v>79</v>
      </c>
      <c r="AY126" s="16" t="s">
        <v>114</v>
      </c>
      <c r="BE126" s="211">
        <f>IF(N126="základní",J126,0)</f>
        <v>0</v>
      </c>
      <c r="BF126" s="211">
        <f>IF(N126="snížená",J126,0)</f>
        <v>0</v>
      </c>
      <c r="BG126" s="211">
        <f>IF(N126="zákl. přenesená",J126,0)</f>
        <v>0</v>
      </c>
      <c r="BH126" s="211">
        <f>IF(N126="sníž. přenesená",J126,0)</f>
        <v>0</v>
      </c>
      <c r="BI126" s="211">
        <f>IF(N126="nulová",J126,0)</f>
        <v>0</v>
      </c>
      <c r="BJ126" s="16" t="s">
        <v>77</v>
      </c>
      <c r="BK126" s="211">
        <f>ROUND(I126*H126,2)</f>
        <v>0</v>
      </c>
      <c r="BL126" s="16" t="s">
        <v>135</v>
      </c>
      <c r="BM126" s="210" t="s">
        <v>183</v>
      </c>
    </row>
    <row r="127" s="2" customFormat="1">
      <c r="A127" s="37"/>
      <c r="B127" s="38"/>
      <c r="C127" s="39"/>
      <c r="D127" s="212" t="s">
        <v>122</v>
      </c>
      <c r="E127" s="39"/>
      <c r="F127" s="213" t="s">
        <v>182</v>
      </c>
      <c r="G127" s="39"/>
      <c r="H127" s="39"/>
      <c r="I127" s="214"/>
      <c r="J127" s="39"/>
      <c r="K127" s="39"/>
      <c r="L127" s="43"/>
      <c r="M127" s="215"/>
      <c r="N127" s="216"/>
      <c r="O127" s="83"/>
      <c r="P127" s="83"/>
      <c r="Q127" s="83"/>
      <c r="R127" s="83"/>
      <c r="S127" s="83"/>
      <c r="T127" s="84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T127" s="16" t="s">
        <v>122</v>
      </c>
      <c r="AU127" s="16" t="s">
        <v>79</v>
      </c>
    </row>
    <row r="128" s="2" customFormat="1" ht="24.15" customHeight="1">
      <c r="A128" s="37"/>
      <c r="B128" s="38"/>
      <c r="C128" s="219" t="s">
        <v>157</v>
      </c>
      <c r="D128" s="219" t="s">
        <v>126</v>
      </c>
      <c r="E128" s="220" t="s">
        <v>184</v>
      </c>
      <c r="F128" s="221" t="s">
        <v>185</v>
      </c>
      <c r="G128" s="222" t="s">
        <v>142</v>
      </c>
      <c r="H128" s="223">
        <v>13</v>
      </c>
      <c r="I128" s="224"/>
      <c r="J128" s="225">
        <f>ROUND(I128*H128,2)</f>
        <v>0</v>
      </c>
      <c r="K128" s="221" t="s">
        <v>134</v>
      </c>
      <c r="L128" s="226"/>
      <c r="M128" s="227" t="s">
        <v>19</v>
      </c>
      <c r="N128" s="228" t="s">
        <v>40</v>
      </c>
      <c r="O128" s="83"/>
      <c r="P128" s="208">
        <f>O128*H128</f>
        <v>0</v>
      </c>
      <c r="Q128" s="208">
        <v>0</v>
      </c>
      <c r="R128" s="208">
        <f>Q128*H128</f>
        <v>0</v>
      </c>
      <c r="S128" s="208">
        <v>0</v>
      </c>
      <c r="T128" s="209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210" t="s">
        <v>138</v>
      </c>
      <c r="AT128" s="210" t="s">
        <v>126</v>
      </c>
      <c r="AU128" s="210" t="s">
        <v>79</v>
      </c>
      <c r="AY128" s="16" t="s">
        <v>114</v>
      </c>
      <c r="BE128" s="211">
        <f>IF(N128="základní",J128,0)</f>
        <v>0</v>
      </c>
      <c r="BF128" s="211">
        <f>IF(N128="snížená",J128,0)</f>
        <v>0</v>
      </c>
      <c r="BG128" s="211">
        <f>IF(N128="zákl. přenesená",J128,0)</f>
        <v>0</v>
      </c>
      <c r="BH128" s="211">
        <f>IF(N128="sníž. přenesená",J128,0)</f>
        <v>0</v>
      </c>
      <c r="BI128" s="211">
        <f>IF(N128="nulová",J128,0)</f>
        <v>0</v>
      </c>
      <c r="BJ128" s="16" t="s">
        <v>77</v>
      </c>
      <c r="BK128" s="211">
        <f>ROUND(I128*H128,2)</f>
        <v>0</v>
      </c>
      <c r="BL128" s="16" t="s">
        <v>135</v>
      </c>
      <c r="BM128" s="210" t="s">
        <v>186</v>
      </c>
    </row>
    <row r="129" s="2" customFormat="1">
      <c r="A129" s="37"/>
      <c r="B129" s="38"/>
      <c r="C129" s="39"/>
      <c r="D129" s="212" t="s">
        <v>122</v>
      </c>
      <c r="E129" s="39"/>
      <c r="F129" s="213" t="s">
        <v>185</v>
      </c>
      <c r="G129" s="39"/>
      <c r="H129" s="39"/>
      <c r="I129" s="214"/>
      <c r="J129" s="39"/>
      <c r="K129" s="39"/>
      <c r="L129" s="43"/>
      <c r="M129" s="215"/>
      <c r="N129" s="216"/>
      <c r="O129" s="83"/>
      <c r="P129" s="83"/>
      <c r="Q129" s="83"/>
      <c r="R129" s="83"/>
      <c r="S129" s="83"/>
      <c r="T129" s="84"/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T129" s="16" t="s">
        <v>122</v>
      </c>
      <c r="AU129" s="16" t="s">
        <v>79</v>
      </c>
    </row>
    <row r="130" s="2" customFormat="1" ht="33" customHeight="1">
      <c r="A130" s="37"/>
      <c r="B130" s="38"/>
      <c r="C130" s="219" t="s">
        <v>8</v>
      </c>
      <c r="D130" s="219" t="s">
        <v>126</v>
      </c>
      <c r="E130" s="220" t="s">
        <v>187</v>
      </c>
      <c r="F130" s="221" t="s">
        <v>188</v>
      </c>
      <c r="G130" s="222" t="s">
        <v>142</v>
      </c>
      <c r="H130" s="223">
        <v>1</v>
      </c>
      <c r="I130" s="224"/>
      <c r="J130" s="225">
        <f>ROUND(I130*H130,2)</f>
        <v>0</v>
      </c>
      <c r="K130" s="221" t="s">
        <v>134</v>
      </c>
      <c r="L130" s="226"/>
      <c r="M130" s="227" t="s">
        <v>19</v>
      </c>
      <c r="N130" s="228" t="s">
        <v>40</v>
      </c>
      <c r="O130" s="83"/>
      <c r="P130" s="208">
        <f>O130*H130</f>
        <v>0</v>
      </c>
      <c r="Q130" s="208">
        <v>0</v>
      </c>
      <c r="R130" s="208">
        <f>Q130*H130</f>
        <v>0</v>
      </c>
      <c r="S130" s="208">
        <v>0</v>
      </c>
      <c r="T130" s="209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210" t="s">
        <v>138</v>
      </c>
      <c r="AT130" s="210" t="s">
        <v>126</v>
      </c>
      <c r="AU130" s="210" t="s">
        <v>79</v>
      </c>
      <c r="AY130" s="16" t="s">
        <v>114</v>
      </c>
      <c r="BE130" s="211">
        <f>IF(N130="základní",J130,0)</f>
        <v>0</v>
      </c>
      <c r="BF130" s="211">
        <f>IF(N130="snížená",J130,0)</f>
        <v>0</v>
      </c>
      <c r="BG130" s="211">
        <f>IF(N130="zákl. přenesená",J130,0)</f>
        <v>0</v>
      </c>
      <c r="BH130" s="211">
        <f>IF(N130="sníž. přenesená",J130,0)</f>
        <v>0</v>
      </c>
      <c r="BI130" s="211">
        <f>IF(N130="nulová",J130,0)</f>
        <v>0</v>
      </c>
      <c r="BJ130" s="16" t="s">
        <v>77</v>
      </c>
      <c r="BK130" s="211">
        <f>ROUND(I130*H130,2)</f>
        <v>0</v>
      </c>
      <c r="BL130" s="16" t="s">
        <v>135</v>
      </c>
      <c r="BM130" s="210" t="s">
        <v>189</v>
      </c>
    </row>
    <row r="131" s="2" customFormat="1">
      <c r="A131" s="37"/>
      <c r="B131" s="38"/>
      <c r="C131" s="39"/>
      <c r="D131" s="212" t="s">
        <v>122</v>
      </c>
      <c r="E131" s="39"/>
      <c r="F131" s="213" t="s">
        <v>188</v>
      </c>
      <c r="G131" s="39"/>
      <c r="H131" s="39"/>
      <c r="I131" s="214"/>
      <c r="J131" s="39"/>
      <c r="K131" s="39"/>
      <c r="L131" s="43"/>
      <c r="M131" s="215"/>
      <c r="N131" s="216"/>
      <c r="O131" s="83"/>
      <c r="P131" s="83"/>
      <c r="Q131" s="83"/>
      <c r="R131" s="83"/>
      <c r="S131" s="83"/>
      <c r="T131" s="84"/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T131" s="16" t="s">
        <v>122</v>
      </c>
      <c r="AU131" s="16" t="s">
        <v>79</v>
      </c>
    </row>
    <row r="132" s="2" customFormat="1" ht="24.15" customHeight="1">
      <c r="A132" s="37"/>
      <c r="B132" s="38"/>
      <c r="C132" s="199" t="s">
        <v>162</v>
      </c>
      <c r="D132" s="199" t="s">
        <v>116</v>
      </c>
      <c r="E132" s="200" t="s">
        <v>190</v>
      </c>
      <c r="F132" s="201" t="s">
        <v>191</v>
      </c>
      <c r="G132" s="202" t="s">
        <v>142</v>
      </c>
      <c r="H132" s="203">
        <v>44</v>
      </c>
      <c r="I132" s="204"/>
      <c r="J132" s="205">
        <f>ROUND(I132*H132,2)</f>
        <v>0</v>
      </c>
      <c r="K132" s="201" t="s">
        <v>120</v>
      </c>
      <c r="L132" s="43"/>
      <c r="M132" s="206" t="s">
        <v>19</v>
      </c>
      <c r="N132" s="207" t="s">
        <v>40</v>
      </c>
      <c r="O132" s="83"/>
      <c r="P132" s="208">
        <f>O132*H132</f>
        <v>0</v>
      </c>
      <c r="Q132" s="208">
        <v>0</v>
      </c>
      <c r="R132" s="208">
        <f>Q132*H132</f>
        <v>0</v>
      </c>
      <c r="S132" s="208">
        <v>0</v>
      </c>
      <c r="T132" s="209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210" t="s">
        <v>135</v>
      </c>
      <c r="AT132" s="210" t="s">
        <v>116</v>
      </c>
      <c r="AU132" s="210" t="s">
        <v>79</v>
      </c>
      <c r="AY132" s="16" t="s">
        <v>114</v>
      </c>
      <c r="BE132" s="211">
        <f>IF(N132="základní",J132,0)</f>
        <v>0</v>
      </c>
      <c r="BF132" s="211">
        <f>IF(N132="snížená",J132,0)</f>
        <v>0</v>
      </c>
      <c r="BG132" s="211">
        <f>IF(N132="zákl. přenesená",J132,0)</f>
        <v>0</v>
      </c>
      <c r="BH132" s="211">
        <f>IF(N132="sníž. přenesená",J132,0)</f>
        <v>0</v>
      </c>
      <c r="BI132" s="211">
        <f>IF(N132="nulová",J132,0)</f>
        <v>0</v>
      </c>
      <c r="BJ132" s="16" t="s">
        <v>77</v>
      </c>
      <c r="BK132" s="211">
        <f>ROUND(I132*H132,2)</f>
        <v>0</v>
      </c>
      <c r="BL132" s="16" t="s">
        <v>135</v>
      </c>
      <c r="BM132" s="210" t="s">
        <v>192</v>
      </c>
    </row>
    <row r="133" s="2" customFormat="1">
      <c r="A133" s="37"/>
      <c r="B133" s="38"/>
      <c r="C133" s="39"/>
      <c r="D133" s="212" t="s">
        <v>122</v>
      </c>
      <c r="E133" s="39"/>
      <c r="F133" s="213" t="s">
        <v>191</v>
      </c>
      <c r="G133" s="39"/>
      <c r="H133" s="39"/>
      <c r="I133" s="214"/>
      <c r="J133" s="39"/>
      <c r="K133" s="39"/>
      <c r="L133" s="43"/>
      <c r="M133" s="215"/>
      <c r="N133" s="216"/>
      <c r="O133" s="83"/>
      <c r="P133" s="83"/>
      <c r="Q133" s="83"/>
      <c r="R133" s="83"/>
      <c r="S133" s="83"/>
      <c r="T133" s="84"/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T133" s="16" t="s">
        <v>122</v>
      </c>
      <c r="AU133" s="16" t="s">
        <v>79</v>
      </c>
    </row>
    <row r="134" s="2" customFormat="1">
      <c r="A134" s="37"/>
      <c r="B134" s="38"/>
      <c r="C134" s="39"/>
      <c r="D134" s="217" t="s">
        <v>124</v>
      </c>
      <c r="E134" s="39"/>
      <c r="F134" s="218" t="s">
        <v>193</v>
      </c>
      <c r="G134" s="39"/>
      <c r="H134" s="39"/>
      <c r="I134" s="214"/>
      <c r="J134" s="39"/>
      <c r="K134" s="39"/>
      <c r="L134" s="43"/>
      <c r="M134" s="215"/>
      <c r="N134" s="216"/>
      <c r="O134" s="83"/>
      <c r="P134" s="83"/>
      <c r="Q134" s="83"/>
      <c r="R134" s="83"/>
      <c r="S134" s="83"/>
      <c r="T134" s="84"/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T134" s="16" t="s">
        <v>124</v>
      </c>
      <c r="AU134" s="16" t="s">
        <v>79</v>
      </c>
    </row>
    <row r="135" s="2" customFormat="1" ht="24.15" customHeight="1">
      <c r="A135" s="37"/>
      <c r="B135" s="38"/>
      <c r="C135" s="219" t="s">
        <v>194</v>
      </c>
      <c r="D135" s="219" t="s">
        <v>126</v>
      </c>
      <c r="E135" s="220" t="s">
        <v>195</v>
      </c>
      <c r="F135" s="221" t="s">
        <v>196</v>
      </c>
      <c r="G135" s="222" t="s">
        <v>133</v>
      </c>
      <c r="H135" s="223">
        <v>13</v>
      </c>
      <c r="I135" s="224"/>
      <c r="J135" s="225">
        <f>ROUND(I135*H135,2)</f>
        <v>0</v>
      </c>
      <c r="K135" s="221" t="s">
        <v>134</v>
      </c>
      <c r="L135" s="226"/>
      <c r="M135" s="227" t="s">
        <v>19</v>
      </c>
      <c r="N135" s="228" t="s">
        <v>40</v>
      </c>
      <c r="O135" s="83"/>
      <c r="P135" s="208">
        <f>O135*H135</f>
        <v>0</v>
      </c>
      <c r="Q135" s="208">
        <v>0</v>
      </c>
      <c r="R135" s="208">
        <f>Q135*H135</f>
        <v>0</v>
      </c>
      <c r="S135" s="208">
        <v>0</v>
      </c>
      <c r="T135" s="209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10" t="s">
        <v>138</v>
      </c>
      <c r="AT135" s="210" t="s">
        <v>126</v>
      </c>
      <c r="AU135" s="210" t="s">
        <v>79</v>
      </c>
      <c r="AY135" s="16" t="s">
        <v>114</v>
      </c>
      <c r="BE135" s="211">
        <f>IF(N135="základní",J135,0)</f>
        <v>0</v>
      </c>
      <c r="BF135" s="211">
        <f>IF(N135="snížená",J135,0)</f>
        <v>0</v>
      </c>
      <c r="BG135" s="211">
        <f>IF(N135="zákl. přenesená",J135,0)</f>
        <v>0</v>
      </c>
      <c r="BH135" s="211">
        <f>IF(N135="sníž. přenesená",J135,0)</f>
        <v>0</v>
      </c>
      <c r="BI135" s="211">
        <f>IF(N135="nulová",J135,0)</f>
        <v>0</v>
      </c>
      <c r="BJ135" s="16" t="s">
        <v>77</v>
      </c>
      <c r="BK135" s="211">
        <f>ROUND(I135*H135,2)</f>
        <v>0</v>
      </c>
      <c r="BL135" s="16" t="s">
        <v>135</v>
      </c>
      <c r="BM135" s="210" t="s">
        <v>197</v>
      </c>
    </row>
    <row r="136" s="2" customFormat="1">
      <c r="A136" s="37"/>
      <c r="B136" s="38"/>
      <c r="C136" s="39"/>
      <c r="D136" s="212" t="s">
        <v>122</v>
      </c>
      <c r="E136" s="39"/>
      <c r="F136" s="213" t="s">
        <v>196</v>
      </c>
      <c r="G136" s="39"/>
      <c r="H136" s="39"/>
      <c r="I136" s="214"/>
      <c r="J136" s="39"/>
      <c r="K136" s="39"/>
      <c r="L136" s="43"/>
      <c r="M136" s="215"/>
      <c r="N136" s="216"/>
      <c r="O136" s="83"/>
      <c r="P136" s="83"/>
      <c r="Q136" s="83"/>
      <c r="R136" s="83"/>
      <c r="S136" s="83"/>
      <c r="T136" s="84"/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T136" s="16" t="s">
        <v>122</v>
      </c>
      <c r="AU136" s="16" t="s">
        <v>79</v>
      </c>
    </row>
    <row r="137" s="2" customFormat="1" ht="24.15" customHeight="1">
      <c r="A137" s="37"/>
      <c r="B137" s="38"/>
      <c r="C137" s="219" t="s">
        <v>166</v>
      </c>
      <c r="D137" s="219" t="s">
        <v>126</v>
      </c>
      <c r="E137" s="220" t="s">
        <v>198</v>
      </c>
      <c r="F137" s="221" t="s">
        <v>199</v>
      </c>
      <c r="G137" s="222" t="s">
        <v>133</v>
      </c>
      <c r="H137" s="223">
        <v>5</v>
      </c>
      <c r="I137" s="224"/>
      <c r="J137" s="225">
        <f>ROUND(I137*H137,2)</f>
        <v>0</v>
      </c>
      <c r="K137" s="221" t="s">
        <v>134</v>
      </c>
      <c r="L137" s="226"/>
      <c r="M137" s="227" t="s">
        <v>19</v>
      </c>
      <c r="N137" s="228" t="s">
        <v>40</v>
      </c>
      <c r="O137" s="83"/>
      <c r="P137" s="208">
        <f>O137*H137</f>
        <v>0</v>
      </c>
      <c r="Q137" s="208">
        <v>0</v>
      </c>
      <c r="R137" s="208">
        <f>Q137*H137</f>
        <v>0</v>
      </c>
      <c r="S137" s="208">
        <v>0</v>
      </c>
      <c r="T137" s="209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210" t="s">
        <v>138</v>
      </c>
      <c r="AT137" s="210" t="s">
        <v>126</v>
      </c>
      <c r="AU137" s="210" t="s">
        <v>79</v>
      </c>
      <c r="AY137" s="16" t="s">
        <v>114</v>
      </c>
      <c r="BE137" s="211">
        <f>IF(N137="základní",J137,0)</f>
        <v>0</v>
      </c>
      <c r="BF137" s="211">
        <f>IF(N137="snížená",J137,0)</f>
        <v>0</v>
      </c>
      <c r="BG137" s="211">
        <f>IF(N137="zákl. přenesená",J137,0)</f>
        <v>0</v>
      </c>
      <c r="BH137" s="211">
        <f>IF(N137="sníž. přenesená",J137,0)</f>
        <v>0</v>
      </c>
      <c r="BI137" s="211">
        <f>IF(N137="nulová",J137,0)</f>
        <v>0</v>
      </c>
      <c r="BJ137" s="16" t="s">
        <v>77</v>
      </c>
      <c r="BK137" s="211">
        <f>ROUND(I137*H137,2)</f>
        <v>0</v>
      </c>
      <c r="BL137" s="16" t="s">
        <v>135</v>
      </c>
      <c r="BM137" s="210" t="s">
        <v>200</v>
      </c>
    </row>
    <row r="138" s="2" customFormat="1">
      <c r="A138" s="37"/>
      <c r="B138" s="38"/>
      <c r="C138" s="39"/>
      <c r="D138" s="212" t="s">
        <v>122</v>
      </c>
      <c r="E138" s="39"/>
      <c r="F138" s="213" t="s">
        <v>199</v>
      </c>
      <c r="G138" s="39"/>
      <c r="H138" s="39"/>
      <c r="I138" s="214"/>
      <c r="J138" s="39"/>
      <c r="K138" s="39"/>
      <c r="L138" s="43"/>
      <c r="M138" s="215"/>
      <c r="N138" s="216"/>
      <c r="O138" s="83"/>
      <c r="P138" s="83"/>
      <c r="Q138" s="83"/>
      <c r="R138" s="83"/>
      <c r="S138" s="83"/>
      <c r="T138" s="84"/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T138" s="16" t="s">
        <v>122</v>
      </c>
      <c r="AU138" s="16" t="s">
        <v>79</v>
      </c>
    </row>
    <row r="139" s="2" customFormat="1" ht="24.15" customHeight="1">
      <c r="A139" s="37"/>
      <c r="B139" s="38"/>
      <c r="C139" s="219" t="s">
        <v>201</v>
      </c>
      <c r="D139" s="219" t="s">
        <v>126</v>
      </c>
      <c r="E139" s="220" t="s">
        <v>202</v>
      </c>
      <c r="F139" s="221" t="s">
        <v>203</v>
      </c>
      <c r="G139" s="222" t="s">
        <v>133</v>
      </c>
      <c r="H139" s="223">
        <v>3</v>
      </c>
      <c r="I139" s="224"/>
      <c r="J139" s="225">
        <f>ROUND(I139*H139,2)</f>
        <v>0</v>
      </c>
      <c r="K139" s="221" t="s">
        <v>134</v>
      </c>
      <c r="L139" s="226"/>
      <c r="M139" s="227" t="s">
        <v>19</v>
      </c>
      <c r="N139" s="228" t="s">
        <v>40</v>
      </c>
      <c r="O139" s="83"/>
      <c r="P139" s="208">
        <f>O139*H139</f>
        <v>0</v>
      </c>
      <c r="Q139" s="208">
        <v>0</v>
      </c>
      <c r="R139" s="208">
        <f>Q139*H139</f>
        <v>0</v>
      </c>
      <c r="S139" s="208">
        <v>0</v>
      </c>
      <c r="T139" s="209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210" t="s">
        <v>138</v>
      </c>
      <c r="AT139" s="210" t="s">
        <v>126</v>
      </c>
      <c r="AU139" s="210" t="s">
        <v>79</v>
      </c>
      <c r="AY139" s="16" t="s">
        <v>114</v>
      </c>
      <c r="BE139" s="211">
        <f>IF(N139="základní",J139,0)</f>
        <v>0</v>
      </c>
      <c r="BF139" s="211">
        <f>IF(N139="snížená",J139,0)</f>
        <v>0</v>
      </c>
      <c r="BG139" s="211">
        <f>IF(N139="zákl. přenesená",J139,0)</f>
        <v>0</v>
      </c>
      <c r="BH139" s="211">
        <f>IF(N139="sníž. přenesená",J139,0)</f>
        <v>0</v>
      </c>
      <c r="BI139" s="211">
        <f>IF(N139="nulová",J139,0)</f>
        <v>0</v>
      </c>
      <c r="BJ139" s="16" t="s">
        <v>77</v>
      </c>
      <c r="BK139" s="211">
        <f>ROUND(I139*H139,2)</f>
        <v>0</v>
      </c>
      <c r="BL139" s="16" t="s">
        <v>135</v>
      </c>
      <c r="BM139" s="210" t="s">
        <v>204</v>
      </c>
    </row>
    <row r="140" s="2" customFormat="1">
      <c r="A140" s="37"/>
      <c r="B140" s="38"/>
      <c r="C140" s="39"/>
      <c r="D140" s="212" t="s">
        <v>122</v>
      </c>
      <c r="E140" s="39"/>
      <c r="F140" s="213" t="s">
        <v>203</v>
      </c>
      <c r="G140" s="39"/>
      <c r="H140" s="39"/>
      <c r="I140" s="214"/>
      <c r="J140" s="39"/>
      <c r="K140" s="39"/>
      <c r="L140" s="43"/>
      <c r="M140" s="215"/>
      <c r="N140" s="216"/>
      <c r="O140" s="83"/>
      <c r="P140" s="83"/>
      <c r="Q140" s="83"/>
      <c r="R140" s="83"/>
      <c r="S140" s="83"/>
      <c r="T140" s="84"/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T140" s="16" t="s">
        <v>122</v>
      </c>
      <c r="AU140" s="16" t="s">
        <v>79</v>
      </c>
    </row>
    <row r="141" s="2" customFormat="1" ht="24.15" customHeight="1">
      <c r="A141" s="37"/>
      <c r="B141" s="38"/>
      <c r="C141" s="219" t="s">
        <v>170</v>
      </c>
      <c r="D141" s="219" t="s">
        <v>126</v>
      </c>
      <c r="E141" s="220" t="s">
        <v>205</v>
      </c>
      <c r="F141" s="221" t="s">
        <v>206</v>
      </c>
      <c r="G141" s="222" t="s">
        <v>133</v>
      </c>
      <c r="H141" s="223">
        <v>8</v>
      </c>
      <c r="I141" s="224"/>
      <c r="J141" s="225">
        <f>ROUND(I141*H141,2)</f>
        <v>0</v>
      </c>
      <c r="K141" s="221" t="s">
        <v>134</v>
      </c>
      <c r="L141" s="226"/>
      <c r="M141" s="227" t="s">
        <v>19</v>
      </c>
      <c r="N141" s="228" t="s">
        <v>40</v>
      </c>
      <c r="O141" s="83"/>
      <c r="P141" s="208">
        <f>O141*H141</f>
        <v>0</v>
      </c>
      <c r="Q141" s="208">
        <v>0</v>
      </c>
      <c r="R141" s="208">
        <f>Q141*H141</f>
        <v>0</v>
      </c>
      <c r="S141" s="208">
        <v>0</v>
      </c>
      <c r="T141" s="209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10" t="s">
        <v>138</v>
      </c>
      <c r="AT141" s="210" t="s">
        <v>126</v>
      </c>
      <c r="AU141" s="210" t="s">
        <v>79</v>
      </c>
      <c r="AY141" s="16" t="s">
        <v>114</v>
      </c>
      <c r="BE141" s="211">
        <f>IF(N141="základní",J141,0)</f>
        <v>0</v>
      </c>
      <c r="BF141" s="211">
        <f>IF(N141="snížená",J141,0)</f>
        <v>0</v>
      </c>
      <c r="BG141" s="211">
        <f>IF(N141="zákl. přenesená",J141,0)</f>
        <v>0</v>
      </c>
      <c r="BH141" s="211">
        <f>IF(N141="sníž. přenesená",J141,0)</f>
        <v>0</v>
      </c>
      <c r="BI141" s="211">
        <f>IF(N141="nulová",J141,0)</f>
        <v>0</v>
      </c>
      <c r="BJ141" s="16" t="s">
        <v>77</v>
      </c>
      <c r="BK141" s="211">
        <f>ROUND(I141*H141,2)</f>
        <v>0</v>
      </c>
      <c r="BL141" s="16" t="s">
        <v>135</v>
      </c>
      <c r="BM141" s="210" t="s">
        <v>207</v>
      </c>
    </row>
    <row r="142" s="2" customFormat="1">
      <c r="A142" s="37"/>
      <c r="B142" s="38"/>
      <c r="C142" s="39"/>
      <c r="D142" s="212" t="s">
        <v>122</v>
      </c>
      <c r="E142" s="39"/>
      <c r="F142" s="213" t="s">
        <v>206</v>
      </c>
      <c r="G142" s="39"/>
      <c r="H142" s="39"/>
      <c r="I142" s="214"/>
      <c r="J142" s="39"/>
      <c r="K142" s="39"/>
      <c r="L142" s="43"/>
      <c r="M142" s="215"/>
      <c r="N142" s="216"/>
      <c r="O142" s="83"/>
      <c r="P142" s="83"/>
      <c r="Q142" s="83"/>
      <c r="R142" s="83"/>
      <c r="S142" s="83"/>
      <c r="T142" s="84"/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T142" s="16" t="s">
        <v>122</v>
      </c>
      <c r="AU142" s="16" t="s">
        <v>79</v>
      </c>
    </row>
    <row r="143" s="2" customFormat="1" ht="24.15" customHeight="1">
      <c r="A143" s="37"/>
      <c r="B143" s="38"/>
      <c r="C143" s="219" t="s">
        <v>7</v>
      </c>
      <c r="D143" s="219" t="s">
        <v>126</v>
      </c>
      <c r="E143" s="220" t="s">
        <v>208</v>
      </c>
      <c r="F143" s="221" t="s">
        <v>209</v>
      </c>
      <c r="G143" s="222" t="s">
        <v>133</v>
      </c>
      <c r="H143" s="223">
        <v>1</v>
      </c>
      <c r="I143" s="224"/>
      <c r="J143" s="225">
        <f>ROUND(I143*H143,2)</f>
        <v>0</v>
      </c>
      <c r="K143" s="221" t="s">
        <v>134</v>
      </c>
      <c r="L143" s="226"/>
      <c r="M143" s="227" t="s">
        <v>19</v>
      </c>
      <c r="N143" s="228" t="s">
        <v>40</v>
      </c>
      <c r="O143" s="83"/>
      <c r="P143" s="208">
        <f>O143*H143</f>
        <v>0</v>
      </c>
      <c r="Q143" s="208">
        <v>0</v>
      </c>
      <c r="R143" s="208">
        <f>Q143*H143</f>
        <v>0</v>
      </c>
      <c r="S143" s="208">
        <v>0</v>
      </c>
      <c r="T143" s="209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210" t="s">
        <v>138</v>
      </c>
      <c r="AT143" s="210" t="s">
        <v>126</v>
      </c>
      <c r="AU143" s="210" t="s">
        <v>79</v>
      </c>
      <c r="AY143" s="16" t="s">
        <v>114</v>
      </c>
      <c r="BE143" s="211">
        <f>IF(N143="základní",J143,0)</f>
        <v>0</v>
      </c>
      <c r="BF143" s="211">
        <f>IF(N143="snížená",J143,0)</f>
        <v>0</v>
      </c>
      <c r="BG143" s="211">
        <f>IF(N143="zákl. přenesená",J143,0)</f>
        <v>0</v>
      </c>
      <c r="BH143" s="211">
        <f>IF(N143="sníž. přenesená",J143,0)</f>
        <v>0</v>
      </c>
      <c r="BI143" s="211">
        <f>IF(N143="nulová",J143,0)</f>
        <v>0</v>
      </c>
      <c r="BJ143" s="16" t="s">
        <v>77</v>
      </c>
      <c r="BK143" s="211">
        <f>ROUND(I143*H143,2)</f>
        <v>0</v>
      </c>
      <c r="BL143" s="16" t="s">
        <v>135</v>
      </c>
      <c r="BM143" s="210" t="s">
        <v>210</v>
      </c>
    </row>
    <row r="144" s="2" customFormat="1">
      <c r="A144" s="37"/>
      <c r="B144" s="38"/>
      <c r="C144" s="39"/>
      <c r="D144" s="212" t="s">
        <v>122</v>
      </c>
      <c r="E144" s="39"/>
      <c r="F144" s="213" t="s">
        <v>209</v>
      </c>
      <c r="G144" s="39"/>
      <c r="H144" s="39"/>
      <c r="I144" s="214"/>
      <c r="J144" s="39"/>
      <c r="K144" s="39"/>
      <c r="L144" s="43"/>
      <c r="M144" s="215"/>
      <c r="N144" s="216"/>
      <c r="O144" s="83"/>
      <c r="P144" s="83"/>
      <c r="Q144" s="83"/>
      <c r="R144" s="83"/>
      <c r="S144" s="83"/>
      <c r="T144" s="84"/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T144" s="16" t="s">
        <v>122</v>
      </c>
      <c r="AU144" s="16" t="s">
        <v>79</v>
      </c>
    </row>
    <row r="145" s="2" customFormat="1" ht="24.15" customHeight="1">
      <c r="A145" s="37"/>
      <c r="B145" s="38"/>
      <c r="C145" s="219" t="s">
        <v>174</v>
      </c>
      <c r="D145" s="219" t="s">
        <v>126</v>
      </c>
      <c r="E145" s="220" t="s">
        <v>211</v>
      </c>
      <c r="F145" s="221" t="s">
        <v>212</v>
      </c>
      <c r="G145" s="222" t="s">
        <v>133</v>
      </c>
      <c r="H145" s="223">
        <v>1</v>
      </c>
      <c r="I145" s="224"/>
      <c r="J145" s="225">
        <f>ROUND(I145*H145,2)</f>
        <v>0</v>
      </c>
      <c r="K145" s="221" t="s">
        <v>134</v>
      </c>
      <c r="L145" s="226"/>
      <c r="M145" s="227" t="s">
        <v>19</v>
      </c>
      <c r="N145" s="228" t="s">
        <v>40</v>
      </c>
      <c r="O145" s="83"/>
      <c r="P145" s="208">
        <f>O145*H145</f>
        <v>0</v>
      </c>
      <c r="Q145" s="208">
        <v>0</v>
      </c>
      <c r="R145" s="208">
        <f>Q145*H145</f>
        <v>0</v>
      </c>
      <c r="S145" s="208">
        <v>0</v>
      </c>
      <c r="T145" s="209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10" t="s">
        <v>138</v>
      </c>
      <c r="AT145" s="210" t="s">
        <v>126</v>
      </c>
      <c r="AU145" s="210" t="s">
        <v>79</v>
      </c>
      <c r="AY145" s="16" t="s">
        <v>114</v>
      </c>
      <c r="BE145" s="211">
        <f>IF(N145="základní",J145,0)</f>
        <v>0</v>
      </c>
      <c r="BF145" s="211">
        <f>IF(N145="snížená",J145,0)</f>
        <v>0</v>
      </c>
      <c r="BG145" s="211">
        <f>IF(N145="zákl. přenesená",J145,0)</f>
        <v>0</v>
      </c>
      <c r="BH145" s="211">
        <f>IF(N145="sníž. přenesená",J145,0)</f>
        <v>0</v>
      </c>
      <c r="BI145" s="211">
        <f>IF(N145="nulová",J145,0)</f>
        <v>0</v>
      </c>
      <c r="BJ145" s="16" t="s">
        <v>77</v>
      </c>
      <c r="BK145" s="211">
        <f>ROUND(I145*H145,2)</f>
        <v>0</v>
      </c>
      <c r="BL145" s="16" t="s">
        <v>135</v>
      </c>
      <c r="BM145" s="210" t="s">
        <v>213</v>
      </c>
    </row>
    <row r="146" s="2" customFormat="1">
      <c r="A146" s="37"/>
      <c r="B146" s="38"/>
      <c r="C146" s="39"/>
      <c r="D146" s="212" t="s">
        <v>122</v>
      </c>
      <c r="E146" s="39"/>
      <c r="F146" s="213" t="s">
        <v>212</v>
      </c>
      <c r="G146" s="39"/>
      <c r="H146" s="39"/>
      <c r="I146" s="214"/>
      <c r="J146" s="39"/>
      <c r="K146" s="39"/>
      <c r="L146" s="43"/>
      <c r="M146" s="215"/>
      <c r="N146" s="216"/>
      <c r="O146" s="83"/>
      <c r="P146" s="83"/>
      <c r="Q146" s="83"/>
      <c r="R146" s="83"/>
      <c r="S146" s="83"/>
      <c r="T146" s="84"/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T146" s="16" t="s">
        <v>122</v>
      </c>
      <c r="AU146" s="16" t="s">
        <v>79</v>
      </c>
    </row>
    <row r="147" s="2" customFormat="1" ht="24.15" customHeight="1">
      <c r="A147" s="37"/>
      <c r="B147" s="38"/>
      <c r="C147" s="219" t="s">
        <v>214</v>
      </c>
      <c r="D147" s="219" t="s">
        <v>126</v>
      </c>
      <c r="E147" s="220" t="s">
        <v>215</v>
      </c>
      <c r="F147" s="221" t="s">
        <v>216</v>
      </c>
      <c r="G147" s="222" t="s">
        <v>133</v>
      </c>
      <c r="H147" s="223">
        <v>9</v>
      </c>
      <c r="I147" s="224"/>
      <c r="J147" s="225">
        <f>ROUND(I147*H147,2)</f>
        <v>0</v>
      </c>
      <c r="K147" s="221" t="s">
        <v>134</v>
      </c>
      <c r="L147" s="226"/>
      <c r="M147" s="227" t="s">
        <v>19</v>
      </c>
      <c r="N147" s="228" t="s">
        <v>40</v>
      </c>
      <c r="O147" s="83"/>
      <c r="P147" s="208">
        <f>O147*H147</f>
        <v>0</v>
      </c>
      <c r="Q147" s="208">
        <v>0</v>
      </c>
      <c r="R147" s="208">
        <f>Q147*H147</f>
        <v>0</v>
      </c>
      <c r="S147" s="208">
        <v>0</v>
      </c>
      <c r="T147" s="209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210" t="s">
        <v>138</v>
      </c>
      <c r="AT147" s="210" t="s">
        <v>126</v>
      </c>
      <c r="AU147" s="210" t="s">
        <v>79</v>
      </c>
      <c r="AY147" s="16" t="s">
        <v>114</v>
      </c>
      <c r="BE147" s="211">
        <f>IF(N147="základní",J147,0)</f>
        <v>0</v>
      </c>
      <c r="BF147" s="211">
        <f>IF(N147="snížená",J147,0)</f>
        <v>0</v>
      </c>
      <c r="BG147" s="211">
        <f>IF(N147="zákl. přenesená",J147,0)</f>
        <v>0</v>
      </c>
      <c r="BH147" s="211">
        <f>IF(N147="sníž. přenesená",J147,0)</f>
        <v>0</v>
      </c>
      <c r="BI147" s="211">
        <f>IF(N147="nulová",J147,0)</f>
        <v>0</v>
      </c>
      <c r="BJ147" s="16" t="s">
        <v>77</v>
      </c>
      <c r="BK147" s="211">
        <f>ROUND(I147*H147,2)</f>
        <v>0</v>
      </c>
      <c r="BL147" s="16" t="s">
        <v>135</v>
      </c>
      <c r="BM147" s="210" t="s">
        <v>217</v>
      </c>
    </row>
    <row r="148" s="2" customFormat="1">
      <c r="A148" s="37"/>
      <c r="B148" s="38"/>
      <c r="C148" s="39"/>
      <c r="D148" s="212" t="s">
        <v>122</v>
      </c>
      <c r="E148" s="39"/>
      <c r="F148" s="213" t="s">
        <v>216</v>
      </c>
      <c r="G148" s="39"/>
      <c r="H148" s="39"/>
      <c r="I148" s="214"/>
      <c r="J148" s="39"/>
      <c r="K148" s="39"/>
      <c r="L148" s="43"/>
      <c r="M148" s="215"/>
      <c r="N148" s="216"/>
      <c r="O148" s="83"/>
      <c r="P148" s="83"/>
      <c r="Q148" s="83"/>
      <c r="R148" s="83"/>
      <c r="S148" s="83"/>
      <c r="T148" s="84"/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T148" s="16" t="s">
        <v>122</v>
      </c>
      <c r="AU148" s="16" t="s">
        <v>79</v>
      </c>
    </row>
    <row r="149" s="2" customFormat="1" ht="24.15" customHeight="1">
      <c r="A149" s="37"/>
      <c r="B149" s="38"/>
      <c r="C149" s="219" t="s">
        <v>177</v>
      </c>
      <c r="D149" s="219" t="s">
        <v>126</v>
      </c>
      <c r="E149" s="220" t="s">
        <v>218</v>
      </c>
      <c r="F149" s="221" t="s">
        <v>219</v>
      </c>
      <c r="G149" s="222" t="s">
        <v>133</v>
      </c>
      <c r="H149" s="223">
        <v>1</v>
      </c>
      <c r="I149" s="224"/>
      <c r="J149" s="225">
        <f>ROUND(I149*H149,2)</f>
        <v>0</v>
      </c>
      <c r="K149" s="221" t="s">
        <v>134</v>
      </c>
      <c r="L149" s="226"/>
      <c r="M149" s="227" t="s">
        <v>19</v>
      </c>
      <c r="N149" s="228" t="s">
        <v>40</v>
      </c>
      <c r="O149" s="83"/>
      <c r="P149" s="208">
        <f>O149*H149</f>
        <v>0</v>
      </c>
      <c r="Q149" s="208">
        <v>0</v>
      </c>
      <c r="R149" s="208">
        <f>Q149*H149</f>
        <v>0</v>
      </c>
      <c r="S149" s="208">
        <v>0</v>
      </c>
      <c r="T149" s="209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210" t="s">
        <v>138</v>
      </c>
      <c r="AT149" s="210" t="s">
        <v>126</v>
      </c>
      <c r="AU149" s="210" t="s">
        <v>79</v>
      </c>
      <c r="AY149" s="16" t="s">
        <v>114</v>
      </c>
      <c r="BE149" s="211">
        <f>IF(N149="základní",J149,0)</f>
        <v>0</v>
      </c>
      <c r="BF149" s="211">
        <f>IF(N149="snížená",J149,0)</f>
        <v>0</v>
      </c>
      <c r="BG149" s="211">
        <f>IF(N149="zákl. přenesená",J149,0)</f>
        <v>0</v>
      </c>
      <c r="BH149" s="211">
        <f>IF(N149="sníž. přenesená",J149,0)</f>
        <v>0</v>
      </c>
      <c r="BI149" s="211">
        <f>IF(N149="nulová",J149,0)</f>
        <v>0</v>
      </c>
      <c r="BJ149" s="16" t="s">
        <v>77</v>
      </c>
      <c r="BK149" s="211">
        <f>ROUND(I149*H149,2)</f>
        <v>0</v>
      </c>
      <c r="BL149" s="16" t="s">
        <v>135</v>
      </c>
      <c r="BM149" s="210" t="s">
        <v>220</v>
      </c>
    </row>
    <row r="150" s="2" customFormat="1">
      <c r="A150" s="37"/>
      <c r="B150" s="38"/>
      <c r="C150" s="39"/>
      <c r="D150" s="212" t="s">
        <v>122</v>
      </c>
      <c r="E150" s="39"/>
      <c r="F150" s="213" t="s">
        <v>219</v>
      </c>
      <c r="G150" s="39"/>
      <c r="H150" s="39"/>
      <c r="I150" s="214"/>
      <c r="J150" s="39"/>
      <c r="K150" s="39"/>
      <c r="L150" s="43"/>
      <c r="M150" s="215"/>
      <c r="N150" s="216"/>
      <c r="O150" s="83"/>
      <c r="P150" s="83"/>
      <c r="Q150" s="83"/>
      <c r="R150" s="83"/>
      <c r="S150" s="83"/>
      <c r="T150" s="84"/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T150" s="16" t="s">
        <v>122</v>
      </c>
      <c r="AU150" s="16" t="s">
        <v>79</v>
      </c>
    </row>
    <row r="151" s="2" customFormat="1" ht="24.15" customHeight="1">
      <c r="A151" s="37"/>
      <c r="B151" s="38"/>
      <c r="C151" s="219" t="s">
        <v>221</v>
      </c>
      <c r="D151" s="219" t="s">
        <v>126</v>
      </c>
      <c r="E151" s="220" t="s">
        <v>222</v>
      </c>
      <c r="F151" s="221" t="s">
        <v>223</v>
      </c>
      <c r="G151" s="222" t="s">
        <v>133</v>
      </c>
      <c r="H151" s="223">
        <v>2</v>
      </c>
      <c r="I151" s="224"/>
      <c r="J151" s="225">
        <f>ROUND(I151*H151,2)</f>
        <v>0</v>
      </c>
      <c r="K151" s="221" t="s">
        <v>134</v>
      </c>
      <c r="L151" s="226"/>
      <c r="M151" s="227" t="s">
        <v>19</v>
      </c>
      <c r="N151" s="228" t="s">
        <v>40</v>
      </c>
      <c r="O151" s="83"/>
      <c r="P151" s="208">
        <f>O151*H151</f>
        <v>0</v>
      </c>
      <c r="Q151" s="208">
        <v>0</v>
      </c>
      <c r="R151" s="208">
        <f>Q151*H151</f>
        <v>0</v>
      </c>
      <c r="S151" s="208">
        <v>0</v>
      </c>
      <c r="T151" s="209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210" t="s">
        <v>138</v>
      </c>
      <c r="AT151" s="210" t="s">
        <v>126</v>
      </c>
      <c r="AU151" s="210" t="s">
        <v>79</v>
      </c>
      <c r="AY151" s="16" t="s">
        <v>114</v>
      </c>
      <c r="BE151" s="211">
        <f>IF(N151="základní",J151,0)</f>
        <v>0</v>
      </c>
      <c r="BF151" s="211">
        <f>IF(N151="snížená",J151,0)</f>
        <v>0</v>
      </c>
      <c r="BG151" s="211">
        <f>IF(N151="zákl. přenesená",J151,0)</f>
        <v>0</v>
      </c>
      <c r="BH151" s="211">
        <f>IF(N151="sníž. přenesená",J151,0)</f>
        <v>0</v>
      </c>
      <c r="BI151" s="211">
        <f>IF(N151="nulová",J151,0)</f>
        <v>0</v>
      </c>
      <c r="BJ151" s="16" t="s">
        <v>77</v>
      </c>
      <c r="BK151" s="211">
        <f>ROUND(I151*H151,2)</f>
        <v>0</v>
      </c>
      <c r="BL151" s="16" t="s">
        <v>135</v>
      </c>
      <c r="BM151" s="210" t="s">
        <v>224</v>
      </c>
    </row>
    <row r="152" s="2" customFormat="1">
      <c r="A152" s="37"/>
      <c r="B152" s="38"/>
      <c r="C152" s="39"/>
      <c r="D152" s="212" t="s">
        <v>122</v>
      </c>
      <c r="E152" s="39"/>
      <c r="F152" s="213" t="s">
        <v>223</v>
      </c>
      <c r="G152" s="39"/>
      <c r="H152" s="39"/>
      <c r="I152" s="214"/>
      <c r="J152" s="39"/>
      <c r="K152" s="39"/>
      <c r="L152" s="43"/>
      <c r="M152" s="215"/>
      <c r="N152" s="216"/>
      <c r="O152" s="83"/>
      <c r="P152" s="83"/>
      <c r="Q152" s="83"/>
      <c r="R152" s="83"/>
      <c r="S152" s="83"/>
      <c r="T152" s="84"/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T152" s="16" t="s">
        <v>122</v>
      </c>
      <c r="AU152" s="16" t="s">
        <v>79</v>
      </c>
    </row>
    <row r="153" s="2" customFormat="1" ht="24.15" customHeight="1">
      <c r="A153" s="37"/>
      <c r="B153" s="38"/>
      <c r="C153" s="219" t="s">
        <v>183</v>
      </c>
      <c r="D153" s="219" t="s">
        <v>126</v>
      </c>
      <c r="E153" s="220" t="s">
        <v>225</v>
      </c>
      <c r="F153" s="221" t="s">
        <v>226</v>
      </c>
      <c r="G153" s="222" t="s">
        <v>133</v>
      </c>
      <c r="H153" s="223">
        <v>1</v>
      </c>
      <c r="I153" s="224"/>
      <c r="J153" s="225">
        <f>ROUND(I153*H153,2)</f>
        <v>0</v>
      </c>
      <c r="K153" s="221" t="s">
        <v>134</v>
      </c>
      <c r="L153" s="226"/>
      <c r="M153" s="227" t="s">
        <v>19</v>
      </c>
      <c r="N153" s="228" t="s">
        <v>40</v>
      </c>
      <c r="O153" s="83"/>
      <c r="P153" s="208">
        <f>O153*H153</f>
        <v>0</v>
      </c>
      <c r="Q153" s="208">
        <v>0</v>
      </c>
      <c r="R153" s="208">
        <f>Q153*H153</f>
        <v>0</v>
      </c>
      <c r="S153" s="208">
        <v>0</v>
      </c>
      <c r="T153" s="209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210" t="s">
        <v>138</v>
      </c>
      <c r="AT153" s="210" t="s">
        <v>126</v>
      </c>
      <c r="AU153" s="210" t="s">
        <v>79</v>
      </c>
      <c r="AY153" s="16" t="s">
        <v>114</v>
      </c>
      <c r="BE153" s="211">
        <f>IF(N153="základní",J153,0)</f>
        <v>0</v>
      </c>
      <c r="BF153" s="211">
        <f>IF(N153="snížená",J153,0)</f>
        <v>0</v>
      </c>
      <c r="BG153" s="211">
        <f>IF(N153="zákl. přenesená",J153,0)</f>
        <v>0</v>
      </c>
      <c r="BH153" s="211">
        <f>IF(N153="sníž. přenesená",J153,0)</f>
        <v>0</v>
      </c>
      <c r="BI153" s="211">
        <f>IF(N153="nulová",J153,0)</f>
        <v>0</v>
      </c>
      <c r="BJ153" s="16" t="s">
        <v>77</v>
      </c>
      <c r="BK153" s="211">
        <f>ROUND(I153*H153,2)</f>
        <v>0</v>
      </c>
      <c r="BL153" s="16" t="s">
        <v>135</v>
      </c>
      <c r="BM153" s="210" t="s">
        <v>227</v>
      </c>
    </row>
    <row r="154" s="2" customFormat="1">
      <c r="A154" s="37"/>
      <c r="B154" s="38"/>
      <c r="C154" s="39"/>
      <c r="D154" s="212" t="s">
        <v>122</v>
      </c>
      <c r="E154" s="39"/>
      <c r="F154" s="213" t="s">
        <v>226</v>
      </c>
      <c r="G154" s="39"/>
      <c r="H154" s="39"/>
      <c r="I154" s="214"/>
      <c r="J154" s="39"/>
      <c r="K154" s="39"/>
      <c r="L154" s="43"/>
      <c r="M154" s="215"/>
      <c r="N154" s="216"/>
      <c r="O154" s="83"/>
      <c r="P154" s="83"/>
      <c r="Q154" s="83"/>
      <c r="R154" s="83"/>
      <c r="S154" s="83"/>
      <c r="T154" s="84"/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T154" s="16" t="s">
        <v>122</v>
      </c>
      <c r="AU154" s="16" t="s">
        <v>79</v>
      </c>
    </row>
    <row r="155" s="2" customFormat="1" ht="16.5" customHeight="1">
      <c r="A155" s="37"/>
      <c r="B155" s="38"/>
      <c r="C155" s="199" t="s">
        <v>228</v>
      </c>
      <c r="D155" s="199" t="s">
        <v>116</v>
      </c>
      <c r="E155" s="200" t="s">
        <v>229</v>
      </c>
      <c r="F155" s="201" t="s">
        <v>230</v>
      </c>
      <c r="G155" s="202" t="s">
        <v>142</v>
      </c>
      <c r="H155" s="203">
        <v>42</v>
      </c>
      <c r="I155" s="204"/>
      <c r="J155" s="205">
        <f>ROUND(I155*H155,2)</f>
        <v>0</v>
      </c>
      <c r="K155" s="201" t="s">
        <v>120</v>
      </c>
      <c r="L155" s="43"/>
      <c r="M155" s="206" t="s">
        <v>19</v>
      </c>
      <c r="N155" s="207" t="s">
        <v>40</v>
      </c>
      <c r="O155" s="83"/>
      <c r="P155" s="208">
        <f>O155*H155</f>
        <v>0</v>
      </c>
      <c r="Q155" s="208">
        <v>0</v>
      </c>
      <c r="R155" s="208">
        <f>Q155*H155</f>
        <v>0</v>
      </c>
      <c r="S155" s="208">
        <v>0</v>
      </c>
      <c r="T155" s="209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210" t="s">
        <v>135</v>
      </c>
      <c r="AT155" s="210" t="s">
        <v>116</v>
      </c>
      <c r="AU155" s="210" t="s">
        <v>79</v>
      </c>
      <c r="AY155" s="16" t="s">
        <v>114</v>
      </c>
      <c r="BE155" s="211">
        <f>IF(N155="základní",J155,0)</f>
        <v>0</v>
      </c>
      <c r="BF155" s="211">
        <f>IF(N155="snížená",J155,0)</f>
        <v>0</v>
      </c>
      <c r="BG155" s="211">
        <f>IF(N155="zákl. přenesená",J155,0)</f>
        <v>0</v>
      </c>
      <c r="BH155" s="211">
        <f>IF(N155="sníž. přenesená",J155,0)</f>
        <v>0</v>
      </c>
      <c r="BI155" s="211">
        <f>IF(N155="nulová",J155,0)</f>
        <v>0</v>
      </c>
      <c r="BJ155" s="16" t="s">
        <v>77</v>
      </c>
      <c r="BK155" s="211">
        <f>ROUND(I155*H155,2)</f>
        <v>0</v>
      </c>
      <c r="BL155" s="16" t="s">
        <v>135</v>
      </c>
      <c r="BM155" s="210" t="s">
        <v>231</v>
      </c>
    </row>
    <row r="156" s="2" customFormat="1">
      <c r="A156" s="37"/>
      <c r="B156" s="38"/>
      <c r="C156" s="39"/>
      <c r="D156" s="212" t="s">
        <v>122</v>
      </c>
      <c r="E156" s="39"/>
      <c r="F156" s="213" t="s">
        <v>230</v>
      </c>
      <c r="G156" s="39"/>
      <c r="H156" s="39"/>
      <c r="I156" s="214"/>
      <c r="J156" s="39"/>
      <c r="K156" s="39"/>
      <c r="L156" s="43"/>
      <c r="M156" s="215"/>
      <c r="N156" s="216"/>
      <c r="O156" s="83"/>
      <c r="P156" s="83"/>
      <c r="Q156" s="83"/>
      <c r="R156" s="83"/>
      <c r="S156" s="83"/>
      <c r="T156" s="84"/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T156" s="16" t="s">
        <v>122</v>
      </c>
      <c r="AU156" s="16" t="s">
        <v>79</v>
      </c>
    </row>
    <row r="157" s="2" customFormat="1">
      <c r="A157" s="37"/>
      <c r="B157" s="38"/>
      <c r="C157" s="39"/>
      <c r="D157" s="217" t="s">
        <v>124</v>
      </c>
      <c r="E157" s="39"/>
      <c r="F157" s="218" t="s">
        <v>232</v>
      </c>
      <c r="G157" s="39"/>
      <c r="H157" s="39"/>
      <c r="I157" s="214"/>
      <c r="J157" s="39"/>
      <c r="K157" s="39"/>
      <c r="L157" s="43"/>
      <c r="M157" s="215"/>
      <c r="N157" s="216"/>
      <c r="O157" s="83"/>
      <c r="P157" s="83"/>
      <c r="Q157" s="83"/>
      <c r="R157" s="83"/>
      <c r="S157" s="83"/>
      <c r="T157" s="84"/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T157" s="16" t="s">
        <v>124</v>
      </c>
      <c r="AU157" s="16" t="s">
        <v>79</v>
      </c>
    </row>
    <row r="158" s="2" customFormat="1" ht="21.75" customHeight="1">
      <c r="A158" s="37"/>
      <c r="B158" s="38"/>
      <c r="C158" s="219" t="s">
        <v>186</v>
      </c>
      <c r="D158" s="219" t="s">
        <v>126</v>
      </c>
      <c r="E158" s="220" t="s">
        <v>233</v>
      </c>
      <c r="F158" s="221" t="s">
        <v>234</v>
      </c>
      <c r="G158" s="222" t="s">
        <v>133</v>
      </c>
      <c r="H158" s="223">
        <v>42</v>
      </c>
      <c r="I158" s="224"/>
      <c r="J158" s="225">
        <f>ROUND(I158*H158,2)</f>
        <v>0</v>
      </c>
      <c r="K158" s="221" t="s">
        <v>134</v>
      </c>
      <c r="L158" s="226"/>
      <c r="M158" s="227" t="s">
        <v>19</v>
      </c>
      <c r="N158" s="228" t="s">
        <v>40</v>
      </c>
      <c r="O158" s="83"/>
      <c r="P158" s="208">
        <f>O158*H158</f>
        <v>0</v>
      </c>
      <c r="Q158" s="208">
        <v>0</v>
      </c>
      <c r="R158" s="208">
        <f>Q158*H158</f>
        <v>0</v>
      </c>
      <c r="S158" s="208">
        <v>0</v>
      </c>
      <c r="T158" s="209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210" t="s">
        <v>138</v>
      </c>
      <c r="AT158" s="210" t="s">
        <v>126</v>
      </c>
      <c r="AU158" s="210" t="s">
        <v>79</v>
      </c>
      <c r="AY158" s="16" t="s">
        <v>114</v>
      </c>
      <c r="BE158" s="211">
        <f>IF(N158="základní",J158,0)</f>
        <v>0</v>
      </c>
      <c r="BF158" s="211">
        <f>IF(N158="snížená",J158,0)</f>
        <v>0</v>
      </c>
      <c r="BG158" s="211">
        <f>IF(N158="zákl. přenesená",J158,0)</f>
        <v>0</v>
      </c>
      <c r="BH158" s="211">
        <f>IF(N158="sníž. přenesená",J158,0)</f>
        <v>0</v>
      </c>
      <c r="BI158" s="211">
        <f>IF(N158="nulová",J158,0)</f>
        <v>0</v>
      </c>
      <c r="BJ158" s="16" t="s">
        <v>77</v>
      </c>
      <c r="BK158" s="211">
        <f>ROUND(I158*H158,2)</f>
        <v>0</v>
      </c>
      <c r="BL158" s="16" t="s">
        <v>135</v>
      </c>
      <c r="BM158" s="210" t="s">
        <v>235</v>
      </c>
    </row>
    <row r="159" s="2" customFormat="1">
      <c r="A159" s="37"/>
      <c r="B159" s="38"/>
      <c r="C159" s="39"/>
      <c r="D159" s="212" t="s">
        <v>122</v>
      </c>
      <c r="E159" s="39"/>
      <c r="F159" s="213" t="s">
        <v>234</v>
      </c>
      <c r="G159" s="39"/>
      <c r="H159" s="39"/>
      <c r="I159" s="214"/>
      <c r="J159" s="39"/>
      <c r="K159" s="39"/>
      <c r="L159" s="43"/>
      <c r="M159" s="215"/>
      <c r="N159" s="216"/>
      <c r="O159" s="83"/>
      <c r="P159" s="83"/>
      <c r="Q159" s="83"/>
      <c r="R159" s="83"/>
      <c r="S159" s="83"/>
      <c r="T159" s="84"/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T159" s="16" t="s">
        <v>122</v>
      </c>
      <c r="AU159" s="16" t="s">
        <v>79</v>
      </c>
    </row>
    <row r="160" s="2" customFormat="1" ht="16.5" customHeight="1">
      <c r="A160" s="37"/>
      <c r="B160" s="38"/>
      <c r="C160" s="199" t="s">
        <v>236</v>
      </c>
      <c r="D160" s="199" t="s">
        <v>116</v>
      </c>
      <c r="E160" s="200" t="s">
        <v>237</v>
      </c>
      <c r="F160" s="201" t="s">
        <v>238</v>
      </c>
      <c r="G160" s="202" t="s">
        <v>142</v>
      </c>
      <c r="H160" s="203">
        <v>1</v>
      </c>
      <c r="I160" s="204"/>
      <c r="J160" s="205">
        <f>ROUND(I160*H160,2)</f>
        <v>0</v>
      </c>
      <c r="K160" s="201" t="s">
        <v>120</v>
      </c>
      <c r="L160" s="43"/>
      <c r="M160" s="206" t="s">
        <v>19</v>
      </c>
      <c r="N160" s="207" t="s">
        <v>40</v>
      </c>
      <c r="O160" s="83"/>
      <c r="P160" s="208">
        <f>O160*H160</f>
        <v>0</v>
      </c>
      <c r="Q160" s="208">
        <v>0</v>
      </c>
      <c r="R160" s="208">
        <f>Q160*H160</f>
        <v>0</v>
      </c>
      <c r="S160" s="208">
        <v>0</v>
      </c>
      <c r="T160" s="209">
        <f>S160*H160</f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210" t="s">
        <v>135</v>
      </c>
      <c r="AT160" s="210" t="s">
        <v>116</v>
      </c>
      <c r="AU160" s="210" t="s">
        <v>79</v>
      </c>
      <c r="AY160" s="16" t="s">
        <v>114</v>
      </c>
      <c r="BE160" s="211">
        <f>IF(N160="základní",J160,0)</f>
        <v>0</v>
      </c>
      <c r="BF160" s="211">
        <f>IF(N160="snížená",J160,0)</f>
        <v>0</v>
      </c>
      <c r="BG160" s="211">
        <f>IF(N160="zákl. přenesená",J160,0)</f>
        <v>0</v>
      </c>
      <c r="BH160" s="211">
        <f>IF(N160="sníž. přenesená",J160,0)</f>
        <v>0</v>
      </c>
      <c r="BI160" s="211">
        <f>IF(N160="nulová",J160,0)</f>
        <v>0</v>
      </c>
      <c r="BJ160" s="16" t="s">
        <v>77</v>
      </c>
      <c r="BK160" s="211">
        <f>ROUND(I160*H160,2)</f>
        <v>0</v>
      </c>
      <c r="BL160" s="16" t="s">
        <v>135</v>
      </c>
      <c r="BM160" s="210" t="s">
        <v>239</v>
      </c>
    </row>
    <row r="161" s="2" customFormat="1">
      <c r="A161" s="37"/>
      <c r="B161" s="38"/>
      <c r="C161" s="39"/>
      <c r="D161" s="212" t="s">
        <v>122</v>
      </c>
      <c r="E161" s="39"/>
      <c r="F161" s="213" t="s">
        <v>238</v>
      </c>
      <c r="G161" s="39"/>
      <c r="H161" s="39"/>
      <c r="I161" s="214"/>
      <c r="J161" s="39"/>
      <c r="K161" s="39"/>
      <c r="L161" s="43"/>
      <c r="M161" s="215"/>
      <c r="N161" s="216"/>
      <c r="O161" s="83"/>
      <c r="P161" s="83"/>
      <c r="Q161" s="83"/>
      <c r="R161" s="83"/>
      <c r="S161" s="83"/>
      <c r="T161" s="84"/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T161" s="16" t="s">
        <v>122</v>
      </c>
      <c r="AU161" s="16" t="s">
        <v>79</v>
      </c>
    </row>
    <row r="162" s="2" customFormat="1">
      <c r="A162" s="37"/>
      <c r="B162" s="38"/>
      <c r="C162" s="39"/>
      <c r="D162" s="217" t="s">
        <v>124</v>
      </c>
      <c r="E162" s="39"/>
      <c r="F162" s="218" t="s">
        <v>240</v>
      </c>
      <c r="G162" s="39"/>
      <c r="H162" s="39"/>
      <c r="I162" s="214"/>
      <c r="J162" s="39"/>
      <c r="K162" s="39"/>
      <c r="L162" s="43"/>
      <c r="M162" s="215"/>
      <c r="N162" s="216"/>
      <c r="O162" s="83"/>
      <c r="P162" s="83"/>
      <c r="Q162" s="83"/>
      <c r="R162" s="83"/>
      <c r="S162" s="83"/>
      <c r="T162" s="84"/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T162" s="16" t="s">
        <v>124</v>
      </c>
      <c r="AU162" s="16" t="s">
        <v>79</v>
      </c>
    </row>
    <row r="163" s="2" customFormat="1" ht="21.75" customHeight="1">
      <c r="A163" s="37"/>
      <c r="B163" s="38"/>
      <c r="C163" s="219" t="s">
        <v>189</v>
      </c>
      <c r="D163" s="219" t="s">
        <v>126</v>
      </c>
      <c r="E163" s="220" t="s">
        <v>241</v>
      </c>
      <c r="F163" s="221" t="s">
        <v>234</v>
      </c>
      <c r="G163" s="222" t="s">
        <v>133</v>
      </c>
      <c r="H163" s="223">
        <v>1</v>
      </c>
      <c r="I163" s="224"/>
      <c r="J163" s="225">
        <f>ROUND(I163*H163,2)</f>
        <v>0</v>
      </c>
      <c r="K163" s="221" t="s">
        <v>134</v>
      </c>
      <c r="L163" s="226"/>
      <c r="M163" s="227" t="s">
        <v>19</v>
      </c>
      <c r="N163" s="228" t="s">
        <v>40</v>
      </c>
      <c r="O163" s="83"/>
      <c r="P163" s="208">
        <f>O163*H163</f>
        <v>0</v>
      </c>
      <c r="Q163" s="208">
        <v>0</v>
      </c>
      <c r="R163" s="208">
        <f>Q163*H163</f>
        <v>0</v>
      </c>
      <c r="S163" s="208">
        <v>0</v>
      </c>
      <c r="T163" s="209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210" t="s">
        <v>138</v>
      </c>
      <c r="AT163" s="210" t="s">
        <v>126</v>
      </c>
      <c r="AU163" s="210" t="s">
        <v>79</v>
      </c>
      <c r="AY163" s="16" t="s">
        <v>114</v>
      </c>
      <c r="BE163" s="211">
        <f>IF(N163="základní",J163,0)</f>
        <v>0</v>
      </c>
      <c r="BF163" s="211">
        <f>IF(N163="snížená",J163,0)</f>
        <v>0</v>
      </c>
      <c r="BG163" s="211">
        <f>IF(N163="zákl. přenesená",J163,0)</f>
        <v>0</v>
      </c>
      <c r="BH163" s="211">
        <f>IF(N163="sníž. přenesená",J163,0)</f>
        <v>0</v>
      </c>
      <c r="BI163" s="211">
        <f>IF(N163="nulová",J163,0)</f>
        <v>0</v>
      </c>
      <c r="BJ163" s="16" t="s">
        <v>77</v>
      </c>
      <c r="BK163" s="211">
        <f>ROUND(I163*H163,2)</f>
        <v>0</v>
      </c>
      <c r="BL163" s="16" t="s">
        <v>135</v>
      </c>
      <c r="BM163" s="210" t="s">
        <v>242</v>
      </c>
    </row>
    <row r="164" s="2" customFormat="1">
      <c r="A164" s="37"/>
      <c r="B164" s="38"/>
      <c r="C164" s="39"/>
      <c r="D164" s="212" t="s">
        <v>122</v>
      </c>
      <c r="E164" s="39"/>
      <c r="F164" s="213" t="s">
        <v>234</v>
      </c>
      <c r="G164" s="39"/>
      <c r="H164" s="39"/>
      <c r="I164" s="214"/>
      <c r="J164" s="39"/>
      <c r="K164" s="39"/>
      <c r="L164" s="43"/>
      <c r="M164" s="215"/>
      <c r="N164" s="216"/>
      <c r="O164" s="83"/>
      <c r="P164" s="83"/>
      <c r="Q164" s="83"/>
      <c r="R164" s="83"/>
      <c r="S164" s="83"/>
      <c r="T164" s="84"/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T164" s="16" t="s">
        <v>122</v>
      </c>
      <c r="AU164" s="16" t="s">
        <v>79</v>
      </c>
    </row>
    <row r="165" s="2" customFormat="1" ht="49.05" customHeight="1">
      <c r="A165" s="37"/>
      <c r="B165" s="38"/>
      <c r="C165" s="199" t="s">
        <v>243</v>
      </c>
      <c r="D165" s="199" t="s">
        <v>116</v>
      </c>
      <c r="E165" s="200" t="s">
        <v>244</v>
      </c>
      <c r="F165" s="201" t="s">
        <v>245</v>
      </c>
      <c r="G165" s="202" t="s">
        <v>246</v>
      </c>
      <c r="H165" s="203">
        <v>900</v>
      </c>
      <c r="I165" s="204"/>
      <c r="J165" s="205">
        <f>ROUND(I165*H165,2)</f>
        <v>0</v>
      </c>
      <c r="K165" s="201" t="s">
        <v>120</v>
      </c>
      <c r="L165" s="43"/>
      <c r="M165" s="206" t="s">
        <v>19</v>
      </c>
      <c r="N165" s="207" t="s">
        <v>40</v>
      </c>
      <c r="O165" s="83"/>
      <c r="P165" s="208">
        <f>O165*H165</f>
        <v>0</v>
      </c>
      <c r="Q165" s="208">
        <v>0</v>
      </c>
      <c r="R165" s="208">
        <f>Q165*H165</f>
        <v>0</v>
      </c>
      <c r="S165" s="208">
        <v>0</v>
      </c>
      <c r="T165" s="209">
        <f>S165*H165</f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210" t="s">
        <v>135</v>
      </c>
      <c r="AT165" s="210" t="s">
        <v>116</v>
      </c>
      <c r="AU165" s="210" t="s">
        <v>79</v>
      </c>
      <c r="AY165" s="16" t="s">
        <v>114</v>
      </c>
      <c r="BE165" s="211">
        <f>IF(N165="základní",J165,0)</f>
        <v>0</v>
      </c>
      <c r="BF165" s="211">
        <f>IF(N165="snížená",J165,0)</f>
        <v>0</v>
      </c>
      <c r="BG165" s="211">
        <f>IF(N165="zákl. přenesená",J165,0)</f>
        <v>0</v>
      </c>
      <c r="BH165" s="211">
        <f>IF(N165="sníž. přenesená",J165,0)</f>
        <v>0</v>
      </c>
      <c r="BI165" s="211">
        <f>IF(N165="nulová",J165,0)</f>
        <v>0</v>
      </c>
      <c r="BJ165" s="16" t="s">
        <v>77</v>
      </c>
      <c r="BK165" s="211">
        <f>ROUND(I165*H165,2)</f>
        <v>0</v>
      </c>
      <c r="BL165" s="16" t="s">
        <v>135</v>
      </c>
      <c r="BM165" s="210" t="s">
        <v>247</v>
      </c>
    </row>
    <row r="166" s="2" customFormat="1">
      <c r="A166" s="37"/>
      <c r="B166" s="38"/>
      <c r="C166" s="39"/>
      <c r="D166" s="212" t="s">
        <v>122</v>
      </c>
      <c r="E166" s="39"/>
      <c r="F166" s="213" t="s">
        <v>245</v>
      </c>
      <c r="G166" s="39"/>
      <c r="H166" s="39"/>
      <c r="I166" s="214"/>
      <c r="J166" s="39"/>
      <c r="K166" s="39"/>
      <c r="L166" s="43"/>
      <c r="M166" s="215"/>
      <c r="N166" s="216"/>
      <c r="O166" s="83"/>
      <c r="P166" s="83"/>
      <c r="Q166" s="83"/>
      <c r="R166" s="83"/>
      <c r="S166" s="83"/>
      <c r="T166" s="84"/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T166" s="16" t="s">
        <v>122</v>
      </c>
      <c r="AU166" s="16" t="s">
        <v>79</v>
      </c>
    </row>
    <row r="167" s="2" customFormat="1">
      <c r="A167" s="37"/>
      <c r="B167" s="38"/>
      <c r="C167" s="39"/>
      <c r="D167" s="217" t="s">
        <v>124</v>
      </c>
      <c r="E167" s="39"/>
      <c r="F167" s="218" t="s">
        <v>248</v>
      </c>
      <c r="G167" s="39"/>
      <c r="H167" s="39"/>
      <c r="I167" s="214"/>
      <c r="J167" s="39"/>
      <c r="K167" s="39"/>
      <c r="L167" s="43"/>
      <c r="M167" s="215"/>
      <c r="N167" s="216"/>
      <c r="O167" s="83"/>
      <c r="P167" s="83"/>
      <c r="Q167" s="83"/>
      <c r="R167" s="83"/>
      <c r="S167" s="83"/>
      <c r="T167" s="84"/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T167" s="16" t="s">
        <v>124</v>
      </c>
      <c r="AU167" s="16" t="s">
        <v>79</v>
      </c>
    </row>
    <row r="168" s="2" customFormat="1" ht="16.5" customHeight="1">
      <c r="A168" s="37"/>
      <c r="B168" s="38"/>
      <c r="C168" s="219" t="s">
        <v>192</v>
      </c>
      <c r="D168" s="219" t="s">
        <v>126</v>
      </c>
      <c r="E168" s="220" t="s">
        <v>249</v>
      </c>
      <c r="F168" s="221" t="s">
        <v>250</v>
      </c>
      <c r="G168" s="222" t="s">
        <v>251</v>
      </c>
      <c r="H168" s="223">
        <v>900</v>
      </c>
      <c r="I168" s="224"/>
      <c r="J168" s="225">
        <f>ROUND(I168*H168,2)</f>
        <v>0</v>
      </c>
      <c r="K168" s="221" t="s">
        <v>134</v>
      </c>
      <c r="L168" s="226"/>
      <c r="M168" s="227" t="s">
        <v>19</v>
      </c>
      <c r="N168" s="228" t="s">
        <v>40</v>
      </c>
      <c r="O168" s="83"/>
      <c r="P168" s="208">
        <f>O168*H168</f>
        <v>0</v>
      </c>
      <c r="Q168" s="208">
        <v>0</v>
      </c>
      <c r="R168" s="208">
        <f>Q168*H168</f>
        <v>0</v>
      </c>
      <c r="S168" s="208">
        <v>0</v>
      </c>
      <c r="T168" s="209">
        <f>S168*H168</f>
        <v>0</v>
      </c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210" t="s">
        <v>138</v>
      </c>
      <c r="AT168" s="210" t="s">
        <v>126</v>
      </c>
      <c r="AU168" s="210" t="s">
        <v>79</v>
      </c>
      <c r="AY168" s="16" t="s">
        <v>114</v>
      </c>
      <c r="BE168" s="211">
        <f>IF(N168="základní",J168,0)</f>
        <v>0</v>
      </c>
      <c r="BF168" s="211">
        <f>IF(N168="snížená",J168,0)</f>
        <v>0</v>
      </c>
      <c r="BG168" s="211">
        <f>IF(N168="zákl. přenesená",J168,0)</f>
        <v>0</v>
      </c>
      <c r="BH168" s="211">
        <f>IF(N168="sníž. přenesená",J168,0)</f>
        <v>0</v>
      </c>
      <c r="BI168" s="211">
        <f>IF(N168="nulová",J168,0)</f>
        <v>0</v>
      </c>
      <c r="BJ168" s="16" t="s">
        <v>77</v>
      </c>
      <c r="BK168" s="211">
        <f>ROUND(I168*H168,2)</f>
        <v>0</v>
      </c>
      <c r="BL168" s="16" t="s">
        <v>135</v>
      </c>
      <c r="BM168" s="210" t="s">
        <v>135</v>
      </c>
    </row>
    <row r="169" s="2" customFormat="1">
      <c r="A169" s="37"/>
      <c r="B169" s="38"/>
      <c r="C169" s="39"/>
      <c r="D169" s="212" t="s">
        <v>122</v>
      </c>
      <c r="E169" s="39"/>
      <c r="F169" s="213" t="s">
        <v>250</v>
      </c>
      <c r="G169" s="39"/>
      <c r="H169" s="39"/>
      <c r="I169" s="214"/>
      <c r="J169" s="39"/>
      <c r="K169" s="39"/>
      <c r="L169" s="43"/>
      <c r="M169" s="215"/>
      <c r="N169" s="216"/>
      <c r="O169" s="83"/>
      <c r="P169" s="83"/>
      <c r="Q169" s="83"/>
      <c r="R169" s="83"/>
      <c r="S169" s="83"/>
      <c r="T169" s="84"/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T169" s="16" t="s">
        <v>122</v>
      </c>
      <c r="AU169" s="16" t="s">
        <v>79</v>
      </c>
    </row>
    <row r="170" s="2" customFormat="1" ht="49.05" customHeight="1">
      <c r="A170" s="37"/>
      <c r="B170" s="38"/>
      <c r="C170" s="199" t="s">
        <v>252</v>
      </c>
      <c r="D170" s="199" t="s">
        <v>116</v>
      </c>
      <c r="E170" s="200" t="s">
        <v>253</v>
      </c>
      <c r="F170" s="201" t="s">
        <v>254</v>
      </c>
      <c r="G170" s="202" t="s">
        <v>246</v>
      </c>
      <c r="H170" s="203">
        <v>176</v>
      </c>
      <c r="I170" s="204"/>
      <c r="J170" s="205">
        <f>ROUND(I170*H170,2)</f>
        <v>0</v>
      </c>
      <c r="K170" s="201" t="s">
        <v>120</v>
      </c>
      <c r="L170" s="43"/>
      <c r="M170" s="206" t="s">
        <v>19</v>
      </c>
      <c r="N170" s="207" t="s">
        <v>40</v>
      </c>
      <c r="O170" s="83"/>
      <c r="P170" s="208">
        <f>O170*H170</f>
        <v>0</v>
      </c>
      <c r="Q170" s="208">
        <v>0</v>
      </c>
      <c r="R170" s="208">
        <f>Q170*H170</f>
        <v>0</v>
      </c>
      <c r="S170" s="208">
        <v>0</v>
      </c>
      <c r="T170" s="209">
        <f>S170*H170</f>
        <v>0</v>
      </c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R170" s="210" t="s">
        <v>135</v>
      </c>
      <c r="AT170" s="210" t="s">
        <v>116</v>
      </c>
      <c r="AU170" s="210" t="s">
        <v>79</v>
      </c>
      <c r="AY170" s="16" t="s">
        <v>114</v>
      </c>
      <c r="BE170" s="211">
        <f>IF(N170="základní",J170,0)</f>
        <v>0</v>
      </c>
      <c r="BF170" s="211">
        <f>IF(N170="snížená",J170,0)</f>
        <v>0</v>
      </c>
      <c r="BG170" s="211">
        <f>IF(N170="zákl. přenesená",J170,0)</f>
        <v>0</v>
      </c>
      <c r="BH170" s="211">
        <f>IF(N170="sníž. přenesená",J170,0)</f>
        <v>0</v>
      </c>
      <c r="BI170" s="211">
        <f>IF(N170="nulová",J170,0)</f>
        <v>0</v>
      </c>
      <c r="BJ170" s="16" t="s">
        <v>77</v>
      </c>
      <c r="BK170" s="211">
        <f>ROUND(I170*H170,2)</f>
        <v>0</v>
      </c>
      <c r="BL170" s="16" t="s">
        <v>135</v>
      </c>
      <c r="BM170" s="210" t="s">
        <v>255</v>
      </c>
    </row>
    <row r="171" s="2" customFormat="1">
      <c r="A171" s="37"/>
      <c r="B171" s="38"/>
      <c r="C171" s="39"/>
      <c r="D171" s="212" t="s">
        <v>122</v>
      </c>
      <c r="E171" s="39"/>
      <c r="F171" s="213" t="s">
        <v>254</v>
      </c>
      <c r="G171" s="39"/>
      <c r="H171" s="39"/>
      <c r="I171" s="214"/>
      <c r="J171" s="39"/>
      <c r="K171" s="39"/>
      <c r="L171" s="43"/>
      <c r="M171" s="215"/>
      <c r="N171" s="216"/>
      <c r="O171" s="83"/>
      <c r="P171" s="83"/>
      <c r="Q171" s="83"/>
      <c r="R171" s="83"/>
      <c r="S171" s="83"/>
      <c r="T171" s="84"/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T171" s="16" t="s">
        <v>122</v>
      </c>
      <c r="AU171" s="16" t="s">
        <v>79</v>
      </c>
    </row>
    <row r="172" s="2" customFormat="1">
      <c r="A172" s="37"/>
      <c r="B172" s="38"/>
      <c r="C172" s="39"/>
      <c r="D172" s="217" t="s">
        <v>124</v>
      </c>
      <c r="E172" s="39"/>
      <c r="F172" s="218" t="s">
        <v>256</v>
      </c>
      <c r="G172" s="39"/>
      <c r="H172" s="39"/>
      <c r="I172" s="214"/>
      <c r="J172" s="39"/>
      <c r="K172" s="39"/>
      <c r="L172" s="43"/>
      <c r="M172" s="215"/>
      <c r="N172" s="216"/>
      <c r="O172" s="83"/>
      <c r="P172" s="83"/>
      <c r="Q172" s="83"/>
      <c r="R172" s="83"/>
      <c r="S172" s="83"/>
      <c r="T172" s="84"/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T172" s="16" t="s">
        <v>124</v>
      </c>
      <c r="AU172" s="16" t="s">
        <v>79</v>
      </c>
    </row>
    <row r="173" s="2" customFormat="1" ht="16.5" customHeight="1">
      <c r="A173" s="37"/>
      <c r="B173" s="38"/>
      <c r="C173" s="219" t="s">
        <v>197</v>
      </c>
      <c r="D173" s="219" t="s">
        <v>126</v>
      </c>
      <c r="E173" s="220" t="s">
        <v>257</v>
      </c>
      <c r="F173" s="221" t="s">
        <v>258</v>
      </c>
      <c r="G173" s="222" t="s">
        <v>251</v>
      </c>
      <c r="H173" s="223">
        <v>110</v>
      </c>
      <c r="I173" s="224"/>
      <c r="J173" s="225">
        <f>ROUND(I173*H173,2)</f>
        <v>0</v>
      </c>
      <c r="K173" s="221" t="s">
        <v>134</v>
      </c>
      <c r="L173" s="226"/>
      <c r="M173" s="227" t="s">
        <v>19</v>
      </c>
      <c r="N173" s="228" t="s">
        <v>40</v>
      </c>
      <c r="O173" s="83"/>
      <c r="P173" s="208">
        <f>O173*H173</f>
        <v>0</v>
      </c>
      <c r="Q173" s="208">
        <v>0</v>
      </c>
      <c r="R173" s="208">
        <f>Q173*H173</f>
        <v>0</v>
      </c>
      <c r="S173" s="208">
        <v>0</v>
      </c>
      <c r="T173" s="209">
        <f>S173*H173</f>
        <v>0</v>
      </c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R173" s="210" t="s">
        <v>138</v>
      </c>
      <c r="AT173" s="210" t="s">
        <v>126</v>
      </c>
      <c r="AU173" s="210" t="s">
        <v>79</v>
      </c>
      <c r="AY173" s="16" t="s">
        <v>114</v>
      </c>
      <c r="BE173" s="211">
        <f>IF(N173="základní",J173,0)</f>
        <v>0</v>
      </c>
      <c r="BF173" s="211">
        <f>IF(N173="snížená",J173,0)</f>
        <v>0</v>
      </c>
      <c r="BG173" s="211">
        <f>IF(N173="zákl. přenesená",J173,0)</f>
        <v>0</v>
      </c>
      <c r="BH173" s="211">
        <f>IF(N173="sníž. přenesená",J173,0)</f>
        <v>0</v>
      </c>
      <c r="BI173" s="211">
        <f>IF(N173="nulová",J173,0)</f>
        <v>0</v>
      </c>
      <c r="BJ173" s="16" t="s">
        <v>77</v>
      </c>
      <c r="BK173" s="211">
        <f>ROUND(I173*H173,2)</f>
        <v>0</v>
      </c>
      <c r="BL173" s="16" t="s">
        <v>135</v>
      </c>
      <c r="BM173" s="210" t="s">
        <v>259</v>
      </c>
    </row>
    <row r="174" s="2" customFormat="1">
      <c r="A174" s="37"/>
      <c r="B174" s="38"/>
      <c r="C174" s="39"/>
      <c r="D174" s="212" t="s">
        <v>122</v>
      </c>
      <c r="E174" s="39"/>
      <c r="F174" s="213" t="s">
        <v>258</v>
      </c>
      <c r="G174" s="39"/>
      <c r="H174" s="39"/>
      <c r="I174" s="214"/>
      <c r="J174" s="39"/>
      <c r="K174" s="39"/>
      <c r="L174" s="43"/>
      <c r="M174" s="215"/>
      <c r="N174" s="216"/>
      <c r="O174" s="83"/>
      <c r="P174" s="83"/>
      <c r="Q174" s="83"/>
      <c r="R174" s="83"/>
      <c r="S174" s="83"/>
      <c r="T174" s="84"/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T174" s="16" t="s">
        <v>122</v>
      </c>
      <c r="AU174" s="16" t="s">
        <v>79</v>
      </c>
    </row>
    <row r="175" s="2" customFormat="1" ht="24.15" customHeight="1">
      <c r="A175" s="37"/>
      <c r="B175" s="38"/>
      <c r="C175" s="199" t="s">
        <v>260</v>
      </c>
      <c r="D175" s="199" t="s">
        <v>116</v>
      </c>
      <c r="E175" s="200" t="s">
        <v>261</v>
      </c>
      <c r="F175" s="201" t="s">
        <v>262</v>
      </c>
      <c r="G175" s="202" t="s">
        <v>142</v>
      </c>
      <c r="H175" s="203">
        <v>44</v>
      </c>
      <c r="I175" s="204"/>
      <c r="J175" s="205">
        <f>ROUND(I175*H175,2)</f>
        <v>0</v>
      </c>
      <c r="K175" s="201" t="s">
        <v>120</v>
      </c>
      <c r="L175" s="43"/>
      <c r="M175" s="206" t="s">
        <v>19</v>
      </c>
      <c r="N175" s="207" t="s">
        <v>40</v>
      </c>
      <c r="O175" s="83"/>
      <c r="P175" s="208">
        <f>O175*H175</f>
        <v>0</v>
      </c>
      <c r="Q175" s="208">
        <v>0</v>
      </c>
      <c r="R175" s="208">
        <f>Q175*H175</f>
        <v>0</v>
      </c>
      <c r="S175" s="208">
        <v>0</v>
      </c>
      <c r="T175" s="209">
        <f>S175*H175</f>
        <v>0</v>
      </c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R175" s="210" t="s">
        <v>135</v>
      </c>
      <c r="AT175" s="210" t="s">
        <v>116</v>
      </c>
      <c r="AU175" s="210" t="s">
        <v>79</v>
      </c>
      <c r="AY175" s="16" t="s">
        <v>114</v>
      </c>
      <c r="BE175" s="211">
        <f>IF(N175="základní",J175,0)</f>
        <v>0</v>
      </c>
      <c r="BF175" s="211">
        <f>IF(N175="snížená",J175,0)</f>
        <v>0</v>
      </c>
      <c r="BG175" s="211">
        <f>IF(N175="zákl. přenesená",J175,0)</f>
        <v>0</v>
      </c>
      <c r="BH175" s="211">
        <f>IF(N175="sníž. přenesená",J175,0)</f>
        <v>0</v>
      </c>
      <c r="BI175" s="211">
        <f>IF(N175="nulová",J175,0)</f>
        <v>0</v>
      </c>
      <c r="BJ175" s="16" t="s">
        <v>77</v>
      </c>
      <c r="BK175" s="211">
        <f>ROUND(I175*H175,2)</f>
        <v>0</v>
      </c>
      <c r="BL175" s="16" t="s">
        <v>135</v>
      </c>
      <c r="BM175" s="210" t="s">
        <v>263</v>
      </c>
    </row>
    <row r="176" s="2" customFormat="1">
      <c r="A176" s="37"/>
      <c r="B176" s="38"/>
      <c r="C176" s="39"/>
      <c r="D176" s="212" t="s">
        <v>122</v>
      </c>
      <c r="E176" s="39"/>
      <c r="F176" s="213" t="s">
        <v>264</v>
      </c>
      <c r="G176" s="39"/>
      <c r="H176" s="39"/>
      <c r="I176" s="214"/>
      <c r="J176" s="39"/>
      <c r="K176" s="39"/>
      <c r="L176" s="43"/>
      <c r="M176" s="215"/>
      <c r="N176" s="216"/>
      <c r="O176" s="83"/>
      <c r="P176" s="83"/>
      <c r="Q176" s="83"/>
      <c r="R176" s="83"/>
      <c r="S176" s="83"/>
      <c r="T176" s="84"/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T176" s="16" t="s">
        <v>122</v>
      </c>
      <c r="AU176" s="16" t="s">
        <v>79</v>
      </c>
    </row>
    <row r="177" s="2" customFormat="1">
      <c r="A177" s="37"/>
      <c r="B177" s="38"/>
      <c r="C177" s="39"/>
      <c r="D177" s="217" t="s">
        <v>124</v>
      </c>
      <c r="E177" s="39"/>
      <c r="F177" s="218" t="s">
        <v>265</v>
      </c>
      <c r="G177" s="39"/>
      <c r="H177" s="39"/>
      <c r="I177" s="214"/>
      <c r="J177" s="39"/>
      <c r="K177" s="39"/>
      <c r="L177" s="43"/>
      <c r="M177" s="215"/>
      <c r="N177" s="216"/>
      <c r="O177" s="83"/>
      <c r="P177" s="83"/>
      <c r="Q177" s="83"/>
      <c r="R177" s="83"/>
      <c r="S177" s="83"/>
      <c r="T177" s="84"/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T177" s="16" t="s">
        <v>124</v>
      </c>
      <c r="AU177" s="16" t="s">
        <v>79</v>
      </c>
    </row>
    <row r="178" s="2" customFormat="1" ht="24.15" customHeight="1">
      <c r="A178" s="37"/>
      <c r="B178" s="38"/>
      <c r="C178" s="219" t="s">
        <v>200</v>
      </c>
      <c r="D178" s="219" t="s">
        <v>126</v>
      </c>
      <c r="E178" s="220" t="s">
        <v>266</v>
      </c>
      <c r="F178" s="221" t="s">
        <v>267</v>
      </c>
      <c r="G178" s="222" t="s">
        <v>142</v>
      </c>
      <c r="H178" s="223">
        <v>44</v>
      </c>
      <c r="I178" s="224"/>
      <c r="J178" s="225">
        <f>ROUND(I178*H178,2)</f>
        <v>0</v>
      </c>
      <c r="K178" s="221" t="s">
        <v>120</v>
      </c>
      <c r="L178" s="226"/>
      <c r="M178" s="227" t="s">
        <v>19</v>
      </c>
      <c r="N178" s="228" t="s">
        <v>40</v>
      </c>
      <c r="O178" s="83"/>
      <c r="P178" s="208">
        <f>O178*H178</f>
        <v>0</v>
      </c>
      <c r="Q178" s="208">
        <v>0</v>
      </c>
      <c r="R178" s="208">
        <f>Q178*H178</f>
        <v>0</v>
      </c>
      <c r="S178" s="208">
        <v>0</v>
      </c>
      <c r="T178" s="209">
        <f>S178*H178</f>
        <v>0</v>
      </c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R178" s="210" t="s">
        <v>138</v>
      </c>
      <c r="AT178" s="210" t="s">
        <v>126</v>
      </c>
      <c r="AU178" s="210" t="s">
        <v>79</v>
      </c>
      <c r="AY178" s="16" t="s">
        <v>114</v>
      </c>
      <c r="BE178" s="211">
        <f>IF(N178="základní",J178,0)</f>
        <v>0</v>
      </c>
      <c r="BF178" s="211">
        <f>IF(N178="snížená",J178,0)</f>
        <v>0</v>
      </c>
      <c r="BG178" s="211">
        <f>IF(N178="zákl. přenesená",J178,0)</f>
        <v>0</v>
      </c>
      <c r="BH178" s="211">
        <f>IF(N178="sníž. přenesená",J178,0)</f>
        <v>0</v>
      </c>
      <c r="BI178" s="211">
        <f>IF(N178="nulová",J178,0)</f>
        <v>0</v>
      </c>
      <c r="BJ178" s="16" t="s">
        <v>77</v>
      </c>
      <c r="BK178" s="211">
        <f>ROUND(I178*H178,2)</f>
        <v>0</v>
      </c>
      <c r="BL178" s="16" t="s">
        <v>135</v>
      </c>
      <c r="BM178" s="210" t="s">
        <v>268</v>
      </c>
    </row>
    <row r="179" s="2" customFormat="1">
      <c r="A179" s="37"/>
      <c r="B179" s="38"/>
      <c r="C179" s="39"/>
      <c r="D179" s="212" t="s">
        <v>122</v>
      </c>
      <c r="E179" s="39"/>
      <c r="F179" s="213" t="s">
        <v>267</v>
      </c>
      <c r="G179" s="39"/>
      <c r="H179" s="39"/>
      <c r="I179" s="214"/>
      <c r="J179" s="39"/>
      <c r="K179" s="39"/>
      <c r="L179" s="43"/>
      <c r="M179" s="215"/>
      <c r="N179" s="216"/>
      <c r="O179" s="83"/>
      <c r="P179" s="83"/>
      <c r="Q179" s="83"/>
      <c r="R179" s="83"/>
      <c r="S179" s="83"/>
      <c r="T179" s="84"/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T179" s="16" t="s">
        <v>122</v>
      </c>
      <c r="AU179" s="16" t="s">
        <v>79</v>
      </c>
    </row>
    <row r="180" s="2" customFormat="1" ht="24.15" customHeight="1">
      <c r="A180" s="37"/>
      <c r="B180" s="38"/>
      <c r="C180" s="199" t="s">
        <v>269</v>
      </c>
      <c r="D180" s="199" t="s">
        <v>116</v>
      </c>
      <c r="E180" s="200" t="s">
        <v>261</v>
      </c>
      <c r="F180" s="201" t="s">
        <v>262</v>
      </c>
      <c r="G180" s="202" t="s">
        <v>142</v>
      </c>
      <c r="H180" s="203">
        <v>43</v>
      </c>
      <c r="I180" s="204"/>
      <c r="J180" s="205">
        <f>ROUND(I180*H180,2)</f>
        <v>0</v>
      </c>
      <c r="K180" s="201" t="s">
        <v>120</v>
      </c>
      <c r="L180" s="43"/>
      <c r="M180" s="206" t="s">
        <v>19</v>
      </c>
      <c r="N180" s="207" t="s">
        <v>40</v>
      </c>
      <c r="O180" s="83"/>
      <c r="P180" s="208">
        <f>O180*H180</f>
        <v>0</v>
      </c>
      <c r="Q180" s="208">
        <v>0</v>
      </c>
      <c r="R180" s="208">
        <f>Q180*H180</f>
        <v>0</v>
      </c>
      <c r="S180" s="208">
        <v>0</v>
      </c>
      <c r="T180" s="209">
        <f>S180*H180</f>
        <v>0</v>
      </c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R180" s="210" t="s">
        <v>135</v>
      </c>
      <c r="AT180" s="210" t="s">
        <v>116</v>
      </c>
      <c r="AU180" s="210" t="s">
        <v>79</v>
      </c>
      <c r="AY180" s="16" t="s">
        <v>114</v>
      </c>
      <c r="BE180" s="211">
        <f>IF(N180="základní",J180,0)</f>
        <v>0</v>
      </c>
      <c r="BF180" s="211">
        <f>IF(N180="snížená",J180,0)</f>
        <v>0</v>
      </c>
      <c r="BG180" s="211">
        <f>IF(N180="zákl. přenesená",J180,0)</f>
        <v>0</v>
      </c>
      <c r="BH180" s="211">
        <f>IF(N180="sníž. přenesená",J180,0)</f>
        <v>0</v>
      </c>
      <c r="BI180" s="211">
        <f>IF(N180="nulová",J180,0)</f>
        <v>0</v>
      </c>
      <c r="BJ180" s="16" t="s">
        <v>77</v>
      </c>
      <c r="BK180" s="211">
        <f>ROUND(I180*H180,2)</f>
        <v>0</v>
      </c>
      <c r="BL180" s="16" t="s">
        <v>135</v>
      </c>
      <c r="BM180" s="210" t="s">
        <v>270</v>
      </c>
    </row>
    <row r="181" s="2" customFormat="1">
      <c r="A181" s="37"/>
      <c r="B181" s="38"/>
      <c r="C181" s="39"/>
      <c r="D181" s="212" t="s">
        <v>122</v>
      </c>
      <c r="E181" s="39"/>
      <c r="F181" s="213" t="s">
        <v>264</v>
      </c>
      <c r="G181" s="39"/>
      <c r="H181" s="39"/>
      <c r="I181" s="214"/>
      <c r="J181" s="39"/>
      <c r="K181" s="39"/>
      <c r="L181" s="43"/>
      <c r="M181" s="215"/>
      <c r="N181" s="216"/>
      <c r="O181" s="83"/>
      <c r="P181" s="83"/>
      <c r="Q181" s="83"/>
      <c r="R181" s="83"/>
      <c r="S181" s="83"/>
      <c r="T181" s="84"/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T181" s="16" t="s">
        <v>122</v>
      </c>
      <c r="AU181" s="16" t="s">
        <v>79</v>
      </c>
    </row>
    <row r="182" s="2" customFormat="1">
      <c r="A182" s="37"/>
      <c r="B182" s="38"/>
      <c r="C182" s="39"/>
      <c r="D182" s="217" t="s">
        <v>124</v>
      </c>
      <c r="E182" s="39"/>
      <c r="F182" s="218" t="s">
        <v>265</v>
      </c>
      <c r="G182" s="39"/>
      <c r="H182" s="39"/>
      <c r="I182" s="214"/>
      <c r="J182" s="39"/>
      <c r="K182" s="39"/>
      <c r="L182" s="43"/>
      <c r="M182" s="215"/>
      <c r="N182" s="216"/>
      <c r="O182" s="83"/>
      <c r="P182" s="83"/>
      <c r="Q182" s="83"/>
      <c r="R182" s="83"/>
      <c r="S182" s="83"/>
      <c r="T182" s="84"/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T182" s="16" t="s">
        <v>124</v>
      </c>
      <c r="AU182" s="16" t="s">
        <v>79</v>
      </c>
    </row>
    <row r="183" s="2" customFormat="1" ht="16.5" customHeight="1">
      <c r="A183" s="37"/>
      <c r="B183" s="38"/>
      <c r="C183" s="219" t="s">
        <v>204</v>
      </c>
      <c r="D183" s="219" t="s">
        <v>126</v>
      </c>
      <c r="E183" s="220" t="s">
        <v>271</v>
      </c>
      <c r="F183" s="221" t="s">
        <v>272</v>
      </c>
      <c r="G183" s="222" t="s">
        <v>142</v>
      </c>
      <c r="H183" s="223">
        <v>43</v>
      </c>
      <c r="I183" s="224"/>
      <c r="J183" s="225">
        <f>ROUND(I183*H183,2)</f>
        <v>0</v>
      </c>
      <c r="K183" s="221" t="s">
        <v>120</v>
      </c>
      <c r="L183" s="226"/>
      <c r="M183" s="227" t="s">
        <v>19</v>
      </c>
      <c r="N183" s="228" t="s">
        <v>40</v>
      </c>
      <c r="O183" s="83"/>
      <c r="P183" s="208">
        <f>O183*H183</f>
        <v>0</v>
      </c>
      <c r="Q183" s="208">
        <v>0</v>
      </c>
      <c r="R183" s="208">
        <f>Q183*H183</f>
        <v>0</v>
      </c>
      <c r="S183" s="208">
        <v>0</v>
      </c>
      <c r="T183" s="209">
        <f>S183*H183</f>
        <v>0</v>
      </c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R183" s="210" t="s">
        <v>138</v>
      </c>
      <c r="AT183" s="210" t="s">
        <v>126</v>
      </c>
      <c r="AU183" s="210" t="s">
        <v>79</v>
      </c>
      <c r="AY183" s="16" t="s">
        <v>114</v>
      </c>
      <c r="BE183" s="211">
        <f>IF(N183="základní",J183,0)</f>
        <v>0</v>
      </c>
      <c r="BF183" s="211">
        <f>IF(N183="snížená",J183,0)</f>
        <v>0</v>
      </c>
      <c r="BG183" s="211">
        <f>IF(N183="zákl. přenesená",J183,0)</f>
        <v>0</v>
      </c>
      <c r="BH183" s="211">
        <f>IF(N183="sníž. přenesená",J183,0)</f>
        <v>0</v>
      </c>
      <c r="BI183" s="211">
        <f>IF(N183="nulová",J183,0)</f>
        <v>0</v>
      </c>
      <c r="BJ183" s="16" t="s">
        <v>77</v>
      </c>
      <c r="BK183" s="211">
        <f>ROUND(I183*H183,2)</f>
        <v>0</v>
      </c>
      <c r="BL183" s="16" t="s">
        <v>135</v>
      </c>
      <c r="BM183" s="210" t="s">
        <v>273</v>
      </c>
    </row>
    <row r="184" s="2" customFormat="1">
      <c r="A184" s="37"/>
      <c r="B184" s="38"/>
      <c r="C184" s="39"/>
      <c r="D184" s="212" t="s">
        <v>122</v>
      </c>
      <c r="E184" s="39"/>
      <c r="F184" s="213" t="s">
        <v>272</v>
      </c>
      <c r="G184" s="39"/>
      <c r="H184" s="39"/>
      <c r="I184" s="214"/>
      <c r="J184" s="39"/>
      <c r="K184" s="39"/>
      <c r="L184" s="43"/>
      <c r="M184" s="215"/>
      <c r="N184" s="216"/>
      <c r="O184" s="83"/>
      <c r="P184" s="83"/>
      <c r="Q184" s="83"/>
      <c r="R184" s="83"/>
      <c r="S184" s="83"/>
      <c r="T184" s="84"/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T184" s="16" t="s">
        <v>122</v>
      </c>
      <c r="AU184" s="16" t="s">
        <v>79</v>
      </c>
    </row>
    <row r="185" s="2" customFormat="1" ht="24.15" customHeight="1">
      <c r="A185" s="37"/>
      <c r="B185" s="38"/>
      <c r="C185" s="199" t="s">
        <v>274</v>
      </c>
      <c r="D185" s="199" t="s">
        <v>116</v>
      </c>
      <c r="E185" s="200" t="s">
        <v>275</v>
      </c>
      <c r="F185" s="201" t="s">
        <v>276</v>
      </c>
      <c r="G185" s="202" t="s">
        <v>142</v>
      </c>
      <c r="H185" s="203">
        <v>1</v>
      </c>
      <c r="I185" s="204"/>
      <c r="J185" s="205">
        <f>ROUND(I185*H185,2)</f>
        <v>0</v>
      </c>
      <c r="K185" s="201" t="s">
        <v>120</v>
      </c>
      <c r="L185" s="43"/>
      <c r="M185" s="206" t="s">
        <v>19</v>
      </c>
      <c r="N185" s="207" t="s">
        <v>40</v>
      </c>
      <c r="O185" s="83"/>
      <c r="P185" s="208">
        <f>O185*H185</f>
        <v>0</v>
      </c>
      <c r="Q185" s="208">
        <v>0</v>
      </c>
      <c r="R185" s="208">
        <f>Q185*H185</f>
        <v>0</v>
      </c>
      <c r="S185" s="208">
        <v>0</v>
      </c>
      <c r="T185" s="209">
        <f>S185*H185</f>
        <v>0</v>
      </c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R185" s="210" t="s">
        <v>135</v>
      </c>
      <c r="AT185" s="210" t="s">
        <v>116</v>
      </c>
      <c r="AU185" s="210" t="s">
        <v>79</v>
      </c>
      <c r="AY185" s="16" t="s">
        <v>114</v>
      </c>
      <c r="BE185" s="211">
        <f>IF(N185="základní",J185,0)</f>
        <v>0</v>
      </c>
      <c r="BF185" s="211">
        <f>IF(N185="snížená",J185,0)</f>
        <v>0</v>
      </c>
      <c r="BG185" s="211">
        <f>IF(N185="zákl. přenesená",J185,0)</f>
        <v>0</v>
      </c>
      <c r="BH185" s="211">
        <f>IF(N185="sníž. přenesená",J185,0)</f>
        <v>0</v>
      </c>
      <c r="BI185" s="211">
        <f>IF(N185="nulová",J185,0)</f>
        <v>0</v>
      </c>
      <c r="BJ185" s="16" t="s">
        <v>77</v>
      </c>
      <c r="BK185" s="211">
        <f>ROUND(I185*H185,2)</f>
        <v>0</v>
      </c>
      <c r="BL185" s="16" t="s">
        <v>135</v>
      </c>
      <c r="BM185" s="210" t="s">
        <v>277</v>
      </c>
    </row>
    <row r="186" s="2" customFormat="1">
      <c r="A186" s="37"/>
      <c r="B186" s="38"/>
      <c r="C186" s="39"/>
      <c r="D186" s="212" t="s">
        <v>122</v>
      </c>
      <c r="E186" s="39"/>
      <c r="F186" s="213" t="s">
        <v>278</v>
      </c>
      <c r="G186" s="39"/>
      <c r="H186" s="39"/>
      <c r="I186" s="214"/>
      <c r="J186" s="39"/>
      <c r="K186" s="39"/>
      <c r="L186" s="43"/>
      <c r="M186" s="215"/>
      <c r="N186" s="216"/>
      <c r="O186" s="83"/>
      <c r="P186" s="83"/>
      <c r="Q186" s="83"/>
      <c r="R186" s="83"/>
      <c r="S186" s="83"/>
      <c r="T186" s="84"/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T186" s="16" t="s">
        <v>122</v>
      </c>
      <c r="AU186" s="16" t="s">
        <v>79</v>
      </c>
    </row>
    <row r="187" s="2" customFormat="1">
      <c r="A187" s="37"/>
      <c r="B187" s="38"/>
      <c r="C187" s="39"/>
      <c r="D187" s="217" t="s">
        <v>124</v>
      </c>
      <c r="E187" s="39"/>
      <c r="F187" s="218" t="s">
        <v>279</v>
      </c>
      <c r="G187" s="39"/>
      <c r="H187" s="39"/>
      <c r="I187" s="214"/>
      <c r="J187" s="39"/>
      <c r="K187" s="39"/>
      <c r="L187" s="43"/>
      <c r="M187" s="215"/>
      <c r="N187" s="216"/>
      <c r="O187" s="83"/>
      <c r="P187" s="83"/>
      <c r="Q187" s="83"/>
      <c r="R187" s="83"/>
      <c r="S187" s="83"/>
      <c r="T187" s="84"/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T187" s="16" t="s">
        <v>124</v>
      </c>
      <c r="AU187" s="16" t="s">
        <v>79</v>
      </c>
    </row>
    <row r="188" s="2" customFormat="1" ht="44.25" customHeight="1">
      <c r="A188" s="37"/>
      <c r="B188" s="38"/>
      <c r="C188" s="199" t="s">
        <v>207</v>
      </c>
      <c r="D188" s="199" t="s">
        <v>116</v>
      </c>
      <c r="E188" s="200" t="s">
        <v>280</v>
      </c>
      <c r="F188" s="201" t="s">
        <v>281</v>
      </c>
      <c r="G188" s="202" t="s">
        <v>246</v>
      </c>
      <c r="H188" s="203">
        <v>450</v>
      </c>
      <c r="I188" s="204"/>
      <c r="J188" s="205">
        <f>ROUND(I188*H188,2)</f>
        <v>0</v>
      </c>
      <c r="K188" s="201" t="s">
        <v>134</v>
      </c>
      <c r="L188" s="43"/>
      <c r="M188" s="206" t="s">
        <v>19</v>
      </c>
      <c r="N188" s="207" t="s">
        <v>40</v>
      </c>
      <c r="O188" s="83"/>
      <c r="P188" s="208">
        <f>O188*H188</f>
        <v>0</v>
      </c>
      <c r="Q188" s="208">
        <v>0</v>
      </c>
      <c r="R188" s="208">
        <f>Q188*H188</f>
        <v>0</v>
      </c>
      <c r="S188" s="208">
        <v>0</v>
      </c>
      <c r="T188" s="209">
        <f>S188*H188</f>
        <v>0</v>
      </c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R188" s="210" t="s">
        <v>135</v>
      </c>
      <c r="AT188" s="210" t="s">
        <v>116</v>
      </c>
      <c r="AU188" s="210" t="s">
        <v>79</v>
      </c>
      <c r="AY188" s="16" t="s">
        <v>114</v>
      </c>
      <c r="BE188" s="211">
        <f>IF(N188="základní",J188,0)</f>
        <v>0</v>
      </c>
      <c r="BF188" s="211">
        <f>IF(N188="snížená",J188,0)</f>
        <v>0</v>
      </c>
      <c r="BG188" s="211">
        <f>IF(N188="zákl. přenesená",J188,0)</f>
        <v>0</v>
      </c>
      <c r="BH188" s="211">
        <f>IF(N188="sníž. přenesená",J188,0)</f>
        <v>0</v>
      </c>
      <c r="BI188" s="211">
        <f>IF(N188="nulová",J188,0)</f>
        <v>0</v>
      </c>
      <c r="BJ188" s="16" t="s">
        <v>77</v>
      </c>
      <c r="BK188" s="211">
        <f>ROUND(I188*H188,2)</f>
        <v>0</v>
      </c>
      <c r="BL188" s="16" t="s">
        <v>135</v>
      </c>
      <c r="BM188" s="210" t="s">
        <v>282</v>
      </c>
    </row>
    <row r="189" s="2" customFormat="1">
      <c r="A189" s="37"/>
      <c r="B189" s="38"/>
      <c r="C189" s="39"/>
      <c r="D189" s="212" t="s">
        <v>122</v>
      </c>
      <c r="E189" s="39"/>
      <c r="F189" s="213" t="s">
        <v>281</v>
      </c>
      <c r="G189" s="39"/>
      <c r="H189" s="39"/>
      <c r="I189" s="214"/>
      <c r="J189" s="39"/>
      <c r="K189" s="39"/>
      <c r="L189" s="43"/>
      <c r="M189" s="215"/>
      <c r="N189" s="216"/>
      <c r="O189" s="83"/>
      <c r="P189" s="83"/>
      <c r="Q189" s="83"/>
      <c r="R189" s="83"/>
      <c r="S189" s="83"/>
      <c r="T189" s="84"/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T189" s="16" t="s">
        <v>122</v>
      </c>
      <c r="AU189" s="16" t="s">
        <v>79</v>
      </c>
    </row>
    <row r="190" s="2" customFormat="1" ht="16.5" customHeight="1">
      <c r="A190" s="37"/>
      <c r="B190" s="38"/>
      <c r="C190" s="219" t="s">
        <v>283</v>
      </c>
      <c r="D190" s="219" t="s">
        <v>126</v>
      </c>
      <c r="E190" s="220" t="s">
        <v>284</v>
      </c>
      <c r="F190" s="221" t="s">
        <v>285</v>
      </c>
      <c r="G190" s="222" t="s">
        <v>246</v>
      </c>
      <c r="H190" s="223">
        <v>450</v>
      </c>
      <c r="I190" s="224"/>
      <c r="J190" s="225">
        <f>ROUND(I190*H190,2)</f>
        <v>0</v>
      </c>
      <c r="K190" s="221" t="s">
        <v>134</v>
      </c>
      <c r="L190" s="226"/>
      <c r="M190" s="227" t="s">
        <v>19</v>
      </c>
      <c r="N190" s="228" t="s">
        <v>40</v>
      </c>
      <c r="O190" s="83"/>
      <c r="P190" s="208">
        <f>O190*H190</f>
        <v>0</v>
      </c>
      <c r="Q190" s="208">
        <v>0</v>
      </c>
      <c r="R190" s="208">
        <f>Q190*H190</f>
        <v>0</v>
      </c>
      <c r="S190" s="208">
        <v>0</v>
      </c>
      <c r="T190" s="209">
        <f>S190*H190</f>
        <v>0</v>
      </c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R190" s="210" t="s">
        <v>138</v>
      </c>
      <c r="AT190" s="210" t="s">
        <v>126</v>
      </c>
      <c r="AU190" s="210" t="s">
        <v>79</v>
      </c>
      <c r="AY190" s="16" t="s">
        <v>114</v>
      </c>
      <c r="BE190" s="211">
        <f>IF(N190="základní",J190,0)</f>
        <v>0</v>
      </c>
      <c r="BF190" s="211">
        <f>IF(N190="snížená",J190,0)</f>
        <v>0</v>
      </c>
      <c r="BG190" s="211">
        <f>IF(N190="zákl. přenesená",J190,0)</f>
        <v>0</v>
      </c>
      <c r="BH190" s="211">
        <f>IF(N190="sníž. přenesená",J190,0)</f>
        <v>0</v>
      </c>
      <c r="BI190" s="211">
        <f>IF(N190="nulová",J190,0)</f>
        <v>0</v>
      </c>
      <c r="BJ190" s="16" t="s">
        <v>77</v>
      </c>
      <c r="BK190" s="211">
        <f>ROUND(I190*H190,2)</f>
        <v>0</v>
      </c>
      <c r="BL190" s="16" t="s">
        <v>135</v>
      </c>
      <c r="BM190" s="210" t="s">
        <v>286</v>
      </c>
    </row>
    <row r="191" s="2" customFormat="1">
      <c r="A191" s="37"/>
      <c r="B191" s="38"/>
      <c r="C191" s="39"/>
      <c r="D191" s="212" t="s">
        <v>122</v>
      </c>
      <c r="E191" s="39"/>
      <c r="F191" s="213" t="s">
        <v>285</v>
      </c>
      <c r="G191" s="39"/>
      <c r="H191" s="39"/>
      <c r="I191" s="214"/>
      <c r="J191" s="39"/>
      <c r="K191" s="39"/>
      <c r="L191" s="43"/>
      <c r="M191" s="215"/>
      <c r="N191" s="216"/>
      <c r="O191" s="83"/>
      <c r="P191" s="83"/>
      <c r="Q191" s="83"/>
      <c r="R191" s="83"/>
      <c r="S191" s="83"/>
      <c r="T191" s="84"/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T191" s="16" t="s">
        <v>122</v>
      </c>
      <c r="AU191" s="16" t="s">
        <v>79</v>
      </c>
    </row>
    <row r="192" s="2" customFormat="1" ht="44.25" customHeight="1">
      <c r="A192" s="37"/>
      <c r="B192" s="38"/>
      <c r="C192" s="199" t="s">
        <v>210</v>
      </c>
      <c r="D192" s="199" t="s">
        <v>116</v>
      </c>
      <c r="E192" s="200" t="s">
        <v>287</v>
      </c>
      <c r="F192" s="201" t="s">
        <v>288</v>
      </c>
      <c r="G192" s="202" t="s">
        <v>246</v>
      </c>
      <c r="H192" s="203">
        <v>20</v>
      </c>
      <c r="I192" s="204"/>
      <c r="J192" s="205">
        <f>ROUND(I192*H192,2)</f>
        <v>0</v>
      </c>
      <c r="K192" s="201" t="s">
        <v>134</v>
      </c>
      <c r="L192" s="43"/>
      <c r="M192" s="206" t="s">
        <v>19</v>
      </c>
      <c r="N192" s="207" t="s">
        <v>40</v>
      </c>
      <c r="O192" s="83"/>
      <c r="P192" s="208">
        <f>O192*H192</f>
        <v>0</v>
      </c>
      <c r="Q192" s="208">
        <v>0</v>
      </c>
      <c r="R192" s="208">
        <f>Q192*H192</f>
        <v>0</v>
      </c>
      <c r="S192" s="208">
        <v>0</v>
      </c>
      <c r="T192" s="209">
        <f>S192*H192</f>
        <v>0</v>
      </c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R192" s="210" t="s">
        <v>135</v>
      </c>
      <c r="AT192" s="210" t="s">
        <v>116</v>
      </c>
      <c r="AU192" s="210" t="s">
        <v>79</v>
      </c>
      <c r="AY192" s="16" t="s">
        <v>114</v>
      </c>
      <c r="BE192" s="211">
        <f>IF(N192="základní",J192,0)</f>
        <v>0</v>
      </c>
      <c r="BF192" s="211">
        <f>IF(N192="snížená",J192,0)</f>
        <v>0</v>
      </c>
      <c r="BG192" s="211">
        <f>IF(N192="zákl. přenesená",J192,0)</f>
        <v>0</v>
      </c>
      <c r="BH192" s="211">
        <f>IF(N192="sníž. přenesená",J192,0)</f>
        <v>0</v>
      </c>
      <c r="BI192" s="211">
        <f>IF(N192="nulová",J192,0)</f>
        <v>0</v>
      </c>
      <c r="BJ192" s="16" t="s">
        <v>77</v>
      </c>
      <c r="BK192" s="211">
        <f>ROUND(I192*H192,2)</f>
        <v>0</v>
      </c>
      <c r="BL192" s="16" t="s">
        <v>135</v>
      </c>
      <c r="BM192" s="210" t="s">
        <v>289</v>
      </c>
    </row>
    <row r="193" s="2" customFormat="1">
      <c r="A193" s="37"/>
      <c r="B193" s="38"/>
      <c r="C193" s="39"/>
      <c r="D193" s="212" t="s">
        <v>122</v>
      </c>
      <c r="E193" s="39"/>
      <c r="F193" s="213" t="s">
        <v>288</v>
      </c>
      <c r="G193" s="39"/>
      <c r="H193" s="39"/>
      <c r="I193" s="214"/>
      <c r="J193" s="39"/>
      <c r="K193" s="39"/>
      <c r="L193" s="43"/>
      <c r="M193" s="215"/>
      <c r="N193" s="216"/>
      <c r="O193" s="83"/>
      <c r="P193" s="83"/>
      <c r="Q193" s="83"/>
      <c r="R193" s="83"/>
      <c r="S193" s="83"/>
      <c r="T193" s="84"/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T193" s="16" t="s">
        <v>122</v>
      </c>
      <c r="AU193" s="16" t="s">
        <v>79</v>
      </c>
    </row>
    <row r="194" s="2" customFormat="1" ht="16.5" customHeight="1">
      <c r="A194" s="37"/>
      <c r="B194" s="38"/>
      <c r="C194" s="219" t="s">
        <v>290</v>
      </c>
      <c r="D194" s="219" t="s">
        <v>126</v>
      </c>
      <c r="E194" s="220" t="s">
        <v>291</v>
      </c>
      <c r="F194" s="221" t="s">
        <v>292</v>
      </c>
      <c r="G194" s="222" t="s">
        <v>246</v>
      </c>
      <c r="H194" s="223">
        <v>20</v>
      </c>
      <c r="I194" s="224"/>
      <c r="J194" s="225">
        <f>ROUND(I194*H194,2)</f>
        <v>0</v>
      </c>
      <c r="K194" s="221" t="s">
        <v>134</v>
      </c>
      <c r="L194" s="226"/>
      <c r="M194" s="227" t="s">
        <v>19</v>
      </c>
      <c r="N194" s="228" t="s">
        <v>40</v>
      </c>
      <c r="O194" s="83"/>
      <c r="P194" s="208">
        <f>O194*H194</f>
        <v>0</v>
      </c>
      <c r="Q194" s="208">
        <v>0</v>
      </c>
      <c r="R194" s="208">
        <f>Q194*H194</f>
        <v>0</v>
      </c>
      <c r="S194" s="208">
        <v>0</v>
      </c>
      <c r="T194" s="209">
        <f>S194*H194</f>
        <v>0</v>
      </c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R194" s="210" t="s">
        <v>138</v>
      </c>
      <c r="AT194" s="210" t="s">
        <v>126</v>
      </c>
      <c r="AU194" s="210" t="s">
        <v>79</v>
      </c>
      <c r="AY194" s="16" t="s">
        <v>114</v>
      </c>
      <c r="BE194" s="211">
        <f>IF(N194="základní",J194,0)</f>
        <v>0</v>
      </c>
      <c r="BF194" s="211">
        <f>IF(N194="snížená",J194,0)</f>
        <v>0</v>
      </c>
      <c r="BG194" s="211">
        <f>IF(N194="zákl. přenesená",J194,0)</f>
        <v>0</v>
      </c>
      <c r="BH194" s="211">
        <f>IF(N194="sníž. přenesená",J194,0)</f>
        <v>0</v>
      </c>
      <c r="BI194" s="211">
        <f>IF(N194="nulová",J194,0)</f>
        <v>0</v>
      </c>
      <c r="BJ194" s="16" t="s">
        <v>77</v>
      </c>
      <c r="BK194" s="211">
        <f>ROUND(I194*H194,2)</f>
        <v>0</v>
      </c>
      <c r="BL194" s="16" t="s">
        <v>135</v>
      </c>
      <c r="BM194" s="210" t="s">
        <v>293</v>
      </c>
    </row>
    <row r="195" s="2" customFormat="1">
      <c r="A195" s="37"/>
      <c r="B195" s="38"/>
      <c r="C195" s="39"/>
      <c r="D195" s="212" t="s">
        <v>122</v>
      </c>
      <c r="E195" s="39"/>
      <c r="F195" s="213" t="s">
        <v>292</v>
      </c>
      <c r="G195" s="39"/>
      <c r="H195" s="39"/>
      <c r="I195" s="214"/>
      <c r="J195" s="39"/>
      <c r="K195" s="39"/>
      <c r="L195" s="43"/>
      <c r="M195" s="215"/>
      <c r="N195" s="216"/>
      <c r="O195" s="83"/>
      <c r="P195" s="83"/>
      <c r="Q195" s="83"/>
      <c r="R195" s="83"/>
      <c r="S195" s="83"/>
      <c r="T195" s="84"/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T195" s="16" t="s">
        <v>122</v>
      </c>
      <c r="AU195" s="16" t="s">
        <v>79</v>
      </c>
    </row>
    <row r="196" s="2" customFormat="1" ht="44.25" customHeight="1">
      <c r="A196" s="37"/>
      <c r="B196" s="38"/>
      <c r="C196" s="199" t="s">
        <v>213</v>
      </c>
      <c r="D196" s="199" t="s">
        <v>116</v>
      </c>
      <c r="E196" s="200" t="s">
        <v>294</v>
      </c>
      <c r="F196" s="201" t="s">
        <v>295</v>
      </c>
      <c r="G196" s="202" t="s">
        <v>246</v>
      </c>
      <c r="H196" s="203">
        <v>1256</v>
      </c>
      <c r="I196" s="204"/>
      <c r="J196" s="205">
        <f>ROUND(I196*H196,2)</f>
        <v>0</v>
      </c>
      <c r="K196" s="201" t="s">
        <v>134</v>
      </c>
      <c r="L196" s="43"/>
      <c r="M196" s="206" t="s">
        <v>19</v>
      </c>
      <c r="N196" s="207" t="s">
        <v>40</v>
      </c>
      <c r="O196" s="83"/>
      <c r="P196" s="208">
        <f>O196*H196</f>
        <v>0</v>
      </c>
      <c r="Q196" s="208">
        <v>0</v>
      </c>
      <c r="R196" s="208">
        <f>Q196*H196</f>
        <v>0</v>
      </c>
      <c r="S196" s="208">
        <v>0</v>
      </c>
      <c r="T196" s="209">
        <f>S196*H196</f>
        <v>0</v>
      </c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R196" s="210" t="s">
        <v>135</v>
      </c>
      <c r="AT196" s="210" t="s">
        <v>116</v>
      </c>
      <c r="AU196" s="210" t="s">
        <v>79</v>
      </c>
      <c r="AY196" s="16" t="s">
        <v>114</v>
      </c>
      <c r="BE196" s="211">
        <f>IF(N196="základní",J196,0)</f>
        <v>0</v>
      </c>
      <c r="BF196" s="211">
        <f>IF(N196="snížená",J196,0)</f>
        <v>0</v>
      </c>
      <c r="BG196" s="211">
        <f>IF(N196="zákl. přenesená",J196,0)</f>
        <v>0</v>
      </c>
      <c r="BH196" s="211">
        <f>IF(N196="sníž. přenesená",J196,0)</f>
        <v>0</v>
      </c>
      <c r="BI196" s="211">
        <f>IF(N196="nulová",J196,0)</f>
        <v>0</v>
      </c>
      <c r="BJ196" s="16" t="s">
        <v>77</v>
      </c>
      <c r="BK196" s="211">
        <f>ROUND(I196*H196,2)</f>
        <v>0</v>
      </c>
      <c r="BL196" s="16" t="s">
        <v>135</v>
      </c>
      <c r="BM196" s="210" t="s">
        <v>296</v>
      </c>
    </row>
    <row r="197" s="2" customFormat="1">
      <c r="A197" s="37"/>
      <c r="B197" s="38"/>
      <c r="C197" s="39"/>
      <c r="D197" s="212" t="s">
        <v>122</v>
      </c>
      <c r="E197" s="39"/>
      <c r="F197" s="213" t="s">
        <v>295</v>
      </c>
      <c r="G197" s="39"/>
      <c r="H197" s="39"/>
      <c r="I197" s="214"/>
      <c r="J197" s="39"/>
      <c r="K197" s="39"/>
      <c r="L197" s="43"/>
      <c r="M197" s="215"/>
      <c r="N197" s="216"/>
      <c r="O197" s="83"/>
      <c r="P197" s="83"/>
      <c r="Q197" s="83"/>
      <c r="R197" s="83"/>
      <c r="S197" s="83"/>
      <c r="T197" s="84"/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T197" s="16" t="s">
        <v>122</v>
      </c>
      <c r="AU197" s="16" t="s">
        <v>79</v>
      </c>
    </row>
    <row r="198" s="2" customFormat="1" ht="16.5" customHeight="1">
      <c r="A198" s="37"/>
      <c r="B198" s="38"/>
      <c r="C198" s="219" t="s">
        <v>297</v>
      </c>
      <c r="D198" s="219" t="s">
        <v>126</v>
      </c>
      <c r="E198" s="220" t="s">
        <v>298</v>
      </c>
      <c r="F198" s="221" t="s">
        <v>299</v>
      </c>
      <c r="G198" s="222" t="s">
        <v>246</v>
      </c>
      <c r="H198" s="223">
        <v>1256</v>
      </c>
      <c r="I198" s="224"/>
      <c r="J198" s="225">
        <f>ROUND(I198*H198,2)</f>
        <v>0</v>
      </c>
      <c r="K198" s="221" t="s">
        <v>134</v>
      </c>
      <c r="L198" s="226"/>
      <c r="M198" s="227" t="s">
        <v>19</v>
      </c>
      <c r="N198" s="228" t="s">
        <v>40</v>
      </c>
      <c r="O198" s="83"/>
      <c r="P198" s="208">
        <f>O198*H198</f>
        <v>0</v>
      </c>
      <c r="Q198" s="208">
        <v>0</v>
      </c>
      <c r="R198" s="208">
        <f>Q198*H198</f>
        <v>0</v>
      </c>
      <c r="S198" s="208">
        <v>0</v>
      </c>
      <c r="T198" s="209">
        <f>S198*H198</f>
        <v>0</v>
      </c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R198" s="210" t="s">
        <v>138</v>
      </c>
      <c r="AT198" s="210" t="s">
        <v>126</v>
      </c>
      <c r="AU198" s="210" t="s">
        <v>79</v>
      </c>
      <c r="AY198" s="16" t="s">
        <v>114</v>
      </c>
      <c r="BE198" s="211">
        <f>IF(N198="základní",J198,0)</f>
        <v>0</v>
      </c>
      <c r="BF198" s="211">
        <f>IF(N198="snížená",J198,0)</f>
        <v>0</v>
      </c>
      <c r="BG198" s="211">
        <f>IF(N198="zákl. přenesená",J198,0)</f>
        <v>0</v>
      </c>
      <c r="BH198" s="211">
        <f>IF(N198="sníž. přenesená",J198,0)</f>
        <v>0</v>
      </c>
      <c r="BI198" s="211">
        <f>IF(N198="nulová",J198,0)</f>
        <v>0</v>
      </c>
      <c r="BJ198" s="16" t="s">
        <v>77</v>
      </c>
      <c r="BK198" s="211">
        <f>ROUND(I198*H198,2)</f>
        <v>0</v>
      </c>
      <c r="BL198" s="16" t="s">
        <v>135</v>
      </c>
      <c r="BM198" s="210" t="s">
        <v>300</v>
      </c>
    </row>
    <row r="199" s="2" customFormat="1">
      <c r="A199" s="37"/>
      <c r="B199" s="38"/>
      <c r="C199" s="39"/>
      <c r="D199" s="212" t="s">
        <v>122</v>
      </c>
      <c r="E199" s="39"/>
      <c r="F199" s="213" t="s">
        <v>299</v>
      </c>
      <c r="G199" s="39"/>
      <c r="H199" s="39"/>
      <c r="I199" s="214"/>
      <c r="J199" s="39"/>
      <c r="K199" s="39"/>
      <c r="L199" s="43"/>
      <c r="M199" s="215"/>
      <c r="N199" s="216"/>
      <c r="O199" s="83"/>
      <c r="P199" s="83"/>
      <c r="Q199" s="83"/>
      <c r="R199" s="83"/>
      <c r="S199" s="83"/>
      <c r="T199" s="84"/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T199" s="16" t="s">
        <v>122</v>
      </c>
      <c r="AU199" s="16" t="s">
        <v>79</v>
      </c>
    </row>
    <row r="200" s="2" customFormat="1" ht="16.5" customHeight="1">
      <c r="A200" s="37"/>
      <c r="B200" s="38"/>
      <c r="C200" s="219" t="s">
        <v>217</v>
      </c>
      <c r="D200" s="219" t="s">
        <v>126</v>
      </c>
      <c r="E200" s="220" t="s">
        <v>301</v>
      </c>
      <c r="F200" s="221" t="s">
        <v>302</v>
      </c>
      <c r="G200" s="222" t="s">
        <v>303</v>
      </c>
      <c r="H200" s="223">
        <v>1</v>
      </c>
      <c r="I200" s="224"/>
      <c r="J200" s="225">
        <f>ROUND(I200*H200,2)</f>
        <v>0</v>
      </c>
      <c r="K200" s="221" t="s">
        <v>134</v>
      </c>
      <c r="L200" s="226"/>
      <c r="M200" s="227" t="s">
        <v>19</v>
      </c>
      <c r="N200" s="228" t="s">
        <v>40</v>
      </c>
      <c r="O200" s="83"/>
      <c r="P200" s="208">
        <f>O200*H200</f>
        <v>0</v>
      </c>
      <c r="Q200" s="208">
        <v>0</v>
      </c>
      <c r="R200" s="208">
        <f>Q200*H200</f>
        <v>0</v>
      </c>
      <c r="S200" s="208">
        <v>0</v>
      </c>
      <c r="T200" s="209">
        <f>S200*H200</f>
        <v>0</v>
      </c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R200" s="210" t="s">
        <v>138</v>
      </c>
      <c r="AT200" s="210" t="s">
        <v>126</v>
      </c>
      <c r="AU200" s="210" t="s">
        <v>79</v>
      </c>
      <c r="AY200" s="16" t="s">
        <v>114</v>
      </c>
      <c r="BE200" s="211">
        <f>IF(N200="základní",J200,0)</f>
        <v>0</v>
      </c>
      <c r="BF200" s="211">
        <f>IF(N200="snížená",J200,0)</f>
        <v>0</v>
      </c>
      <c r="BG200" s="211">
        <f>IF(N200="zákl. přenesená",J200,0)</f>
        <v>0</v>
      </c>
      <c r="BH200" s="211">
        <f>IF(N200="sníž. přenesená",J200,0)</f>
        <v>0</v>
      </c>
      <c r="BI200" s="211">
        <f>IF(N200="nulová",J200,0)</f>
        <v>0</v>
      </c>
      <c r="BJ200" s="16" t="s">
        <v>77</v>
      </c>
      <c r="BK200" s="211">
        <f>ROUND(I200*H200,2)</f>
        <v>0</v>
      </c>
      <c r="BL200" s="16" t="s">
        <v>135</v>
      </c>
      <c r="BM200" s="210" t="s">
        <v>304</v>
      </c>
    </row>
    <row r="201" s="2" customFormat="1">
      <c r="A201" s="37"/>
      <c r="B201" s="38"/>
      <c r="C201" s="39"/>
      <c r="D201" s="212" t="s">
        <v>122</v>
      </c>
      <c r="E201" s="39"/>
      <c r="F201" s="213" t="s">
        <v>302</v>
      </c>
      <c r="G201" s="39"/>
      <c r="H201" s="39"/>
      <c r="I201" s="214"/>
      <c r="J201" s="39"/>
      <c r="K201" s="39"/>
      <c r="L201" s="43"/>
      <c r="M201" s="215"/>
      <c r="N201" s="216"/>
      <c r="O201" s="83"/>
      <c r="P201" s="83"/>
      <c r="Q201" s="83"/>
      <c r="R201" s="83"/>
      <c r="S201" s="83"/>
      <c r="T201" s="84"/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T201" s="16" t="s">
        <v>122</v>
      </c>
      <c r="AU201" s="16" t="s">
        <v>79</v>
      </c>
    </row>
    <row r="202" s="2" customFormat="1" ht="44.25" customHeight="1">
      <c r="A202" s="37"/>
      <c r="B202" s="38"/>
      <c r="C202" s="199" t="s">
        <v>305</v>
      </c>
      <c r="D202" s="199" t="s">
        <v>116</v>
      </c>
      <c r="E202" s="200" t="s">
        <v>306</v>
      </c>
      <c r="F202" s="201" t="s">
        <v>307</v>
      </c>
      <c r="G202" s="202" t="s">
        <v>246</v>
      </c>
      <c r="H202" s="203">
        <v>20</v>
      </c>
      <c r="I202" s="204"/>
      <c r="J202" s="205">
        <f>ROUND(I202*H202,2)</f>
        <v>0</v>
      </c>
      <c r="K202" s="201" t="s">
        <v>134</v>
      </c>
      <c r="L202" s="43"/>
      <c r="M202" s="206" t="s">
        <v>19</v>
      </c>
      <c r="N202" s="207" t="s">
        <v>40</v>
      </c>
      <c r="O202" s="83"/>
      <c r="P202" s="208">
        <f>O202*H202</f>
        <v>0</v>
      </c>
      <c r="Q202" s="208">
        <v>0</v>
      </c>
      <c r="R202" s="208">
        <f>Q202*H202</f>
        <v>0</v>
      </c>
      <c r="S202" s="208">
        <v>0</v>
      </c>
      <c r="T202" s="209">
        <f>S202*H202</f>
        <v>0</v>
      </c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R202" s="210" t="s">
        <v>135</v>
      </c>
      <c r="AT202" s="210" t="s">
        <v>116</v>
      </c>
      <c r="AU202" s="210" t="s">
        <v>79</v>
      </c>
      <c r="AY202" s="16" t="s">
        <v>114</v>
      </c>
      <c r="BE202" s="211">
        <f>IF(N202="základní",J202,0)</f>
        <v>0</v>
      </c>
      <c r="BF202" s="211">
        <f>IF(N202="snížená",J202,0)</f>
        <v>0</v>
      </c>
      <c r="BG202" s="211">
        <f>IF(N202="zákl. přenesená",J202,0)</f>
        <v>0</v>
      </c>
      <c r="BH202" s="211">
        <f>IF(N202="sníž. přenesená",J202,0)</f>
        <v>0</v>
      </c>
      <c r="BI202" s="211">
        <f>IF(N202="nulová",J202,0)</f>
        <v>0</v>
      </c>
      <c r="BJ202" s="16" t="s">
        <v>77</v>
      </c>
      <c r="BK202" s="211">
        <f>ROUND(I202*H202,2)</f>
        <v>0</v>
      </c>
      <c r="BL202" s="16" t="s">
        <v>135</v>
      </c>
      <c r="BM202" s="210" t="s">
        <v>308</v>
      </c>
    </row>
    <row r="203" s="2" customFormat="1">
      <c r="A203" s="37"/>
      <c r="B203" s="38"/>
      <c r="C203" s="39"/>
      <c r="D203" s="212" t="s">
        <v>122</v>
      </c>
      <c r="E203" s="39"/>
      <c r="F203" s="213" t="s">
        <v>307</v>
      </c>
      <c r="G203" s="39"/>
      <c r="H203" s="39"/>
      <c r="I203" s="214"/>
      <c r="J203" s="39"/>
      <c r="K203" s="39"/>
      <c r="L203" s="43"/>
      <c r="M203" s="215"/>
      <c r="N203" s="216"/>
      <c r="O203" s="83"/>
      <c r="P203" s="83"/>
      <c r="Q203" s="83"/>
      <c r="R203" s="83"/>
      <c r="S203" s="83"/>
      <c r="T203" s="84"/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T203" s="16" t="s">
        <v>122</v>
      </c>
      <c r="AU203" s="16" t="s">
        <v>79</v>
      </c>
    </row>
    <row r="204" s="2" customFormat="1" ht="16.5" customHeight="1">
      <c r="A204" s="37"/>
      <c r="B204" s="38"/>
      <c r="C204" s="219" t="s">
        <v>220</v>
      </c>
      <c r="D204" s="219" t="s">
        <v>126</v>
      </c>
      <c r="E204" s="220" t="s">
        <v>309</v>
      </c>
      <c r="F204" s="221" t="s">
        <v>310</v>
      </c>
      <c r="G204" s="222" t="s">
        <v>246</v>
      </c>
      <c r="H204" s="223">
        <v>20</v>
      </c>
      <c r="I204" s="224"/>
      <c r="J204" s="225">
        <f>ROUND(I204*H204,2)</f>
        <v>0</v>
      </c>
      <c r="K204" s="221" t="s">
        <v>134</v>
      </c>
      <c r="L204" s="226"/>
      <c r="M204" s="227" t="s">
        <v>19</v>
      </c>
      <c r="N204" s="228" t="s">
        <v>40</v>
      </c>
      <c r="O204" s="83"/>
      <c r="P204" s="208">
        <f>O204*H204</f>
        <v>0</v>
      </c>
      <c r="Q204" s="208">
        <v>0</v>
      </c>
      <c r="R204" s="208">
        <f>Q204*H204</f>
        <v>0</v>
      </c>
      <c r="S204" s="208">
        <v>0</v>
      </c>
      <c r="T204" s="209">
        <f>S204*H204</f>
        <v>0</v>
      </c>
      <c r="U204" s="37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R204" s="210" t="s">
        <v>138</v>
      </c>
      <c r="AT204" s="210" t="s">
        <v>126</v>
      </c>
      <c r="AU204" s="210" t="s">
        <v>79</v>
      </c>
      <c r="AY204" s="16" t="s">
        <v>114</v>
      </c>
      <c r="BE204" s="211">
        <f>IF(N204="základní",J204,0)</f>
        <v>0</v>
      </c>
      <c r="BF204" s="211">
        <f>IF(N204="snížená",J204,0)</f>
        <v>0</v>
      </c>
      <c r="BG204" s="211">
        <f>IF(N204="zákl. přenesená",J204,0)</f>
        <v>0</v>
      </c>
      <c r="BH204" s="211">
        <f>IF(N204="sníž. přenesená",J204,0)</f>
        <v>0</v>
      </c>
      <c r="BI204" s="211">
        <f>IF(N204="nulová",J204,0)</f>
        <v>0</v>
      </c>
      <c r="BJ204" s="16" t="s">
        <v>77</v>
      </c>
      <c r="BK204" s="211">
        <f>ROUND(I204*H204,2)</f>
        <v>0</v>
      </c>
      <c r="BL204" s="16" t="s">
        <v>135</v>
      </c>
      <c r="BM204" s="210" t="s">
        <v>311</v>
      </c>
    </row>
    <row r="205" s="2" customFormat="1">
      <c r="A205" s="37"/>
      <c r="B205" s="38"/>
      <c r="C205" s="39"/>
      <c r="D205" s="212" t="s">
        <v>122</v>
      </c>
      <c r="E205" s="39"/>
      <c r="F205" s="213" t="s">
        <v>310</v>
      </c>
      <c r="G205" s="39"/>
      <c r="H205" s="39"/>
      <c r="I205" s="214"/>
      <c r="J205" s="39"/>
      <c r="K205" s="39"/>
      <c r="L205" s="43"/>
      <c r="M205" s="215"/>
      <c r="N205" s="216"/>
      <c r="O205" s="83"/>
      <c r="P205" s="83"/>
      <c r="Q205" s="83"/>
      <c r="R205" s="83"/>
      <c r="S205" s="83"/>
      <c r="T205" s="84"/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T205" s="16" t="s">
        <v>122</v>
      </c>
      <c r="AU205" s="16" t="s">
        <v>79</v>
      </c>
    </row>
    <row r="206" s="12" customFormat="1" ht="22.8" customHeight="1">
      <c r="A206" s="12"/>
      <c r="B206" s="183"/>
      <c r="C206" s="184"/>
      <c r="D206" s="185" t="s">
        <v>68</v>
      </c>
      <c r="E206" s="197" t="s">
        <v>312</v>
      </c>
      <c r="F206" s="197" t="s">
        <v>313</v>
      </c>
      <c r="G206" s="184"/>
      <c r="H206" s="184"/>
      <c r="I206" s="187"/>
      <c r="J206" s="198">
        <f>BK206</f>
        <v>0</v>
      </c>
      <c r="K206" s="184"/>
      <c r="L206" s="189"/>
      <c r="M206" s="190"/>
      <c r="N206" s="191"/>
      <c r="O206" s="191"/>
      <c r="P206" s="192">
        <f>SUM(P207:P257)</f>
        <v>0</v>
      </c>
      <c r="Q206" s="191"/>
      <c r="R206" s="192">
        <f>SUM(R207:R257)</f>
        <v>0</v>
      </c>
      <c r="S206" s="191"/>
      <c r="T206" s="193">
        <f>SUM(T207:T257)</f>
        <v>0</v>
      </c>
      <c r="U206" s="12"/>
      <c r="V206" s="12"/>
      <c r="W206" s="12"/>
      <c r="X206" s="12"/>
      <c r="Y206" s="12"/>
      <c r="Z206" s="12"/>
      <c r="AA206" s="12"/>
      <c r="AB206" s="12"/>
      <c r="AC206" s="12"/>
      <c r="AD206" s="12"/>
      <c r="AE206" s="12"/>
      <c r="AR206" s="194" t="s">
        <v>128</v>
      </c>
      <c r="AT206" s="195" t="s">
        <v>68</v>
      </c>
      <c r="AU206" s="195" t="s">
        <v>77</v>
      </c>
      <c r="AY206" s="194" t="s">
        <v>114</v>
      </c>
      <c r="BK206" s="196">
        <f>SUM(BK207:BK257)</f>
        <v>0</v>
      </c>
    </row>
    <row r="207" s="2" customFormat="1" ht="21.75" customHeight="1">
      <c r="A207" s="37"/>
      <c r="B207" s="38"/>
      <c r="C207" s="199" t="s">
        <v>314</v>
      </c>
      <c r="D207" s="199" t="s">
        <v>116</v>
      </c>
      <c r="E207" s="200" t="s">
        <v>315</v>
      </c>
      <c r="F207" s="201" t="s">
        <v>316</v>
      </c>
      <c r="G207" s="202" t="s">
        <v>317</v>
      </c>
      <c r="H207" s="203">
        <v>1</v>
      </c>
      <c r="I207" s="204"/>
      <c r="J207" s="205">
        <f>ROUND(I207*H207,2)</f>
        <v>0</v>
      </c>
      <c r="K207" s="201" t="s">
        <v>120</v>
      </c>
      <c r="L207" s="43"/>
      <c r="M207" s="206" t="s">
        <v>19</v>
      </c>
      <c r="N207" s="207" t="s">
        <v>40</v>
      </c>
      <c r="O207" s="83"/>
      <c r="P207" s="208">
        <f>O207*H207</f>
        <v>0</v>
      </c>
      <c r="Q207" s="208">
        <v>0</v>
      </c>
      <c r="R207" s="208">
        <f>Q207*H207</f>
        <v>0</v>
      </c>
      <c r="S207" s="208">
        <v>0</v>
      </c>
      <c r="T207" s="209">
        <f>S207*H207</f>
        <v>0</v>
      </c>
      <c r="U207" s="37"/>
      <c r="V207" s="37"/>
      <c r="W207" s="37"/>
      <c r="X207" s="37"/>
      <c r="Y207" s="37"/>
      <c r="Z207" s="37"/>
      <c r="AA207" s="37"/>
      <c r="AB207" s="37"/>
      <c r="AC207" s="37"/>
      <c r="AD207" s="37"/>
      <c r="AE207" s="37"/>
      <c r="AR207" s="210" t="s">
        <v>135</v>
      </c>
      <c r="AT207" s="210" t="s">
        <v>116</v>
      </c>
      <c r="AU207" s="210" t="s">
        <v>79</v>
      </c>
      <c r="AY207" s="16" t="s">
        <v>114</v>
      </c>
      <c r="BE207" s="211">
        <f>IF(N207="základní",J207,0)</f>
        <v>0</v>
      </c>
      <c r="BF207" s="211">
        <f>IF(N207="snížená",J207,0)</f>
        <v>0</v>
      </c>
      <c r="BG207" s="211">
        <f>IF(N207="zákl. přenesená",J207,0)</f>
        <v>0</v>
      </c>
      <c r="BH207" s="211">
        <f>IF(N207="sníž. přenesená",J207,0)</f>
        <v>0</v>
      </c>
      <c r="BI207" s="211">
        <f>IF(N207="nulová",J207,0)</f>
        <v>0</v>
      </c>
      <c r="BJ207" s="16" t="s">
        <v>77</v>
      </c>
      <c r="BK207" s="211">
        <f>ROUND(I207*H207,2)</f>
        <v>0</v>
      </c>
      <c r="BL207" s="16" t="s">
        <v>135</v>
      </c>
      <c r="BM207" s="210" t="s">
        <v>318</v>
      </c>
    </row>
    <row r="208" s="2" customFormat="1">
      <c r="A208" s="37"/>
      <c r="B208" s="38"/>
      <c r="C208" s="39"/>
      <c r="D208" s="212" t="s">
        <v>122</v>
      </c>
      <c r="E208" s="39"/>
      <c r="F208" s="213" t="s">
        <v>316</v>
      </c>
      <c r="G208" s="39"/>
      <c r="H208" s="39"/>
      <c r="I208" s="214"/>
      <c r="J208" s="39"/>
      <c r="K208" s="39"/>
      <c r="L208" s="43"/>
      <c r="M208" s="215"/>
      <c r="N208" s="216"/>
      <c r="O208" s="83"/>
      <c r="P208" s="83"/>
      <c r="Q208" s="83"/>
      <c r="R208" s="83"/>
      <c r="S208" s="83"/>
      <c r="T208" s="84"/>
      <c r="U208" s="37"/>
      <c r="V208" s="37"/>
      <c r="W208" s="37"/>
      <c r="X208" s="37"/>
      <c r="Y208" s="37"/>
      <c r="Z208" s="37"/>
      <c r="AA208" s="37"/>
      <c r="AB208" s="37"/>
      <c r="AC208" s="37"/>
      <c r="AD208" s="37"/>
      <c r="AE208" s="37"/>
      <c r="AT208" s="16" t="s">
        <v>122</v>
      </c>
      <c r="AU208" s="16" t="s">
        <v>79</v>
      </c>
    </row>
    <row r="209" s="2" customFormat="1">
      <c r="A209" s="37"/>
      <c r="B209" s="38"/>
      <c r="C209" s="39"/>
      <c r="D209" s="217" t="s">
        <v>124</v>
      </c>
      <c r="E209" s="39"/>
      <c r="F209" s="218" t="s">
        <v>319</v>
      </c>
      <c r="G209" s="39"/>
      <c r="H209" s="39"/>
      <c r="I209" s="214"/>
      <c r="J209" s="39"/>
      <c r="K209" s="39"/>
      <c r="L209" s="43"/>
      <c r="M209" s="215"/>
      <c r="N209" s="216"/>
      <c r="O209" s="83"/>
      <c r="P209" s="83"/>
      <c r="Q209" s="83"/>
      <c r="R209" s="83"/>
      <c r="S209" s="83"/>
      <c r="T209" s="84"/>
      <c r="U209" s="37"/>
      <c r="V209" s="37"/>
      <c r="W209" s="37"/>
      <c r="X209" s="37"/>
      <c r="Y209" s="37"/>
      <c r="Z209" s="37"/>
      <c r="AA209" s="37"/>
      <c r="AB209" s="37"/>
      <c r="AC209" s="37"/>
      <c r="AD209" s="37"/>
      <c r="AE209" s="37"/>
      <c r="AT209" s="16" t="s">
        <v>124</v>
      </c>
      <c r="AU209" s="16" t="s">
        <v>79</v>
      </c>
    </row>
    <row r="210" s="2" customFormat="1" ht="62.7" customHeight="1">
      <c r="A210" s="37"/>
      <c r="B210" s="38"/>
      <c r="C210" s="199" t="s">
        <v>224</v>
      </c>
      <c r="D210" s="199" t="s">
        <v>116</v>
      </c>
      <c r="E210" s="200" t="s">
        <v>320</v>
      </c>
      <c r="F210" s="201" t="s">
        <v>321</v>
      </c>
      <c r="G210" s="202" t="s">
        <v>322</v>
      </c>
      <c r="H210" s="203">
        <v>100</v>
      </c>
      <c r="I210" s="204"/>
      <c r="J210" s="205">
        <f>ROUND(I210*H210,2)</f>
        <v>0</v>
      </c>
      <c r="K210" s="201" t="s">
        <v>134</v>
      </c>
      <c r="L210" s="43"/>
      <c r="M210" s="206" t="s">
        <v>19</v>
      </c>
      <c r="N210" s="207" t="s">
        <v>40</v>
      </c>
      <c r="O210" s="83"/>
      <c r="P210" s="208">
        <f>O210*H210</f>
        <v>0</v>
      </c>
      <c r="Q210" s="208">
        <v>0</v>
      </c>
      <c r="R210" s="208">
        <f>Q210*H210</f>
        <v>0</v>
      </c>
      <c r="S210" s="208">
        <v>0</v>
      </c>
      <c r="T210" s="209">
        <f>S210*H210</f>
        <v>0</v>
      </c>
      <c r="U210" s="37"/>
      <c r="V210" s="37"/>
      <c r="W210" s="37"/>
      <c r="X210" s="37"/>
      <c r="Y210" s="37"/>
      <c r="Z210" s="37"/>
      <c r="AA210" s="37"/>
      <c r="AB210" s="37"/>
      <c r="AC210" s="37"/>
      <c r="AD210" s="37"/>
      <c r="AE210" s="37"/>
      <c r="AR210" s="210" t="s">
        <v>135</v>
      </c>
      <c r="AT210" s="210" t="s">
        <v>116</v>
      </c>
      <c r="AU210" s="210" t="s">
        <v>79</v>
      </c>
      <c r="AY210" s="16" t="s">
        <v>114</v>
      </c>
      <c r="BE210" s="211">
        <f>IF(N210="základní",J210,0)</f>
        <v>0</v>
      </c>
      <c r="BF210" s="211">
        <f>IF(N210="snížená",J210,0)</f>
        <v>0</v>
      </c>
      <c r="BG210" s="211">
        <f>IF(N210="zákl. přenesená",J210,0)</f>
        <v>0</v>
      </c>
      <c r="BH210" s="211">
        <f>IF(N210="sníž. přenesená",J210,0)</f>
        <v>0</v>
      </c>
      <c r="BI210" s="211">
        <f>IF(N210="nulová",J210,0)</f>
        <v>0</v>
      </c>
      <c r="BJ210" s="16" t="s">
        <v>77</v>
      </c>
      <c r="BK210" s="211">
        <f>ROUND(I210*H210,2)</f>
        <v>0</v>
      </c>
      <c r="BL210" s="16" t="s">
        <v>135</v>
      </c>
      <c r="BM210" s="210" t="s">
        <v>323</v>
      </c>
    </row>
    <row r="211" s="2" customFormat="1">
      <c r="A211" s="37"/>
      <c r="B211" s="38"/>
      <c r="C211" s="39"/>
      <c r="D211" s="212" t="s">
        <v>122</v>
      </c>
      <c r="E211" s="39"/>
      <c r="F211" s="213" t="s">
        <v>321</v>
      </c>
      <c r="G211" s="39"/>
      <c r="H211" s="39"/>
      <c r="I211" s="214"/>
      <c r="J211" s="39"/>
      <c r="K211" s="39"/>
      <c r="L211" s="43"/>
      <c r="M211" s="215"/>
      <c r="N211" s="216"/>
      <c r="O211" s="83"/>
      <c r="P211" s="83"/>
      <c r="Q211" s="83"/>
      <c r="R211" s="83"/>
      <c r="S211" s="83"/>
      <c r="T211" s="84"/>
      <c r="U211" s="37"/>
      <c r="V211" s="37"/>
      <c r="W211" s="37"/>
      <c r="X211" s="37"/>
      <c r="Y211" s="37"/>
      <c r="Z211" s="37"/>
      <c r="AA211" s="37"/>
      <c r="AB211" s="37"/>
      <c r="AC211" s="37"/>
      <c r="AD211" s="37"/>
      <c r="AE211" s="37"/>
      <c r="AT211" s="16" t="s">
        <v>122</v>
      </c>
      <c r="AU211" s="16" t="s">
        <v>79</v>
      </c>
    </row>
    <row r="212" s="2" customFormat="1" ht="24.15" customHeight="1">
      <c r="A212" s="37"/>
      <c r="B212" s="38"/>
      <c r="C212" s="199" t="s">
        <v>324</v>
      </c>
      <c r="D212" s="199" t="s">
        <v>116</v>
      </c>
      <c r="E212" s="200" t="s">
        <v>325</v>
      </c>
      <c r="F212" s="201" t="s">
        <v>326</v>
      </c>
      <c r="G212" s="202" t="s">
        <v>246</v>
      </c>
      <c r="H212" s="203">
        <v>20</v>
      </c>
      <c r="I212" s="204"/>
      <c r="J212" s="205">
        <f>ROUND(I212*H212,2)</f>
        <v>0</v>
      </c>
      <c r="K212" s="201" t="s">
        <v>134</v>
      </c>
      <c r="L212" s="43"/>
      <c r="M212" s="206" t="s">
        <v>19</v>
      </c>
      <c r="N212" s="207" t="s">
        <v>40</v>
      </c>
      <c r="O212" s="83"/>
      <c r="P212" s="208">
        <f>O212*H212</f>
        <v>0</v>
      </c>
      <c r="Q212" s="208">
        <v>0</v>
      </c>
      <c r="R212" s="208">
        <f>Q212*H212</f>
        <v>0</v>
      </c>
      <c r="S212" s="208">
        <v>0</v>
      </c>
      <c r="T212" s="209">
        <f>S212*H212</f>
        <v>0</v>
      </c>
      <c r="U212" s="37"/>
      <c r="V212" s="37"/>
      <c r="W212" s="37"/>
      <c r="X212" s="37"/>
      <c r="Y212" s="37"/>
      <c r="Z212" s="37"/>
      <c r="AA212" s="37"/>
      <c r="AB212" s="37"/>
      <c r="AC212" s="37"/>
      <c r="AD212" s="37"/>
      <c r="AE212" s="37"/>
      <c r="AR212" s="210" t="s">
        <v>135</v>
      </c>
      <c r="AT212" s="210" t="s">
        <v>116</v>
      </c>
      <c r="AU212" s="210" t="s">
        <v>79</v>
      </c>
      <c r="AY212" s="16" t="s">
        <v>114</v>
      </c>
      <c r="BE212" s="211">
        <f>IF(N212="základní",J212,0)</f>
        <v>0</v>
      </c>
      <c r="BF212" s="211">
        <f>IF(N212="snížená",J212,0)</f>
        <v>0</v>
      </c>
      <c r="BG212" s="211">
        <f>IF(N212="zákl. přenesená",J212,0)</f>
        <v>0</v>
      </c>
      <c r="BH212" s="211">
        <f>IF(N212="sníž. přenesená",J212,0)</f>
        <v>0</v>
      </c>
      <c r="BI212" s="211">
        <f>IF(N212="nulová",J212,0)</f>
        <v>0</v>
      </c>
      <c r="BJ212" s="16" t="s">
        <v>77</v>
      </c>
      <c r="BK212" s="211">
        <f>ROUND(I212*H212,2)</f>
        <v>0</v>
      </c>
      <c r="BL212" s="16" t="s">
        <v>135</v>
      </c>
      <c r="BM212" s="210" t="s">
        <v>327</v>
      </c>
    </row>
    <row r="213" s="2" customFormat="1">
      <c r="A213" s="37"/>
      <c r="B213" s="38"/>
      <c r="C213" s="39"/>
      <c r="D213" s="212" t="s">
        <v>122</v>
      </c>
      <c r="E213" s="39"/>
      <c r="F213" s="213" t="s">
        <v>326</v>
      </c>
      <c r="G213" s="39"/>
      <c r="H213" s="39"/>
      <c r="I213" s="214"/>
      <c r="J213" s="39"/>
      <c r="K213" s="39"/>
      <c r="L213" s="43"/>
      <c r="M213" s="215"/>
      <c r="N213" s="216"/>
      <c r="O213" s="83"/>
      <c r="P213" s="83"/>
      <c r="Q213" s="83"/>
      <c r="R213" s="83"/>
      <c r="S213" s="83"/>
      <c r="T213" s="84"/>
      <c r="U213" s="37"/>
      <c r="V213" s="37"/>
      <c r="W213" s="37"/>
      <c r="X213" s="37"/>
      <c r="Y213" s="37"/>
      <c r="Z213" s="37"/>
      <c r="AA213" s="37"/>
      <c r="AB213" s="37"/>
      <c r="AC213" s="37"/>
      <c r="AD213" s="37"/>
      <c r="AE213" s="37"/>
      <c r="AT213" s="16" t="s">
        <v>122</v>
      </c>
      <c r="AU213" s="16" t="s">
        <v>79</v>
      </c>
    </row>
    <row r="214" s="2" customFormat="1" ht="76.35" customHeight="1">
      <c r="A214" s="37"/>
      <c r="B214" s="38"/>
      <c r="C214" s="199" t="s">
        <v>227</v>
      </c>
      <c r="D214" s="199" t="s">
        <v>116</v>
      </c>
      <c r="E214" s="200" t="s">
        <v>328</v>
      </c>
      <c r="F214" s="201" t="s">
        <v>329</v>
      </c>
      <c r="G214" s="202" t="s">
        <v>142</v>
      </c>
      <c r="H214" s="203">
        <v>44</v>
      </c>
      <c r="I214" s="204"/>
      <c r="J214" s="205">
        <f>ROUND(I214*H214,2)</f>
        <v>0</v>
      </c>
      <c r="K214" s="201" t="s">
        <v>134</v>
      </c>
      <c r="L214" s="43"/>
      <c r="M214" s="206" t="s">
        <v>19</v>
      </c>
      <c r="N214" s="207" t="s">
        <v>40</v>
      </c>
      <c r="O214" s="83"/>
      <c r="P214" s="208">
        <f>O214*H214</f>
        <v>0</v>
      </c>
      <c r="Q214" s="208">
        <v>0</v>
      </c>
      <c r="R214" s="208">
        <f>Q214*H214</f>
        <v>0</v>
      </c>
      <c r="S214" s="208">
        <v>0</v>
      </c>
      <c r="T214" s="209">
        <f>S214*H214</f>
        <v>0</v>
      </c>
      <c r="U214" s="37"/>
      <c r="V214" s="37"/>
      <c r="W214" s="37"/>
      <c r="X214" s="37"/>
      <c r="Y214" s="37"/>
      <c r="Z214" s="37"/>
      <c r="AA214" s="37"/>
      <c r="AB214" s="37"/>
      <c r="AC214" s="37"/>
      <c r="AD214" s="37"/>
      <c r="AE214" s="37"/>
      <c r="AR214" s="210" t="s">
        <v>135</v>
      </c>
      <c r="AT214" s="210" t="s">
        <v>116</v>
      </c>
      <c r="AU214" s="210" t="s">
        <v>79</v>
      </c>
      <c r="AY214" s="16" t="s">
        <v>114</v>
      </c>
      <c r="BE214" s="211">
        <f>IF(N214="základní",J214,0)</f>
        <v>0</v>
      </c>
      <c r="BF214" s="211">
        <f>IF(N214="snížená",J214,0)</f>
        <v>0</v>
      </c>
      <c r="BG214" s="211">
        <f>IF(N214="zákl. přenesená",J214,0)</f>
        <v>0</v>
      </c>
      <c r="BH214" s="211">
        <f>IF(N214="sníž. přenesená",J214,0)</f>
        <v>0</v>
      </c>
      <c r="BI214" s="211">
        <f>IF(N214="nulová",J214,0)</f>
        <v>0</v>
      </c>
      <c r="BJ214" s="16" t="s">
        <v>77</v>
      </c>
      <c r="BK214" s="211">
        <f>ROUND(I214*H214,2)</f>
        <v>0</v>
      </c>
      <c r="BL214" s="16" t="s">
        <v>135</v>
      </c>
      <c r="BM214" s="210" t="s">
        <v>330</v>
      </c>
    </row>
    <row r="215" s="2" customFormat="1">
      <c r="A215" s="37"/>
      <c r="B215" s="38"/>
      <c r="C215" s="39"/>
      <c r="D215" s="212" t="s">
        <v>122</v>
      </c>
      <c r="E215" s="39"/>
      <c r="F215" s="213" t="s">
        <v>329</v>
      </c>
      <c r="G215" s="39"/>
      <c r="H215" s="39"/>
      <c r="I215" s="214"/>
      <c r="J215" s="39"/>
      <c r="K215" s="39"/>
      <c r="L215" s="43"/>
      <c r="M215" s="215"/>
      <c r="N215" s="216"/>
      <c r="O215" s="83"/>
      <c r="P215" s="83"/>
      <c r="Q215" s="83"/>
      <c r="R215" s="83"/>
      <c r="S215" s="83"/>
      <c r="T215" s="84"/>
      <c r="U215" s="37"/>
      <c r="V215" s="37"/>
      <c r="W215" s="37"/>
      <c r="X215" s="37"/>
      <c r="Y215" s="37"/>
      <c r="Z215" s="37"/>
      <c r="AA215" s="37"/>
      <c r="AB215" s="37"/>
      <c r="AC215" s="37"/>
      <c r="AD215" s="37"/>
      <c r="AE215" s="37"/>
      <c r="AT215" s="16" t="s">
        <v>122</v>
      </c>
      <c r="AU215" s="16" t="s">
        <v>79</v>
      </c>
    </row>
    <row r="216" s="2" customFormat="1" ht="24.15" customHeight="1">
      <c r="A216" s="37"/>
      <c r="B216" s="38"/>
      <c r="C216" s="219" t="s">
        <v>331</v>
      </c>
      <c r="D216" s="219" t="s">
        <v>126</v>
      </c>
      <c r="E216" s="220" t="s">
        <v>332</v>
      </c>
      <c r="F216" s="221" t="s">
        <v>333</v>
      </c>
      <c r="G216" s="222" t="s">
        <v>142</v>
      </c>
      <c r="H216" s="223">
        <v>14</v>
      </c>
      <c r="I216" s="224"/>
      <c r="J216" s="225">
        <f>ROUND(I216*H216,2)</f>
        <v>0</v>
      </c>
      <c r="K216" s="221" t="s">
        <v>134</v>
      </c>
      <c r="L216" s="226"/>
      <c r="M216" s="227" t="s">
        <v>19</v>
      </c>
      <c r="N216" s="228" t="s">
        <v>40</v>
      </c>
      <c r="O216" s="83"/>
      <c r="P216" s="208">
        <f>O216*H216</f>
        <v>0</v>
      </c>
      <c r="Q216" s="208">
        <v>0</v>
      </c>
      <c r="R216" s="208">
        <f>Q216*H216</f>
        <v>0</v>
      </c>
      <c r="S216" s="208">
        <v>0</v>
      </c>
      <c r="T216" s="209">
        <f>S216*H216</f>
        <v>0</v>
      </c>
      <c r="U216" s="37"/>
      <c r="V216" s="37"/>
      <c r="W216" s="37"/>
      <c r="X216" s="37"/>
      <c r="Y216" s="37"/>
      <c r="Z216" s="37"/>
      <c r="AA216" s="37"/>
      <c r="AB216" s="37"/>
      <c r="AC216" s="37"/>
      <c r="AD216" s="37"/>
      <c r="AE216" s="37"/>
      <c r="AR216" s="210" t="s">
        <v>138</v>
      </c>
      <c r="AT216" s="210" t="s">
        <v>126</v>
      </c>
      <c r="AU216" s="210" t="s">
        <v>79</v>
      </c>
      <c r="AY216" s="16" t="s">
        <v>114</v>
      </c>
      <c r="BE216" s="211">
        <f>IF(N216="základní",J216,0)</f>
        <v>0</v>
      </c>
      <c r="BF216" s="211">
        <f>IF(N216="snížená",J216,0)</f>
        <v>0</v>
      </c>
      <c r="BG216" s="211">
        <f>IF(N216="zákl. přenesená",J216,0)</f>
        <v>0</v>
      </c>
      <c r="BH216" s="211">
        <f>IF(N216="sníž. přenesená",J216,0)</f>
        <v>0</v>
      </c>
      <c r="BI216" s="211">
        <f>IF(N216="nulová",J216,0)</f>
        <v>0</v>
      </c>
      <c r="BJ216" s="16" t="s">
        <v>77</v>
      </c>
      <c r="BK216" s="211">
        <f>ROUND(I216*H216,2)</f>
        <v>0</v>
      </c>
      <c r="BL216" s="16" t="s">
        <v>135</v>
      </c>
      <c r="BM216" s="210" t="s">
        <v>334</v>
      </c>
    </row>
    <row r="217" s="2" customFormat="1">
      <c r="A217" s="37"/>
      <c r="B217" s="38"/>
      <c r="C217" s="39"/>
      <c r="D217" s="212" t="s">
        <v>122</v>
      </c>
      <c r="E217" s="39"/>
      <c r="F217" s="213" t="s">
        <v>333</v>
      </c>
      <c r="G217" s="39"/>
      <c r="H217" s="39"/>
      <c r="I217" s="214"/>
      <c r="J217" s="39"/>
      <c r="K217" s="39"/>
      <c r="L217" s="43"/>
      <c r="M217" s="215"/>
      <c r="N217" s="216"/>
      <c r="O217" s="83"/>
      <c r="P217" s="83"/>
      <c r="Q217" s="83"/>
      <c r="R217" s="83"/>
      <c r="S217" s="83"/>
      <c r="T217" s="84"/>
      <c r="U217" s="37"/>
      <c r="V217" s="37"/>
      <c r="W217" s="37"/>
      <c r="X217" s="37"/>
      <c r="Y217" s="37"/>
      <c r="Z217" s="37"/>
      <c r="AA217" s="37"/>
      <c r="AB217" s="37"/>
      <c r="AC217" s="37"/>
      <c r="AD217" s="37"/>
      <c r="AE217" s="37"/>
      <c r="AT217" s="16" t="s">
        <v>122</v>
      </c>
      <c r="AU217" s="16" t="s">
        <v>79</v>
      </c>
    </row>
    <row r="218" s="2" customFormat="1" ht="62.7" customHeight="1">
      <c r="A218" s="37"/>
      <c r="B218" s="38"/>
      <c r="C218" s="199" t="s">
        <v>231</v>
      </c>
      <c r="D218" s="199" t="s">
        <v>116</v>
      </c>
      <c r="E218" s="200" t="s">
        <v>335</v>
      </c>
      <c r="F218" s="201" t="s">
        <v>336</v>
      </c>
      <c r="G218" s="202" t="s">
        <v>246</v>
      </c>
      <c r="H218" s="203">
        <v>668</v>
      </c>
      <c r="I218" s="204"/>
      <c r="J218" s="205">
        <f>ROUND(I218*H218,2)</f>
        <v>0</v>
      </c>
      <c r="K218" s="201" t="s">
        <v>134</v>
      </c>
      <c r="L218" s="43"/>
      <c r="M218" s="206" t="s">
        <v>19</v>
      </c>
      <c r="N218" s="207" t="s">
        <v>40</v>
      </c>
      <c r="O218" s="83"/>
      <c r="P218" s="208">
        <f>O218*H218</f>
        <v>0</v>
      </c>
      <c r="Q218" s="208">
        <v>0</v>
      </c>
      <c r="R218" s="208">
        <f>Q218*H218</f>
        <v>0</v>
      </c>
      <c r="S218" s="208">
        <v>0</v>
      </c>
      <c r="T218" s="209">
        <f>S218*H218</f>
        <v>0</v>
      </c>
      <c r="U218" s="37"/>
      <c r="V218" s="37"/>
      <c r="W218" s="37"/>
      <c r="X218" s="37"/>
      <c r="Y218" s="37"/>
      <c r="Z218" s="37"/>
      <c r="AA218" s="37"/>
      <c r="AB218" s="37"/>
      <c r="AC218" s="37"/>
      <c r="AD218" s="37"/>
      <c r="AE218" s="37"/>
      <c r="AR218" s="210" t="s">
        <v>135</v>
      </c>
      <c r="AT218" s="210" t="s">
        <v>116</v>
      </c>
      <c r="AU218" s="210" t="s">
        <v>79</v>
      </c>
      <c r="AY218" s="16" t="s">
        <v>114</v>
      </c>
      <c r="BE218" s="211">
        <f>IF(N218="základní",J218,0)</f>
        <v>0</v>
      </c>
      <c r="BF218" s="211">
        <f>IF(N218="snížená",J218,0)</f>
        <v>0</v>
      </c>
      <c r="BG218" s="211">
        <f>IF(N218="zákl. přenesená",J218,0)</f>
        <v>0</v>
      </c>
      <c r="BH218" s="211">
        <f>IF(N218="sníž. přenesená",J218,0)</f>
        <v>0</v>
      </c>
      <c r="BI218" s="211">
        <f>IF(N218="nulová",J218,0)</f>
        <v>0</v>
      </c>
      <c r="BJ218" s="16" t="s">
        <v>77</v>
      </c>
      <c r="BK218" s="211">
        <f>ROUND(I218*H218,2)</f>
        <v>0</v>
      </c>
      <c r="BL218" s="16" t="s">
        <v>135</v>
      </c>
      <c r="BM218" s="210" t="s">
        <v>337</v>
      </c>
    </row>
    <row r="219" s="2" customFormat="1">
      <c r="A219" s="37"/>
      <c r="B219" s="38"/>
      <c r="C219" s="39"/>
      <c r="D219" s="212" t="s">
        <v>122</v>
      </c>
      <c r="E219" s="39"/>
      <c r="F219" s="213" t="s">
        <v>336</v>
      </c>
      <c r="G219" s="39"/>
      <c r="H219" s="39"/>
      <c r="I219" s="214"/>
      <c r="J219" s="39"/>
      <c r="K219" s="39"/>
      <c r="L219" s="43"/>
      <c r="M219" s="215"/>
      <c r="N219" s="216"/>
      <c r="O219" s="83"/>
      <c r="P219" s="83"/>
      <c r="Q219" s="83"/>
      <c r="R219" s="83"/>
      <c r="S219" s="83"/>
      <c r="T219" s="84"/>
      <c r="U219" s="37"/>
      <c r="V219" s="37"/>
      <c r="W219" s="37"/>
      <c r="X219" s="37"/>
      <c r="Y219" s="37"/>
      <c r="Z219" s="37"/>
      <c r="AA219" s="37"/>
      <c r="AB219" s="37"/>
      <c r="AC219" s="37"/>
      <c r="AD219" s="37"/>
      <c r="AE219" s="37"/>
      <c r="AT219" s="16" t="s">
        <v>122</v>
      </c>
      <c r="AU219" s="16" t="s">
        <v>79</v>
      </c>
    </row>
    <row r="220" s="2" customFormat="1" ht="62.7" customHeight="1">
      <c r="A220" s="37"/>
      <c r="B220" s="38"/>
      <c r="C220" s="199" t="s">
        <v>338</v>
      </c>
      <c r="D220" s="199" t="s">
        <v>116</v>
      </c>
      <c r="E220" s="200" t="s">
        <v>339</v>
      </c>
      <c r="F220" s="201" t="s">
        <v>340</v>
      </c>
      <c r="G220" s="202" t="s">
        <v>246</v>
      </c>
      <c r="H220" s="203">
        <v>208</v>
      </c>
      <c r="I220" s="204"/>
      <c r="J220" s="205">
        <f>ROUND(I220*H220,2)</f>
        <v>0</v>
      </c>
      <c r="K220" s="201" t="s">
        <v>134</v>
      </c>
      <c r="L220" s="43"/>
      <c r="M220" s="206" t="s">
        <v>19</v>
      </c>
      <c r="N220" s="207" t="s">
        <v>40</v>
      </c>
      <c r="O220" s="83"/>
      <c r="P220" s="208">
        <f>O220*H220</f>
        <v>0</v>
      </c>
      <c r="Q220" s="208">
        <v>0</v>
      </c>
      <c r="R220" s="208">
        <f>Q220*H220</f>
        <v>0</v>
      </c>
      <c r="S220" s="208">
        <v>0</v>
      </c>
      <c r="T220" s="209">
        <f>S220*H220</f>
        <v>0</v>
      </c>
      <c r="U220" s="37"/>
      <c r="V220" s="37"/>
      <c r="W220" s="37"/>
      <c r="X220" s="37"/>
      <c r="Y220" s="37"/>
      <c r="Z220" s="37"/>
      <c r="AA220" s="37"/>
      <c r="AB220" s="37"/>
      <c r="AC220" s="37"/>
      <c r="AD220" s="37"/>
      <c r="AE220" s="37"/>
      <c r="AR220" s="210" t="s">
        <v>135</v>
      </c>
      <c r="AT220" s="210" t="s">
        <v>116</v>
      </c>
      <c r="AU220" s="210" t="s">
        <v>79</v>
      </c>
      <c r="AY220" s="16" t="s">
        <v>114</v>
      </c>
      <c r="BE220" s="211">
        <f>IF(N220="základní",J220,0)</f>
        <v>0</v>
      </c>
      <c r="BF220" s="211">
        <f>IF(N220="snížená",J220,0)</f>
        <v>0</v>
      </c>
      <c r="BG220" s="211">
        <f>IF(N220="zákl. přenesená",J220,0)</f>
        <v>0</v>
      </c>
      <c r="BH220" s="211">
        <f>IF(N220="sníž. přenesená",J220,0)</f>
        <v>0</v>
      </c>
      <c r="BI220" s="211">
        <f>IF(N220="nulová",J220,0)</f>
        <v>0</v>
      </c>
      <c r="BJ220" s="16" t="s">
        <v>77</v>
      </c>
      <c r="BK220" s="211">
        <f>ROUND(I220*H220,2)</f>
        <v>0</v>
      </c>
      <c r="BL220" s="16" t="s">
        <v>135</v>
      </c>
      <c r="BM220" s="210" t="s">
        <v>341</v>
      </c>
    </row>
    <row r="221" s="2" customFormat="1">
      <c r="A221" s="37"/>
      <c r="B221" s="38"/>
      <c r="C221" s="39"/>
      <c r="D221" s="212" t="s">
        <v>122</v>
      </c>
      <c r="E221" s="39"/>
      <c r="F221" s="213" t="s">
        <v>340</v>
      </c>
      <c r="G221" s="39"/>
      <c r="H221" s="39"/>
      <c r="I221" s="214"/>
      <c r="J221" s="39"/>
      <c r="K221" s="39"/>
      <c r="L221" s="43"/>
      <c r="M221" s="215"/>
      <c r="N221" s="216"/>
      <c r="O221" s="83"/>
      <c r="P221" s="83"/>
      <c r="Q221" s="83"/>
      <c r="R221" s="83"/>
      <c r="S221" s="83"/>
      <c r="T221" s="84"/>
      <c r="U221" s="37"/>
      <c r="V221" s="37"/>
      <c r="W221" s="37"/>
      <c r="X221" s="37"/>
      <c r="Y221" s="37"/>
      <c r="Z221" s="37"/>
      <c r="AA221" s="37"/>
      <c r="AB221" s="37"/>
      <c r="AC221" s="37"/>
      <c r="AD221" s="37"/>
      <c r="AE221" s="37"/>
      <c r="AT221" s="16" t="s">
        <v>122</v>
      </c>
      <c r="AU221" s="16" t="s">
        <v>79</v>
      </c>
    </row>
    <row r="222" s="2" customFormat="1" ht="44.25" customHeight="1">
      <c r="A222" s="37"/>
      <c r="B222" s="38"/>
      <c r="C222" s="199" t="s">
        <v>235</v>
      </c>
      <c r="D222" s="199" t="s">
        <v>116</v>
      </c>
      <c r="E222" s="200" t="s">
        <v>342</v>
      </c>
      <c r="F222" s="201" t="s">
        <v>343</v>
      </c>
      <c r="G222" s="202" t="s">
        <v>246</v>
      </c>
      <c r="H222" s="203">
        <v>876</v>
      </c>
      <c r="I222" s="204"/>
      <c r="J222" s="205">
        <f>ROUND(I222*H222,2)</f>
        <v>0</v>
      </c>
      <c r="K222" s="201" t="s">
        <v>134</v>
      </c>
      <c r="L222" s="43"/>
      <c r="M222" s="206" t="s">
        <v>19</v>
      </c>
      <c r="N222" s="207" t="s">
        <v>40</v>
      </c>
      <c r="O222" s="83"/>
      <c r="P222" s="208">
        <f>O222*H222</f>
        <v>0</v>
      </c>
      <c r="Q222" s="208">
        <v>0</v>
      </c>
      <c r="R222" s="208">
        <f>Q222*H222</f>
        <v>0</v>
      </c>
      <c r="S222" s="208">
        <v>0</v>
      </c>
      <c r="T222" s="209">
        <f>S222*H222</f>
        <v>0</v>
      </c>
      <c r="U222" s="37"/>
      <c r="V222" s="37"/>
      <c r="W222" s="37"/>
      <c r="X222" s="37"/>
      <c r="Y222" s="37"/>
      <c r="Z222" s="37"/>
      <c r="AA222" s="37"/>
      <c r="AB222" s="37"/>
      <c r="AC222" s="37"/>
      <c r="AD222" s="37"/>
      <c r="AE222" s="37"/>
      <c r="AR222" s="210" t="s">
        <v>135</v>
      </c>
      <c r="AT222" s="210" t="s">
        <v>116</v>
      </c>
      <c r="AU222" s="210" t="s">
        <v>79</v>
      </c>
      <c r="AY222" s="16" t="s">
        <v>114</v>
      </c>
      <c r="BE222" s="211">
        <f>IF(N222="základní",J222,0)</f>
        <v>0</v>
      </c>
      <c r="BF222" s="211">
        <f>IF(N222="snížená",J222,0)</f>
        <v>0</v>
      </c>
      <c r="BG222" s="211">
        <f>IF(N222="zákl. přenesená",J222,0)</f>
        <v>0</v>
      </c>
      <c r="BH222" s="211">
        <f>IF(N222="sníž. přenesená",J222,0)</f>
        <v>0</v>
      </c>
      <c r="BI222" s="211">
        <f>IF(N222="nulová",J222,0)</f>
        <v>0</v>
      </c>
      <c r="BJ222" s="16" t="s">
        <v>77</v>
      </c>
      <c r="BK222" s="211">
        <f>ROUND(I222*H222,2)</f>
        <v>0</v>
      </c>
      <c r="BL222" s="16" t="s">
        <v>135</v>
      </c>
      <c r="BM222" s="210" t="s">
        <v>344</v>
      </c>
    </row>
    <row r="223" s="2" customFormat="1">
      <c r="A223" s="37"/>
      <c r="B223" s="38"/>
      <c r="C223" s="39"/>
      <c r="D223" s="212" t="s">
        <v>122</v>
      </c>
      <c r="E223" s="39"/>
      <c r="F223" s="213" t="s">
        <v>343</v>
      </c>
      <c r="G223" s="39"/>
      <c r="H223" s="39"/>
      <c r="I223" s="214"/>
      <c r="J223" s="39"/>
      <c r="K223" s="39"/>
      <c r="L223" s="43"/>
      <c r="M223" s="215"/>
      <c r="N223" s="216"/>
      <c r="O223" s="83"/>
      <c r="P223" s="83"/>
      <c r="Q223" s="83"/>
      <c r="R223" s="83"/>
      <c r="S223" s="83"/>
      <c r="T223" s="84"/>
      <c r="U223" s="37"/>
      <c r="V223" s="37"/>
      <c r="W223" s="37"/>
      <c r="X223" s="37"/>
      <c r="Y223" s="37"/>
      <c r="Z223" s="37"/>
      <c r="AA223" s="37"/>
      <c r="AB223" s="37"/>
      <c r="AC223" s="37"/>
      <c r="AD223" s="37"/>
      <c r="AE223" s="37"/>
      <c r="AT223" s="16" t="s">
        <v>122</v>
      </c>
      <c r="AU223" s="16" t="s">
        <v>79</v>
      </c>
    </row>
    <row r="224" s="2" customFormat="1" ht="16.5" customHeight="1">
      <c r="A224" s="37"/>
      <c r="B224" s="38"/>
      <c r="C224" s="219" t="s">
        <v>345</v>
      </c>
      <c r="D224" s="219" t="s">
        <v>126</v>
      </c>
      <c r="E224" s="220" t="s">
        <v>346</v>
      </c>
      <c r="F224" s="221" t="s">
        <v>347</v>
      </c>
      <c r="G224" s="222" t="s">
        <v>246</v>
      </c>
      <c r="H224" s="223">
        <v>876</v>
      </c>
      <c r="I224" s="224"/>
      <c r="J224" s="225">
        <f>ROUND(I224*H224,2)</f>
        <v>0</v>
      </c>
      <c r="K224" s="221" t="s">
        <v>134</v>
      </c>
      <c r="L224" s="226"/>
      <c r="M224" s="227" t="s">
        <v>19</v>
      </c>
      <c r="N224" s="228" t="s">
        <v>40</v>
      </c>
      <c r="O224" s="83"/>
      <c r="P224" s="208">
        <f>O224*H224</f>
        <v>0</v>
      </c>
      <c r="Q224" s="208">
        <v>0</v>
      </c>
      <c r="R224" s="208">
        <f>Q224*H224</f>
        <v>0</v>
      </c>
      <c r="S224" s="208">
        <v>0</v>
      </c>
      <c r="T224" s="209">
        <f>S224*H224</f>
        <v>0</v>
      </c>
      <c r="U224" s="37"/>
      <c r="V224" s="37"/>
      <c r="W224" s="37"/>
      <c r="X224" s="37"/>
      <c r="Y224" s="37"/>
      <c r="Z224" s="37"/>
      <c r="AA224" s="37"/>
      <c r="AB224" s="37"/>
      <c r="AC224" s="37"/>
      <c r="AD224" s="37"/>
      <c r="AE224" s="37"/>
      <c r="AR224" s="210" t="s">
        <v>138</v>
      </c>
      <c r="AT224" s="210" t="s">
        <v>126</v>
      </c>
      <c r="AU224" s="210" t="s">
        <v>79</v>
      </c>
      <c r="AY224" s="16" t="s">
        <v>114</v>
      </c>
      <c r="BE224" s="211">
        <f>IF(N224="základní",J224,0)</f>
        <v>0</v>
      </c>
      <c r="BF224" s="211">
        <f>IF(N224="snížená",J224,0)</f>
        <v>0</v>
      </c>
      <c r="BG224" s="211">
        <f>IF(N224="zákl. přenesená",J224,0)</f>
        <v>0</v>
      </c>
      <c r="BH224" s="211">
        <f>IF(N224="sníž. přenesená",J224,0)</f>
        <v>0</v>
      </c>
      <c r="BI224" s="211">
        <f>IF(N224="nulová",J224,0)</f>
        <v>0</v>
      </c>
      <c r="BJ224" s="16" t="s">
        <v>77</v>
      </c>
      <c r="BK224" s="211">
        <f>ROUND(I224*H224,2)</f>
        <v>0</v>
      </c>
      <c r="BL224" s="16" t="s">
        <v>135</v>
      </c>
      <c r="BM224" s="210" t="s">
        <v>348</v>
      </c>
    </row>
    <row r="225" s="2" customFormat="1">
      <c r="A225" s="37"/>
      <c r="B225" s="38"/>
      <c r="C225" s="39"/>
      <c r="D225" s="212" t="s">
        <v>122</v>
      </c>
      <c r="E225" s="39"/>
      <c r="F225" s="213" t="s">
        <v>347</v>
      </c>
      <c r="G225" s="39"/>
      <c r="H225" s="39"/>
      <c r="I225" s="214"/>
      <c r="J225" s="39"/>
      <c r="K225" s="39"/>
      <c r="L225" s="43"/>
      <c r="M225" s="215"/>
      <c r="N225" s="216"/>
      <c r="O225" s="83"/>
      <c r="P225" s="83"/>
      <c r="Q225" s="83"/>
      <c r="R225" s="83"/>
      <c r="S225" s="83"/>
      <c r="T225" s="84"/>
      <c r="U225" s="37"/>
      <c r="V225" s="37"/>
      <c r="W225" s="37"/>
      <c r="X225" s="37"/>
      <c r="Y225" s="37"/>
      <c r="Z225" s="37"/>
      <c r="AA225" s="37"/>
      <c r="AB225" s="37"/>
      <c r="AC225" s="37"/>
      <c r="AD225" s="37"/>
      <c r="AE225" s="37"/>
      <c r="AT225" s="16" t="s">
        <v>122</v>
      </c>
      <c r="AU225" s="16" t="s">
        <v>79</v>
      </c>
    </row>
    <row r="226" s="2" customFormat="1" ht="33" customHeight="1">
      <c r="A226" s="37"/>
      <c r="B226" s="38"/>
      <c r="C226" s="199" t="s">
        <v>239</v>
      </c>
      <c r="D226" s="199" t="s">
        <v>116</v>
      </c>
      <c r="E226" s="200" t="s">
        <v>349</v>
      </c>
      <c r="F226" s="201" t="s">
        <v>350</v>
      </c>
      <c r="G226" s="202" t="s">
        <v>246</v>
      </c>
      <c r="H226" s="203">
        <v>1219</v>
      </c>
      <c r="I226" s="204"/>
      <c r="J226" s="205">
        <f>ROUND(I226*H226,2)</f>
        <v>0</v>
      </c>
      <c r="K226" s="201" t="s">
        <v>134</v>
      </c>
      <c r="L226" s="43"/>
      <c r="M226" s="206" t="s">
        <v>19</v>
      </c>
      <c r="N226" s="207" t="s">
        <v>40</v>
      </c>
      <c r="O226" s="83"/>
      <c r="P226" s="208">
        <f>O226*H226</f>
        <v>0</v>
      </c>
      <c r="Q226" s="208">
        <v>0</v>
      </c>
      <c r="R226" s="208">
        <f>Q226*H226</f>
        <v>0</v>
      </c>
      <c r="S226" s="208">
        <v>0</v>
      </c>
      <c r="T226" s="209">
        <f>S226*H226</f>
        <v>0</v>
      </c>
      <c r="U226" s="37"/>
      <c r="V226" s="37"/>
      <c r="W226" s="37"/>
      <c r="X226" s="37"/>
      <c r="Y226" s="37"/>
      <c r="Z226" s="37"/>
      <c r="AA226" s="37"/>
      <c r="AB226" s="37"/>
      <c r="AC226" s="37"/>
      <c r="AD226" s="37"/>
      <c r="AE226" s="37"/>
      <c r="AR226" s="210" t="s">
        <v>135</v>
      </c>
      <c r="AT226" s="210" t="s">
        <v>116</v>
      </c>
      <c r="AU226" s="210" t="s">
        <v>79</v>
      </c>
      <c r="AY226" s="16" t="s">
        <v>114</v>
      </c>
      <c r="BE226" s="211">
        <f>IF(N226="základní",J226,0)</f>
        <v>0</v>
      </c>
      <c r="BF226" s="211">
        <f>IF(N226="snížená",J226,0)</f>
        <v>0</v>
      </c>
      <c r="BG226" s="211">
        <f>IF(N226="zákl. přenesená",J226,0)</f>
        <v>0</v>
      </c>
      <c r="BH226" s="211">
        <f>IF(N226="sníž. přenesená",J226,0)</f>
        <v>0</v>
      </c>
      <c r="BI226" s="211">
        <f>IF(N226="nulová",J226,0)</f>
        <v>0</v>
      </c>
      <c r="BJ226" s="16" t="s">
        <v>77</v>
      </c>
      <c r="BK226" s="211">
        <f>ROUND(I226*H226,2)</f>
        <v>0</v>
      </c>
      <c r="BL226" s="16" t="s">
        <v>135</v>
      </c>
      <c r="BM226" s="210" t="s">
        <v>351</v>
      </c>
    </row>
    <row r="227" s="2" customFormat="1">
      <c r="A227" s="37"/>
      <c r="B227" s="38"/>
      <c r="C227" s="39"/>
      <c r="D227" s="212" t="s">
        <v>122</v>
      </c>
      <c r="E227" s="39"/>
      <c r="F227" s="213" t="s">
        <v>350</v>
      </c>
      <c r="G227" s="39"/>
      <c r="H227" s="39"/>
      <c r="I227" s="214"/>
      <c r="J227" s="39"/>
      <c r="K227" s="39"/>
      <c r="L227" s="43"/>
      <c r="M227" s="215"/>
      <c r="N227" s="216"/>
      <c r="O227" s="83"/>
      <c r="P227" s="83"/>
      <c r="Q227" s="83"/>
      <c r="R227" s="83"/>
      <c r="S227" s="83"/>
      <c r="T227" s="84"/>
      <c r="U227" s="37"/>
      <c r="V227" s="37"/>
      <c r="W227" s="37"/>
      <c r="X227" s="37"/>
      <c r="Y227" s="37"/>
      <c r="Z227" s="37"/>
      <c r="AA227" s="37"/>
      <c r="AB227" s="37"/>
      <c r="AC227" s="37"/>
      <c r="AD227" s="37"/>
      <c r="AE227" s="37"/>
      <c r="AT227" s="16" t="s">
        <v>122</v>
      </c>
      <c r="AU227" s="16" t="s">
        <v>79</v>
      </c>
    </row>
    <row r="228" s="2" customFormat="1" ht="24.15" customHeight="1">
      <c r="A228" s="37"/>
      <c r="B228" s="38"/>
      <c r="C228" s="219" t="s">
        <v>352</v>
      </c>
      <c r="D228" s="219" t="s">
        <v>126</v>
      </c>
      <c r="E228" s="220" t="s">
        <v>353</v>
      </c>
      <c r="F228" s="221" t="s">
        <v>354</v>
      </c>
      <c r="G228" s="222" t="s">
        <v>246</v>
      </c>
      <c r="H228" s="223">
        <v>1219</v>
      </c>
      <c r="I228" s="224"/>
      <c r="J228" s="225">
        <f>ROUND(I228*H228,2)</f>
        <v>0</v>
      </c>
      <c r="K228" s="221" t="s">
        <v>134</v>
      </c>
      <c r="L228" s="226"/>
      <c r="M228" s="227" t="s">
        <v>19</v>
      </c>
      <c r="N228" s="228" t="s">
        <v>40</v>
      </c>
      <c r="O228" s="83"/>
      <c r="P228" s="208">
        <f>O228*H228</f>
        <v>0</v>
      </c>
      <c r="Q228" s="208">
        <v>0</v>
      </c>
      <c r="R228" s="208">
        <f>Q228*H228</f>
        <v>0</v>
      </c>
      <c r="S228" s="208">
        <v>0</v>
      </c>
      <c r="T228" s="209">
        <f>S228*H228</f>
        <v>0</v>
      </c>
      <c r="U228" s="37"/>
      <c r="V228" s="37"/>
      <c r="W228" s="37"/>
      <c r="X228" s="37"/>
      <c r="Y228" s="37"/>
      <c r="Z228" s="37"/>
      <c r="AA228" s="37"/>
      <c r="AB228" s="37"/>
      <c r="AC228" s="37"/>
      <c r="AD228" s="37"/>
      <c r="AE228" s="37"/>
      <c r="AR228" s="210" t="s">
        <v>138</v>
      </c>
      <c r="AT228" s="210" t="s">
        <v>126</v>
      </c>
      <c r="AU228" s="210" t="s">
        <v>79</v>
      </c>
      <c r="AY228" s="16" t="s">
        <v>114</v>
      </c>
      <c r="BE228" s="211">
        <f>IF(N228="základní",J228,0)</f>
        <v>0</v>
      </c>
      <c r="BF228" s="211">
        <f>IF(N228="snížená",J228,0)</f>
        <v>0</v>
      </c>
      <c r="BG228" s="211">
        <f>IF(N228="zákl. přenesená",J228,0)</f>
        <v>0</v>
      </c>
      <c r="BH228" s="211">
        <f>IF(N228="sníž. přenesená",J228,0)</f>
        <v>0</v>
      </c>
      <c r="BI228" s="211">
        <f>IF(N228="nulová",J228,0)</f>
        <v>0</v>
      </c>
      <c r="BJ228" s="16" t="s">
        <v>77</v>
      </c>
      <c r="BK228" s="211">
        <f>ROUND(I228*H228,2)</f>
        <v>0</v>
      </c>
      <c r="BL228" s="16" t="s">
        <v>135</v>
      </c>
      <c r="BM228" s="210" t="s">
        <v>355</v>
      </c>
    </row>
    <row r="229" s="2" customFormat="1">
      <c r="A229" s="37"/>
      <c r="B229" s="38"/>
      <c r="C229" s="39"/>
      <c r="D229" s="212" t="s">
        <v>122</v>
      </c>
      <c r="E229" s="39"/>
      <c r="F229" s="213" t="s">
        <v>354</v>
      </c>
      <c r="G229" s="39"/>
      <c r="H229" s="39"/>
      <c r="I229" s="214"/>
      <c r="J229" s="39"/>
      <c r="K229" s="39"/>
      <c r="L229" s="43"/>
      <c r="M229" s="215"/>
      <c r="N229" s="216"/>
      <c r="O229" s="83"/>
      <c r="P229" s="83"/>
      <c r="Q229" s="83"/>
      <c r="R229" s="83"/>
      <c r="S229" s="83"/>
      <c r="T229" s="84"/>
      <c r="U229" s="37"/>
      <c r="V229" s="37"/>
      <c r="W229" s="37"/>
      <c r="X229" s="37"/>
      <c r="Y229" s="37"/>
      <c r="Z229" s="37"/>
      <c r="AA229" s="37"/>
      <c r="AB229" s="37"/>
      <c r="AC229" s="37"/>
      <c r="AD229" s="37"/>
      <c r="AE229" s="37"/>
      <c r="AT229" s="16" t="s">
        <v>122</v>
      </c>
      <c r="AU229" s="16" t="s">
        <v>79</v>
      </c>
    </row>
    <row r="230" s="2" customFormat="1" ht="37.8" customHeight="1">
      <c r="A230" s="37"/>
      <c r="B230" s="38"/>
      <c r="C230" s="199" t="s">
        <v>242</v>
      </c>
      <c r="D230" s="199" t="s">
        <v>116</v>
      </c>
      <c r="E230" s="200" t="s">
        <v>356</v>
      </c>
      <c r="F230" s="201" t="s">
        <v>357</v>
      </c>
      <c r="G230" s="202" t="s">
        <v>246</v>
      </c>
      <c r="H230" s="203">
        <v>668</v>
      </c>
      <c r="I230" s="204"/>
      <c r="J230" s="205">
        <f>ROUND(I230*H230,2)</f>
        <v>0</v>
      </c>
      <c r="K230" s="201" t="s">
        <v>134</v>
      </c>
      <c r="L230" s="43"/>
      <c r="M230" s="206" t="s">
        <v>19</v>
      </c>
      <c r="N230" s="207" t="s">
        <v>40</v>
      </c>
      <c r="O230" s="83"/>
      <c r="P230" s="208">
        <f>O230*H230</f>
        <v>0</v>
      </c>
      <c r="Q230" s="208">
        <v>0</v>
      </c>
      <c r="R230" s="208">
        <f>Q230*H230</f>
        <v>0</v>
      </c>
      <c r="S230" s="208">
        <v>0</v>
      </c>
      <c r="T230" s="209">
        <f>S230*H230</f>
        <v>0</v>
      </c>
      <c r="U230" s="37"/>
      <c r="V230" s="37"/>
      <c r="W230" s="37"/>
      <c r="X230" s="37"/>
      <c r="Y230" s="37"/>
      <c r="Z230" s="37"/>
      <c r="AA230" s="37"/>
      <c r="AB230" s="37"/>
      <c r="AC230" s="37"/>
      <c r="AD230" s="37"/>
      <c r="AE230" s="37"/>
      <c r="AR230" s="210" t="s">
        <v>135</v>
      </c>
      <c r="AT230" s="210" t="s">
        <v>116</v>
      </c>
      <c r="AU230" s="210" t="s">
        <v>79</v>
      </c>
      <c r="AY230" s="16" t="s">
        <v>114</v>
      </c>
      <c r="BE230" s="211">
        <f>IF(N230="základní",J230,0)</f>
        <v>0</v>
      </c>
      <c r="BF230" s="211">
        <f>IF(N230="snížená",J230,0)</f>
        <v>0</v>
      </c>
      <c r="BG230" s="211">
        <f>IF(N230="zákl. přenesená",J230,0)</f>
        <v>0</v>
      </c>
      <c r="BH230" s="211">
        <f>IF(N230="sníž. přenesená",J230,0)</f>
        <v>0</v>
      </c>
      <c r="BI230" s="211">
        <f>IF(N230="nulová",J230,0)</f>
        <v>0</v>
      </c>
      <c r="BJ230" s="16" t="s">
        <v>77</v>
      </c>
      <c r="BK230" s="211">
        <f>ROUND(I230*H230,2)</f>
        <v>0</v>
      </c>
      <c r="BL230" s="16" t="s">
        <v>135</v>
      </c>
      <c r="BM230" s="210" t="s">
        <v>358</v>
      </c>
    </row>
    <row r="231" s="2" customFormat="1">
      <c r="A231" s="37"/>
      <c r="B231" s="38"/>
      <c r="C231" s="39"/>
      <c r="D231" s="212" t="s">
        <v>122</v>
      </c>
      <c r="E231" s="39"/>
      <c r="F231" s="213" t="s">
        <v>357</v>
      </c>
      <c r="G231" s="39"/>
      <c r="H231" s="39"/>
      <c r="I231" s="214"/>
      <c r="J231" s="39"/>
      <c r="K231" s="39"/>
      <c r="L231" s="43"/>
      <c r="M231" s="215"/>
      <c r="N231" s="216"/>
      <c r="O231" s="83"/>
      <c r="P231" s="83"/>
      <c r="Q231" s="83"/>
      <c r="R231" s="83"/>
      <c r="S231" s="83"/>
      <c r="T231" s="84"/>
      <c r="U231" s="37"/>
      <c r="V231" s="37"/>
      <c r="W231" s="37"/>
      <c r="X231" s="37"/>
      <c r="Y231" s="37"/>
      <c r="Z231" s="37"/>
      <c r="AA231" s="37"/>
      <c r="AB231" s="37"/>
      <c r="AC231" s="37"/>
      <c r="AD231" s="37"/>
      <c r="AE231" s="37"/>
      <c r="AT231" s="16" t="s">
        <v>122</v>
      </c>
      <c r="AU231" s="16" t="s">
        <v>79</v>
      </c>
    </row>
    <row r="232" s="2" customFormat="1" ht="16.5" customHeight="1">
      <c r="A232" s="37"/>
      <c r="B232" s="38"/>
      <c r="C232" s="219" t="s">
        <v>359</v>
      </c>
      <c r="D232" s="219" t="s">
        <v>126</v>
      </c>
      <c r="E232" s="220" t="s">
        <v>360</v>
      </c>
      <c r="F232" s="221" t="s">
        <v>361</v>
      </c>
      <c r="G232" s="222" t="s">
        <v>119</v>
      </c>
      <c r="H232" s="223">
        <v>17.925000000000001</v>
      </c>
      <c r="I232" s="224"/>
      <c r="J232" s="225">
        <f>ROUND(I232*H232,2)</f>
        <v>0</v>
      </c>
      <c r="K232" s="221" t="s">
        <v>134</v>
      </c>
      <c r="L232" s="226"/>
      <c r="M232" s="227" t="s">
        <v>19</v>
      </c>
      <c r="N232" s="228" t="s">
        <v>40</v>
      </c>
      <c r="O232" s="83"/>
      <c r="P232" s="208">
        <f>O232*H232</f>
        <v>0</v>
      </c>
      <c r="Q232" s="208">
        <v>0</v>
      </c>
      <c r="R232" s="208">
        <f>Q232*H232</f>
        <v>0</v>
      </c>
      <c r="S232" s="208">
        <v>0</v>
      </c>
      <c r="T232" s="209">
        <f>S232*H232</f>
        <v>0</v>
      </c>
      <c r="U232" s="37"/>
      <c r="V232" s="37"/>
      <c r="W232" s="37"/>
      <c r="X232" s="37"/>
      <c r="Y232" s="37"/>
      <c r="Z232" s="37"/>
      <c r="AA232" s="37"/>
      <c r="AB232" s="37"/>
      <c r="AC232" s="37"/>
      <c r="AD232" s="37"/>
      <c r="AE232" s="37"/>
      <c r="AR232" s="210" t="s">
        <v>138</v>
      </c>
      <c r="AT232" s="210" t="s">
        <v>126</v>
      </c>
      <c r="AU232" s="210" t="s">
        <v>79</v>
      </c>
      <c r="AY232" s="16" t="s">
        <v>114</v>
      </c>
      <c r="BE232" s="211">
        <f>IF(N232="základní",J232,0)</f>
        <v>0</v>
      </c>
      <c r="BF232" s="211">
        <f>IF(N232="snížená",J232,0)</f>
        <v>0</v>
      </c>
      <c r="BG232" s="211">
        <f>IF(N232="zákl. přenesená",J232,0)</f>
        <v>0</v>
      </c>
      <c r="BH232" s="211">
        <f>IF(N232="sníž. přenesená",J232,0)</f>
        <v>0</v>
      </c>
      <c r="BI232" s="211">
        <f>IF(N232="nulová",J232,0)</f>
        <v>0</v>
      </c>
      <c r="BJ232" s="16" t="s">
        <v>77</v>
      </c>
      <c r="BK232" s="211">
        <f>ROUND(I232*H232,2)</f>
        <v>0</v>
      </c>
      <c r="BL232" s="16" t="s">
        <v>135</v>
      </c>
      <c r="BM232" s="210" t="s">
        <v>362</v>
      </c>
    </row>
    <row r="233" s="2" customFormat="1">
      <c r="A233" s="37"/>
      <c r="B233" s="38"/>
      <c r="C233" s="39"/>
      <c r="D233" s="212" t="s">
        <v>122</v>
      </c>
      <c r="E233" s="39"/>
      <c r="F233" s="213" t="s">
        <v>361</v>
      </c>
      <c r="G233" s="39"/>
      <c r="H233" s="39"/>
      <c r="I233" s="214"/>
      <c r="J233" s="39"/>
      <c r="K233" s="39"/>
      <c r="L233" s="43"/>
      <c r="M233" s="215"/>
      <c r="N233" s="216"/>
      <c r="O233" s="83"/>
      <c r="P233" s="83"/>
      <c r="Q233" s="83"/>
      <c r="R233" s="83"/>
      <c r="S233" s="83"/>
      <c r="T233" s="84"/>
      <c r="U233" s="37"/>
      <c r="V233" s="37"/>
      <c r="W233" s="37"/>
      <c r="X233" s="37"/>
      <c r="Y233" s="37"/>
      <c r="Z233" s="37"/>
      <c r="AA233" s="37"/>
      <c r="AB233" s="37"/>
      <c r="AC233" s="37"/>
      <c r="AD233" s="37"/>
      <c r="AE233" s="37"/>
      <c r="AT233" s="16" t="s">
        <v>122</v>
      </c>
      <c r="AU233" s="16" t="s">
        <v>79</v>
      </c>
    </row>
    <row r="234" s="2" customFormat="1" ht="37.8" customHeight="1">
      <c r="A234" s="37"/>
      <c r="B234" s="38"/>
      <c r="C234" s="199" t="s">
        <v>247</v>
      </c>
      <c r="D234" s="199" t="s">
        <v>116</v>
      </c>
      <c r="E234" s="200" t="s">
        <v>363</v>
      </c>
      <c r="F234" s="201" t="s">
        <v>364</v>
      </c>
      <c r="G234" s="202" t="s">
        <v>246</v>
      </c>
      <c r="H234" s="203">
        <v>208</v>
      </c>
      <c r="I234" s="204"/>
      <c r="J234" s="205">
        <f>ROUND(I234*H234,2)</f>
        <v>0</v>
      </c>
      <c r="K234" s="201" t="s">
        <v>134</v>
      </c>
      <c r="L234" s="43"/>
      <c r="M234" s="206" t="s">
        <v>19</v>
      </c>
      <c r="N234" s="207" t="s">
        <v>40</v>
      </c>
      <c r="O234" s="83"/>
      <c r="P234" s="208">
        <f>O234*H234</f>
        <v>0</v>
      </c>
      <c r="Q234" s="208">
        <v>0</v>
      </c>
      <c r="R234" s="208">
        <f>Q234*H234</f>
        <v>0</v>
      </c>
      <c r="S234" s="208">
        <v>0</v>
      </c>
      <c r="T234" s="209">
        <f>S234*H234</f>
        <v>0</v>
      </c>
      <c r="U234" s="37"/>
      <c r="V234" s="37"/>
      <c r="W234" s="37"/>
      <c r="X234" s="37"/>
      <c r="Y234" s="37"/>
      <c r="Z234" s="37"/>
      <c r="AA234" s="37"/>
      <c r="AB234" s="37"/>
      <c r="AC234" s="37"/>
      <c r="AD234" s="37"/>
      <c r="AE234" s="37"/>
      <c r="AR234" s="210" t="s">
        <v>135</v>
      </c>
      <c r="AT234" s="210" t="s">
        <v>116</v>
      </c>
      <c r="AU234" s="210" t="s">
        <v>79</v>
      </c>
      <c r="AY234" s="16" t="s">
        <v>114</v>
      </c>
      <c r="BE234" s="211">
        <f>IF(N234="základní",J234,0)</f>
        <v>0</v>
      </c>
      <c r="BF234" s="211">
        <f>IF(N234="snížená",J234,0)</f>
        <v>0</v>
      </c>
      <c r="BG234" s="211">
        <f>IF(N234="zákl. přenesená",J234,0)</f>
        <v>0</v>
      </c>
      <c r="BH234" s="211">
        <f>IF(N234="sníž. přenesená",J234,0)</f>
        <v>0</v>
      </c>
      <c r="BI234" s="211">
        <f>IF(N234="nulová",J234,0)</f>
        <v>0</v>
      </c>
      <c r="BJ234" s="16" t="s">
        <v>77</v>
      </c>
      <c r="BK234" s="211">
        <f>ROUND(I234*H234,2)</f>
        <v>0</v>
      </c>
      <c r="BL234" s="16" t="s">
        <v>135</v>
      </c>
      <c r="BM234" s="210" t="s">
        <v>365</v>
      </c>
    </row>
    <row r="235" s="2" customFormat="1">
      <c r="A235" s="37"/>
      <c r="B235" s="38"/>
      <c r="C235" s="39"/>
      <c r="D235" s="212" t="s">
        <v>122</v>
      </c>
      <c r="E235" s="39"/>
      <c r="F235" s="213" t="s">
        <v>364</v>
      </c>
      <c r="G235" s="39"/>
      <c r="H235" s="39"/>
      <c r="I235" s="214"/>
      <c r="J235" s="39"/>
      <c r="K235" s="39"/>
      <c r="L235" s="43"/>
      <c r="M235" s="215"/>
      <c r="N235" s="216"/>
      <c r="O235" s="83"/>
      <c r="P235" s="83"/>
      <c r="Q235" s="83"/>
      <c r="R235" s="83"/>
      <c r="S235" s="83"/>
      <c r="T235" s="84"/>
      <c r="U235" s="37"/>
      <c r="V235" s="37"/>
      <c r="W235" s="37"/>
      <c r="X235" s="37"/>
      <c r="Y235" s="37"/>
      <c r="Z235" s="37"/>
      <c r="AA235" s="37"/>
      <c r="AB235" s="37"/>
      <c r="AC235" s="37"/>
      <c r="AD235" s="37"/>
      <c r="AE235" s="37"/>
      <c r="AT235" s="16" t="s">
        <v>122</v>
      </c>
      <c r="AU235" s="16" t="s">
        <v>79</v>
      </c>
    </row>
    <row r="236" s="2" customFormat="1" ht="24.15" customHeight="1">
      <c r="A236" s="37"/>
      <c r="B236" s="38"/>
      <c r="C236" s="199" t="s">
        <v>366</v>
      </c>
      <c r="D236" s="199" t="s">
        <v>116</v>
      </c>
      <c r="E236" s="200" t="s">
        <v>367</v>
      </c>
      <c r="F236" s="201" t="s">
        <v>368</v>
      </c>
      <c r="G236" s="202" t="s">
        <v>119</v>
      </c>
      <c r="H236" s="203">
        <v>55</v>
      </c>
      <c r="I236" s="204"/>
      <c r="J236" s="205">
        <f>ROUND(I236*H236,2)</f>
        <v>0</v>
      </c>
      <c r="K236" s="201" t="s">
        <v>134</v>
      </c>
      <c r="L236" s="43"/>
      <c r="M236" s="206" t="s">
        <v>19</v>
      </c>
      <c r="N236" s="207" t="s">
        <v>40</v>
      </c>
      <c r="O236" s="83"/>
      <c r="P236" s="208">
        <f>O236*H236</f>
        <v>0</v>
      </c>
      <c r="Q236" s="208">
        <v>0</v>
      </c>
      <c r="R236" s="208">
        <f>Q236*H236</f>
        <v>0</v>
      </c>
      <c r="S236" s="208">
        <v>0</v>
      </c>
      <c r="T236" s="209">
        <f>S236*H236</f>
        <v>0</v>
      </c>
      <c r="U236" s="37"/>
      <c r="V236" s="37"/>
      <c r="W236" s="37"/>
      <c r="X236" s="37"/>
      <c r="Y236" s="37"/>
      <c r="Z236" s="37"/>
      <c r="AA236" s="37"/>
      <c r="AB236" s="37"/>
      <c r="AC236" s="37"/>
      <c r="AD236" s="37"/>
      <c r="AE236" s="37"/>
      <c r="AR236" s="210" t="s">
        <v>135</v>
      </c>
      <c r="AT236" s="210" t="s">
        <v>116</v>
      </c>
      <c r="AU236" s="210" t="s">
        <v>79</v>
      </c>
      <c r="AY236" s="16" t="s">
        <v>114</v>
      </c>
      <c r="BE236" s="211">
        <f>IF(N236="základní",J236,0)</f>
        <v>0</v>
      </c>
      <c r="BF236" s="211">
        <f>IF(N236="snížená",J236,0)</f>
        <v>0</v>
      </c>
      <c r="BG236" s="211">
        <f>IF(N236="zákl. přenesená",J236,0)</f>
        <v>0</v>
      </c>
      <c r="BH236" s="211">
        <f>IF(N236="sníž. přenesená",J236,0)</f>
        <v>0</v>
      </c>
      <c r="BI236" s="211">
        <f>IF(N236="nulová",J236,0)</f>
        <v>0</v>
      </c>
      <c r="BJ236" s="16" t="s">
        <v>77</v>
      </c>
      <c r="BK236" s="211">
        <f>ROUND(I236*H236,2)</f>
        <v>0</v>
      </c>
      <c r="BL236" s="16" t="s">
        <v>135</v>
      </c>
      <c r="BM236" s="210" t="s">
        <v>369</v>
      </c>
    </row>
    <row r="237" s="2" customFormat="1">
      <c r="A237" s="37"/>
      <c r="B237" s="38"/>
      <c r="C237" s="39"/>
      <c r="D237" s="212" t="s">
        <v>122</v>
      </c>
      <c r="E237" s="39"/>
      <c r="F237" s="213" t="s">
        <v>368</v>
      </c>
      <c r="G237" s="39"/>
      <c r="H237" s="39"/>
      <c r="I237" s="214"/>
      <c r="J237" s="39"/>
      <c r="K237" s="39"/>
      <c r="L237" s="43"/>
      <c r="M237" s="215"/>
      <c r="N237" s="216"/>
      <c r="O237" s="83"/>
      <c r="P237" s="83"/>
      <c r="Q237" s="83"/>
      <c r="R237" s="83"/>
      <c r="S237" s="83"/>
      <c r="T237" s="84"/>
      <c r="U237" s="37"/>
      <c r="V237" s="37"/>
      <c r="W237" s="37"/>
      <c r="X237" s="37"/>
      <c r="Y237" s="37"/>
      <c r="Z237" s="37"/>
      <c r="AA237" s="37"/>
      <c r="AB237" s="37"/>
      <c r="AC237" s="37"/>
      <c r="AD237" s="37"/>
      <c r="AE237" s="37"/>
      <c r="AT237" s="16" t="s">
        <v>122</v>
      </c>
      <c r="AU237" s="16" t="s">
        <v>79</v>
      </c>
    </row>
    <row r="238" s="2" customFormat="1" ht="37.8" customHeight="1">
      <c r="A238" s="37"/>
      <c r="B238" s="38"/>
      <c r="C238" s="199" t="s">
        <v>135</v>
      </c>
      <c r="D238" s="199" t="s">
        <v>116</v>
      </c>
      <c r="E238" s="200" t="s">
        <v>370</v>
      </c>
      <c r="F238" s="201" t="s">
        <v>371</v>
      </c>
      <c r="G238" s="202" t="s">
        <v>119</v>
      </c>
      <c r="H238" s="203">
        <v>55</v>
      </c>
      <c r="I238" s="204"/>
      <c r="J238" s="205">
        <f>ROUND(I238*H238,2)</f>
        <v>0</v>
      </c>
      <c r="K238" s="201" t="s">
        <v>134</v>
      </c>
      <c r="L238" s="43"/>
      <c r="M238" s="206" t="s">
        <v>19</v>
      </c>
      <c r="N238" s="207" t="s">
        <v>40</v>
      </c>
      <c r="O238" s="83"/>
      <c r="P238" s="208">
        <f>O238*H238</f>
        <v>0</v>
      </c>
      <c r="Q238" s="208">
        <v>0</v>
      </c>
      <c r="R238" s="208">
        <f>Q238*H238</f>
        <v>0</v>
      </c>
      <c r="S238" s="208">
        <v>0</v>
      </c>
      <c r="T238" s="209">
        <f>S238*H238</f>
        <v>0</v>
      </c>
      <c r="U238" s="37"/>
      <c r="V238" s="37"/>
      <c r="W238" s="37"/>
      <c r="X238" s="37"/>
      <c r="Y238" s="37"/>
      <c r="Z238" s="37"/>
      <c r="AA238" s="37"/>
      <c r="AB238" s="37"/>
      <c r="AC238" s="37"/>
      <c r="AD238" s="37"/>
      <c r="AE238" s="37"/>
      <c r="AR238" s="210" t="s">
        <v>135</v>
      </c>
      <c r="AT238" s="210" t="s">
        <v>116</v>
      </c>
      <c r="AU238" s="210" t="s">
        <v>79</v>
      </c>
      <c r="AY238" s="16" t="s">
        <v>114</v>
      </c>
      <c r="BE238" s="211">
        <f>IF(N238="základní",J238,0)</f>
        <v>0</v>
      </c>
      <c r="BF238" s="211">
        <f>IF(N238="snížená",J238,0)</f>
        <v>0</v>
      </c>
      <c r="BG238" s="211">
        <f>IF(N238="zákl. přenesená",J238,0)</f>
        <v>0</v>
      </c>
      <c r="BH238" s="211">
        <f>IF(N238="sníž. přenesená",J238,0)</f>
        <v>0</v>
      </c>
      <c r="BI238" s="211">
        <f>IF(N238="nulová",J238,0)</f>
        <v>0</v>
      </c>
      <c r="BJ238" s="16" t="s">
        <v>77</v>
      </c>
      <c r="BK238" s="211">
        <f>ROUND(I238*H238,2)</f>
        <v>0</v>
      </c>
      <c r="BL238" s="16" t="s">
        <v>135</v>
      </c>
      <c r="BM238" s="210" t="s">
        <v>372</v>
      </c>
    </row>
    <row r="239" s="2" customFormat="1">
      <c r="A239" s="37"/>
      <c r="B239" s="38"/>
      <c r="C239" s="39"/>
      <c r="D239" s="212" t="s">
        <v>122</v>
      </c>
      <c r="E239" s="39"/>
      <c r="F239" s="213" t="s">
        <v>371</v>
      </c>
      <c r="G239" s="39"/>
      <c r="H239" s="39"/>
      <c r="I239" s="214"/>
      <c r="J239" s="39"/>
      <c r="K239" s="39"/>
      <c r="L239" s="43"/>
      <c r="M239" s="215"/>
      <c r="N239" s="216"/>
      <c r="O239" s="83"/>
      <c r="P239" s="83"/>
      <c r="Q239" s="83"/>
      <c r="R239" s="83"/>
      <c r="S239" s="83"/>
      <c r="T239" s="84"/>
      <c r="U239" s="37"/>
      <c r="V239" s="37"/>
      <c r="W239" s="37"/>
      <c r="X239" s="37"/>
      <c r="Y239" s="37"/>
      <c r="Z239" s="37"/>
      <c r="AA239" s="37"/>
      <c r="AB239" s="37"/>
      <c r="AC239" s="37"/>
      <c r="AD239" s="37"/>
      <c r="AE239" s="37"/>
      <c r="AT239" s="16" t="s">
        <v>122</v>
      </c>
      <c r="AU239" s="16" t="s">
        <v>79</v>
      </c>
    </row>
    <row r="240" s="13" customFormat="1">
      <c r="A240" s="13"/>
      <c r="B240" s="229"/>
      <c r="C240" s="230"/>
      <c r="D240" s="212" t="s">
        <v>373</v>
      </c>
      <c r="E240" s="231" t="s">
        <v>19</v>
      </c>
      <c r="F240" s="232" t="s">
        <v>374</v>
      </c>
      <c r="G240" s="230"/>
      <c r="H240" s="233">
        <v>55</v>
      </c>
      <c r="I240" s="234"/>
      <c r="J240" s="230"/>
      <c r="K240" s="230"/>
      <c r="L240" s="235"/>
      <c r="M240" s="236"/>
      <c r="N240" s="237"/>
      <c r="O240" s="237"/>
      <c r="P240" s="237"/>
      <c r="Q240" s="237"/>
      <c r="R240" s="237"/>
      <c r="S240" s="237"/>
      <c r="T240" s="238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39" t="s">
        <v>373</v>
      </c>
      <c r="AU240" s="239" t="s">
        <v>79</v>
      </c>
      <c r="AV240" s="13" t="s">
        <v>79</v>
      </c>
      <c r="AW240" s="13" t="s">
        <v>31</v>
      </c>
      <c r="AX240" s="13" t="s">
        <v>69</v>
      </c>
      <c r="AY240" s="239" t="s">
        <v>114</v>
      </c>
    </row>
    <row r="241" s="14" customFormat="1">
      <c r="A241" s="14"/>
      <c r="B241" s="240"/>
      <c r="C241" s="241"/>
      <c r="D241" s="212" t="s">
        <v>373</v>
      </c>
      <c r="E241" s="242" t="s">
        <v>19</v>
      </c>
      <c r="F241" s="243" t="s">
        <v>375</v>
      </c>
      <c r="G241" s="241"/>
      <c r="H241" s="244">
        <v>55</v>
      </c>
      <c r="I241" s="245"/>
      <c r="J241" s="241"/>
      <c r="K241" s="241"/>
      <c r="L241" s="246"/>
      <c r="M241" s="247"/>
      <c r="N241" s="248"/>
      <c r="O241" s="248"/>
      <c r="P241" s="248"/>
      <c r="Q241" s="248"/>
      <c r="R241" s="248"/>
      <c r="S241" s="248"/>
      <c r="T241" s="249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50" t="s">
        <v>373</v>
      </c>
      <c r="AU241" s="250" t="s">
        <v>79</v>
      </c>
      <c r="AV241" s="14" t="s">
        <v>121</v>
      </c>
      <c r="AW241" s="14" t="s">
        <v>31</v>
      </c>
      <c r="AX241" s="14" t="s">
        <v>77</v>
      </c>
      <c r="AY241" s="250" t="s">
        <v>114</v>
      </c>
    </row>
    <row r="242" s="2" customFormat="1" ht="24.15" customHeight="1">
      <c r="A242" s="37"/>
      <c r="B242" s="38"/>
      <c r="C242" s="219" t="s">
        <v>376</v>
      </c>
      <c r="D242" s="219" t="s">
        <v>126</v>
      </c>
      <c r="E242" s="220" t="s">
        <v>377</v>
      </c>
      <c r="F242" s="221" t="s">
        <v>378</v>
      </c>
      <c r="G242" s="222" t="s">
        <v>379</v>
      </c>
      <c r="H242" s="223">
        <v>33</v>
      </c>
      <c r="I242" s="224"/>
      <c r="J242" s="225">
        <f>ROUND(I242*H242,2)</f>
        <v>0</v>
      </c>
      <c r="K242" s="221" t="s">
        <v>134</v>
      </c>
      <c r="L242" s="226"/>
      <c r="M242" s="227" t="s">
        <v>19</v>
      </c>
      <c r="N242" s="228" t="s">
        <v>40</v>
      </c>
      <c r="O242" s="83"/>
      <c r="P242" s="208">
        <f>O242*H242</f>
        <v>0</v>
      </c>
      <c r="Q242" s="208">
        <v>0</v>
      </c>
      <c r="R242" s="208">
        <f>Q242*H242</f>
        <v>0</v>
      </c>
      <c r="S242" s="208">
        <v>0</v>
      </c>
      <c r="T242" s="209">
        <f>S242*H242</f>
        <v>0</v>
      </c>
      <c r="U242" s="37"/>
      <c r="V242" s="37"/>
      <c r="W242" s="37"/>
      <c r="X242" s="37"/>
      <c r="Y242" s="37"/>
      <c r="Z242" s="37"/>
      <c r="AA242" s="37"/>
      <c r="AB242" s="37"/>
      <c r="AC242" s="37"/>
      <c r="AD242" s="37"/>
      <c r="AE242" s="37"/>
      <c r="AR242" s="210" t="s">
        <v>138</v>
      </c>
      <c r="AT242" s="210" t="s">
        <v>126</v>
      </c>
      <c r="AU242" s="210" t="s">
        <v>79</v>
      </c>
      <c r="AY242" s="16" t="s">
        <v>114</v>
      </c>
      <c r="BE242" s="211">
        <f>IF(N242="základní",J242,0)</f>
        <v>0</v>
      </c>
      <c r="BF242" s="211">
        <f>IF(N242="snížená",J242,0)</f>
        <v>0</v>
      </c>
      <c r="BG242" s="211">
        <f>IF(N242="zákl. přenesená",J242,0)</f>
        <v>0</v>
      </c>
      <c r="BH242" s="211">
        <f>IF(N242="sníž. přenesená",J242,0)</f>
        <v>0</v>
      </c>
      <c r="BI242" s="211">
        <f>IF(N242="nulová",J242,0)</f>
        <v>0</v>
      </c>
      <c r="BJ242" s="16" t="s">
        <v>77</v>
      </c>
      <c r="BK242" s="211">
        <f>ROUND(I242*H242,2)</f>
        <v>0</v>
      </c>
      <c r="BL242" s="16" t="s">
        <v>135</v>
      </c>
      <c r="BM242" s="210" t="s">
        <v>380</v>
      </c>
    </row>
    <row r="243" s="2" customFormat="1">
      <c r="A243" s="37"/>
      <c r="B243" s="38"/>
      <c r="C243" s="39"/>
      <c r="D243" s="212" t="s">
        <v>122</v>
      </c>
      <c r="E243" s="39"/>
      <c r="F243" s="213" t="s">
        <v>378</v>
      </c>
      <c r="G243" s="39"/>
      <c r="H243" s="39"/>
      <c r="I243" s="214"/>
      <c r="J243" s="39"/>
      <c r="K243" s="39"/>
      <c r="L243" s="43"/>
      <c r="M243" s="215"/>
      <c r="N243" s="216"/>
      <c r="O243" s="83"/>
      <c r="P243" s="83"/>
      <c r="Q243" s="83"/>
      <c r="R243" s="83"/>
      <c r="S243" s="83"/>
      <c r="T243" s="84"/>
      <c r="U243" s="37"/>
      <c r="V243" s="37"/>
      <c r="W243" s="37"/>
      <c r="X243" s="37"/>
      <c r="Y243" s="37"/>
      <c r="Z243" s="37"/>
      <c r="AA243" s="37"/>
      <c r="AB243" s="37"/>
      <c r="AC243" s="37"/>
      <c r="AD243" s="37"/>
      <c r="AE243" s="37"/>
      <c r="AT243" s="16" t="s">
        <v>122</v>
      </c>
      <c r="AU243" s="16" t="s">
        <v>79</v>
      </c>
    </row>
    <row r="244" s="2" customFormat="1" ht="44.25" customHeight="1">
      <c r="A244" s="37"/>
      <c r="B244" s="38"/>
      <c r="C244" s="199" t="s">
        <v>255</v>
      </c>
      <c r="D244" s="199" t="s">
        <v>116</v>
      </c>
      <c r="E244" s="200" t="s">
        <v>381</v>
      </c>
      <c r="F244" s="201" t="s">
        <v>382</v>
      </c>
      <c r="G244" s="202" t="s">
        <v>322</v>
      </c>
      <c r="H244" s="203">
        <v>10</v>
      </c>
      <c r="I244" s="204"/>
      <c r="J244" s="205">
        <f>ROUND(I244*H244,2)</f>
        <v>0</v>
      </c>
      <c r="K244" s="201" t="s">
        <v>134</v>
      </c>
      <c r="L244" s="43"/>
      <c r="M244" s="206" t="s">
        <v>19</v>
      </c>
      <c r="N244" s="207" t="s">
        <v>40</v>
      </c>
      <c r="O244" s="83"/>
      <c r="P244" s="208">
        <f>O244*H244</f>
        <v>0</v>
      </c>
      <c r="Q244" s="208">
        <v>0</v>
      </c>
      <c r="R244" s="208">
        <f>Q244*H244</f>
        <v>0</v>
      </c>
      <c r="S244" s="208">
        <v>0</v>
      </c>
      <c r="T244" s="209">
        <f>S244*H244</f>
        <v>0</v>
      </c>
      <c r="U244" s="37"/>
      <c r="V244" s="37"/>
      <c r="W244" s="37"/>
      <c r="X244" s="37"/>
      <c r="Y244" s="37"/>
      <c r="Z244" s="37"/>
      <c r="AA244" s="37"/>
      <c r="AB244" s="37"/>
      <c r="AC244" s="37"/>
      <c r="AD244" s="37"/>
      <c r="AE244" s="37"/>
      <c r="AR244" s="210" t="s">
        <v>135</v>
      </c>
      <c r="AT244" s="210" t="s">
        <v>116</v>
      </c>
      <c r="AU244" s="210" t="s">
        <v>79</v>
      </c>
      <c r="AY244" s="16" t="s">
        <v>114</v>
      </c>
      <c r="BE244" s="211">
        <f>IF(N244="základní",J244,0)</f>
        <v>0</v>
      </c>
      <c r="BF244" s="211">
        <f>IF(N244="snížená",J244,0)</f>
        <v>0</v>
      </c>
      <c r="BG244" s="211">
        <f>IF(N244="zákl. přenesená",J244,0)</f>
        <v>0</v>
      </c>
      <c r="BH244" s="211">
        <f>IF(N244="sníž. přenesená",J244,0)</f>
        <v>0</v>
      </c>
      <c r="BI244" s="211">
        <f>IF(N244="nulová",J244,0)</f>
        <v>0</v>
      </c>
      <c r="BJ244" s="16" t="s">
        <v>77</v>
      </c>
      <c r="BK244" s="211">
        <f>ROUND(I244*H244,2)</f>
        <v>0</v>
      </c>
      <c r="BL244" s="16" t="s">
        <v>135</v>
      </c>
      <c r="BM244" s="210" t="s">
        <v>383</v>
      </c>
    </row>
    <row r="245" s="2" customFormat="1">
      <c r="A245" s="37"/>
      <c r="B245" s="38"/>
      <c r="C245" s="39"/>
      <c r="D245" s="212" t="s">
        <v>122</v>
      </c>
      <c r="E245" s="39"/>
      <c r="F245" s="213" t="s">
        <v>382</v>
      </c>
      <c r="G245" s="39"/>
      <c r="H245" s="39"/>
      <c r="I245" s="214"/>
      <c r="J245" s="39"/>
      <c r="K245" s="39"/>
      <c r="L245" s="43"/>
      <c r="M245" s="215"/>
      <c r="N245" s="216"/>
      <c r="O245" s="83"/>
      <c r="P245" s="83"/>
      <c r="Q245" s="83"/>
      <c r="R245" s="83"/>
      <c r="S245" s="83"/>
      <c r="T245" s="84"/>
      <c r="U245" s="37"/>
      <c r="V245" s="37"/>
      <c r="W245" s="37"/>
      <c r="X245" s="37"/>
      <c r="Y245" s="37"/>
      <c r="Z245" s="37"/>
      <c r="AA245" s="37"/>
      <c r="AB245" s="37"/>
      <c r="AC245" s="37"/>
      <c r="AD245" s="37"/>
      <c r="AE245" s="37"/>
      <c r="AT245" s="16" t="s">
        <v>122</v>
      </c>
      <c r="AU245" s="16" t="s">
        <v>79</v>
      </c>
    </row>
    <row r="246" s="2" customFormat="1" ht="44.25" customHeight="1">
      <c r="A246" s="37"/>
      <c r="B246" s="38"/>
      <c r="C246" s="199" t="s">
        <v>384</v>
      </c>
      <c r="D246" s="199" t="s">
        <v>116</v>
      </c>
      <c r="E246" s="200" t="s">
        <v>385</v>
      </c>
      <c r="F246" s="201" t="s">
        <v>386</v>
      </c>
      <c r="G246" s="202" t="s">
        <v>322</v>
      </c>
      <c r="H246" s="203">
        <v>55</v>
      </c>
      <c r="I246" s="204"/>
      <c r="J246" s="205">
        <f>ROUND(I246*H246,2)</f>
        <v>0</v>
      </c>
      <c r="K246" s="201" t="s">
        <v>134</v>
      </c>
      <c r="L246" s="43"/>
      <c r="M246" s="206" t="s">
        <v>19</v>
      </c>
      <c r="N246" s="207" t="s">
        <v>40</v>
      </c>
      <c r="O246" s="83"/>
      <c r="P246" s="208">
        <f>O246*H246</f>
        <v>0</v>
      </c>
      <c r="Q246" s="208">
        <v>0</v>
      </c>
      <c r="R246" s="208">
        <f>Q246*H246</f>
        <v>0</v>
      </c>
      <c r="S246" s="208">
        <v>0</v>
      </c>
      <c r="T246" s="209">
        <f>S246*H246</f>
        <v>0</v>
      </c>
      <c r="U246" s="37"/>
      <c r="V246" s="37"/>
      <c r="W246" s="37"/>
      <c r="X246" s="37"/>
      <c r="Y246" s="37"/>
      <c r="Z246" s="37"/>
      <c r="AA246" s="37"/>
      <c r="AB246" s="37"/>
      <c r="AC246" s="37"/>
      <c r="AD246" s="37"/>
      <c r="AE246" s="37"/>
      <c r="AR246" s="210" t="s">
        <v>135</v>
      </c>
      <c r="AT246" s="210" t="s">
        <v>116</v>
      </c>
      <c r="AU246" s="210" t="s">
        <v>79</v>
      </c>
      <c r="AY246" s="16" t="s">
        <v>114</v>
      </c>
      <c r="BE246" s="211">
        <f>IF(N246="základní",J246,0)</f>
        <v>0</v>
      </c>
      <c r="BF246" s="211">
        <f>IF(N246="snížená",J246,0)</f>
        <v>0</v>
      </c>
      <c r="BG246" s="211">
        <f>IF(N246="zákl. přenesená",J246,0)</f>
        <v>0</v>
      </c>
      <c r="BH246" s="211">
        <f>IF(N246="sníž. přenesená",J246,0)</f>
        <v>0</v>
      </c>
      <c r="BI246" s="211">
        <f>IF(N246="nulová",J246,0)</f>
        <v>0</v>
      </c>
      <c r="BJ246" s="16" t="s">
        <v>77</v>
      </c>
      <c r="BK246" s="211">
        <f>ROUND(I246*H246,2)</f>
        <v>0</v>
      </c>
      <c r="BL246" s="16" t="s">
        <v>135</v>
      </c>
      <c r="BM246" s="210" t="s">
        <v>387</v>
      </c>
    </row>
    <row r="247" s="2" customFormat="1">
      <c r="A247" s="37"/>
      <c r="B247" s="38"/>
      <c r="C247" s="39"/>
      <c r="D247" s="212" t="s">
        <v>122</v>
      </c>
      <c r="E247" s="39"/>
      <c r="F247" s="213" t="s">
        <v>386</v>
      </c>
      <c r="G247" s="39"/>
      <c r="H247" s="39"/>
      <c r="I247" s="214"/>
      <c r="J247" s="39"/>
      <c r="K247" s="39"/>
      <c r="L247" s="43"/>
      <c r="M247" s="215"/>
      <c r="N247" s="216"/>
      <c r="O247" s="83"/>
      <c r="P247" s="83"/>
      <c r="Q247" s="83"/>
      <c r="R247" s="83"/>
      <c r="S247" s="83"/>
      <c r="T247" s="84"/>
      <c r="U247" s="37"/>
      <c r="V247" s="37"/>
      <c r="W247" s="37"/>
      <c r="X247" s="37"/>
      <c r="Y247" s="37"/>
      <c r="Z247" s="37"/>
      <c r="AA247" s="37"/>
      <c r="AB247" s="37"/>
      <c r="AC247" s="37"/>
      <c r="AD247" s="37"/>
      <c r="AE247" s="37"/>
      <c r="AT247" s="16" t="s">
        <v>122</v>
      </c>
      <c r="AU247" s="16" t="s">
        <v>79</v>
      </c>
    </row>
    <row r="248" s="2" customFormat="1" ht="16.5" customHeight="1">
      <c r="A248" s="37"/>
      <c r="B248" s="38"/>
      <c r="C248" s="219" t="s">
        <v>259</v>
      </c>
      <c r="D248" s="219" t="s">
        <v>126</v>
      </c>
      <c r="E248" s="220" t="s">
        <v>388</v>
      </c>
      <c r="F248" s="221" t="s">
        <v>389</v>
      </c>
      <c r="G248" s="222" t="s">
        <v>119</v>
      </c>
      <c r="H248" s="223">
        <v>55</v>
      </c>
      <c r="I248" s="224"/>
      <c r="J248" s="225">
        <f>ROUND(I248*H248,2)</f>
        <v>0</v>
      </c>
      <c r="K248" s="221" t="s">
        <v>134</v>
      </c>
      <c r="L248" s="226"/>
      <c r="M248" s="227" t="s">
        <v>19</v>
      </c>
      <c r="N248" s="228" t="s">
        <v>40</v>
      </c>
      <c r="O248" s="83"/>
      <c r="P248" s="208">
        <f>O248*H248</f>
        <v>0</v>
      </c>
      <c r="Q248" s="208">
        <v>0</v>
      </c>
      <c r="R248" s="208">
        <f>Q248*H248</f>
        <v>0</v>
      </c>
      <c r="S248" s="208">
        <v>0</v>
      </c>
      <c r="T248" s="209">
        <f>S248*H248</f>
        <v>0</v>
      </c>
      <c r="U248" s="37"/>
      <c r="V248" s="37"/>
      <c r="W248" s="37"/>
      <c r="X248" s="37"/>
      <c r="Y248" s="37"/>
      <c r="Z248" s="37"/>
      <c r="AA248" s="37"/>
      <c r="AB248" s="37"/>
      <c r="AC248" s="37"/>
      <c r="AD248" s="37"/>
      <c r="AE248" s="37"/>
      <c r="AR248" s="210" t="s">
        <v>138</v>
      </c>
      <c r="AT248" s="210" t="s">
        <v>126</v>
      </c>
      <c r="AU248" s="210" t="s">
        <v>79</v>
      </c>
      <c r="AY248" s="16" t="s">
        <v>114</v>
      </c>
      <c r="BE248" s="211">
        <f>IF(N248="základní",J248,0)</f>
        <v>0</v>
      </c>
      <c r="BF248" s="211">
        <f>IF(N248="snížená",J248,0)</f>
        <v>0</v>
      </c>
      <c r="BG248" s="211">
        <f>IF(N248="zákl. přenesená",J248,0)</f>
        <v>0</v>
      </c>
      <c r="BH248" s="211">
        <f>IF(N248="sníž. přenesená",J248,0)</f>
        <v>0</v>
      </c>
      <c r="BI248" s="211">
        <f>IF(N248="nulová",J248,0)</f>
        <v>0</v>
      </c>
      <c r="BJ248" s="16" t="s">
        <v>77</v>
      </c>
      <c r="BK248" s="211">
        <f>ROUND(I248*H248,2)</f>
        <v>0</v>
      </c>
      <c r="BL248" s="16" t="s">
        <v>135</v>
      </c>
      <c r="BM248" s="210" t="s">
        <v>390</v>
      </c>
    </row>
    <row r="249" s="2" customFormat="1">
      <c r="A249" s="37"/>
      <c r="B249" s="38"/>
      <c r="C249" s="39"/>
      <c r="D249" s="212" t="s">
        <v>122</v>
      </c>
      <c r="E249" s="39"/>
      <c r="F249" s="213" t="s">
        <v>389</v>
      </c>
      <c r="G249" s="39"/>
      <c r="H249" s="39"/>
      <c r="I249" s="214"/>
      <c r="J249" s="39"/>
      <c r="K249" s="39"/>
      <c r="L249" s="43"/>
      <c r="M249" s="215"/>
      <c r="N249" s="216"/>
      <c r="O249" s="83"/>
      <c r="P249" s="83"/>
      <c r="Q249" s="83"/>
      <c r="R249" s="83"/>
      <c r="S249" s="83"/>
      <c r="T249" s="84"/>
      <c r="U249" s="37"/>
      <c r="V249" s="37"/>
      <c r="W249" s="37"/>
      <c r="X249" s="37"/>
      <c r="Y249" s="37"/>
      <c r="Z249" s="37"/>
      <c r="AA249" s="37"/>
      <c r="AB249" s="37"/>
      <c r="AC249" s="37"/>
      <c r="AD249" s="37"/>
      <c r="AE249" s="37"/>
      <c r="AT249" s="16" t="s">
        <v>122</v>
      </c>
      <c r="AU249" s="16" t="s">
        <v>79</v>
      </c>
    </row>
    <row r="250" s="2" customFormat="1" ht="24.15" customHeight="1">
      <c r="A250" s="37"/>
      <c r="B250" s="38"/>
      <c r="C250" s="199" t="s">
        <v>391</v>
      </c>
      <c r="D250" s="199" t="s">
        <v>116</v>
      </c>
      <c r="E250" s="200" t="s">
        <v>392</v>
      </c>
      <c r="F250" s="201" t="s">
        <v>393</v>
      </c>
      <c r="G250" s="202" t="s">
        <v>322</v>
      </c>
      <c r="H250" s="203">
        <v>10</v>
      </c>
      <c r="I250" s="204"/>
      <c r="J250" s="205">
        <f>ROUND(I250*H250,2)</f>
        <v>0</v>
      </c>
      <c r="K250" s="201" t="s">
        <v>134</v>
      </c>
      <c r="L250" s="43"/>
      <c r="M250" s="206" t="s">
        <v>19</v>
      </c>
      <c r="N250" s="207" t="s">
        <v>40</v>
      </c>
      <c r="O250" s="83"/>
      <c r="P250" s="208">
        <f>O250*H250</f>
        <v>0</v>
      </c>
      <c r="Q250" s="208">
        <v>0</v>
      </c>
      <c r="R250" s="208">
        <f>Q250*H250</f>
        <v>0</v>
      </c>
      <c r="S250" s="208">
        <v>0</v>
      </c>
      <c r="T250" s="209">
        <f>S250*H250</f>
        <v>0</v>
      </c>
      <c r="U250" s="37"/>
      <c r="V250" s="37"/>
      <c r="W250" s="37"/>
      <c r="X250" s="37"/>
      <c r="Y250" s="37"/>
      <c r="Z250" s="37"/>
      <c r="AA250" s="37"/>
      <c r="AB250" s="37"/>
      <c r="AC250" s="37"/>
      <c r="AD250" s="37"/>
      <c r="AE250" s="37"/>
      <c r="AR250" s="210" t="s">
        <v>135</v>
      </c>
      <c r="AT250" s="210" t="s">
        <v>116</v>
      </c>
      <c r="AU250" s="210" t="s">
        <v>79</v>
      </c>
      <c r="AY250" s="16" t="s">
        <v>114</v>
      </c>
      <c r="BE250" s="211">
        <f>IF(N250="základní",J250,0)</f>
        <v>0</v>
      </c>
      <c r="BF250" s="211">
        <f>IF(N250="snížená",J250,0)</f>
        <v>0</v>
      </c>
      <c r="BG250" s="211">
        <f>IF(N250="zákl. přenesená",J250,0)</f>
        <v>0</v>
      </c>
      <c r="BH250" s="211">
        <f>IF(N250="sníž. přenesená",J250,0)</f>
        <v>0</v>
      </c>
      <c r="BI250" s="211">
        <f>IF(N250="nulová",J250,0)</f>
        <v>0</v>
      </c>
      <c r="BJ250" s="16" t="s">
        <v>77</v>
      </c>
      <c r="BK250" s="211">
        <f>ROUND(I250*H250,2)</f>
        <v>0</v>
      </c>
      <c r="BL250" s="16" t="s">
        <v>135</v>
      </c>
      <c r="BM250" s="210" t="s">
        <v>394</v>
      </c>
    </row>
    <row r="251" s="2" customFormat="1">
      <c r="A251" s="37"/>
      <c r="B251" s="38"/>
      <c r="C251" s="39"/>
      <c r="D251" s="212" t="s">
        <v>122</v>
      </c>
      <c r="E251" s="39"/>
      <c r="F251" s="213" t="s">
        <v>393</v>
      </c>
      <c r="G251" s="39"/>
      <c r="H251" s="39"/>
      <c r="I251" s="214"/>
      <c r="J251" s="39"/>
      <c r="K251" s="39"/>
      <c r="L251" s="43"/>
      <c r="M251" s="215"/>
      <c r="N251" s="216"/>
      <c r="O251" s="83"/>
      <c r="P251" s="83"/>
      <c r="Q251" s="83"/>
      <c r="R251" s="83"/>
      <c r="S251" s="83"/>
      <c r="T251" s="84"/>
      <c r="U251" s="37"/>
      <c r="V251" s="37"/>
      <c r="W251" s="37"/>
      <c r="X251" s="37"/>
      <c r="Y251" s="37"/>
      <c r="Z251" s="37"/>
      <c r="AA251" s="37"/>
      <c r="AB251" s="37"/>
      <c r="AC251" s="37"/>
      <c r="AD251" s="37"/>
      <c r="AE251" s="37"/>
      <c r="AT251" s="16" t="s">
        <v>122</v>
      </c>
      <c r="AU251" s="16" t="s">
        <v>79</v>
      </c>
    </row>
    <row r="252" s="2" customFormat="1" ht="16.5" customHeight="1">
      <c r="A252" s="37"/>
      <c r="B252" s="38"/>
      <c r="C252" s="219" t="s">
        <v>263</v>
      </c>
      <c r="D252" s="219" t="s">
        <v>126</v>
      </c>
      <c r="E252" s="220" t="s">
        <v>395</v>
      </c>
      <c r="F252" s="221" t="s">
        <v>396</v>
      </c>
      <c r="G252" s="222" t="s">
        <v>119</v>
      </c>
      <c r="H252" s="223">
        <v>25</v>
      </c>
      <c r="I252" s="224"/>
      <c r="J252" s="225">
        <f>ROUND(I252*H252,2)</f>
        <v>0</v>
      </c>
      <c r="K252" s="221" t="s">
        <v>134</v>
      </c>
      <c r="L252" s="226"/>
      <c r="M252" s="227" t="s">
        <v>19</v>
      </c>
      <c r="N252" s="228" t="s">
        <v>40</v>
      </c>
      <c r="O252" s="83"/>
      <c r="P252" s="208">
        <f>O252*H252</f>
        <v>0</v>
      </c>
      <c r="Q252" s="208">
        <v>0</v>
      </c>
      <c r="R252" s="208">
        <f>Q252*H252</f>
        <v>0</v>
      </c>
      <c r="S252" s="208">
        <v>0</v>
      </c>
      <c r="T252" s="209">
        <f>S252*H252</f>
        <v>0</v>
      </c>
      <c r="U252" s="37"/>
      <c r="V252" s="37"/>
      <c r="W252" s="37"/>
      <c r="X252" s="37"/>
      <c r="Y252" s="37"/>
      <c r="Z252" s="37"/>
      <c r="AA252" s="37"/>
      <c r="AB252" s="37"/>
      <c r="AC252" s="37"/>
      <c r="AD252" s="37"/>
      <c r="AE252" s="37"/>
      <c r="AR252" s="210" t="s">
        <v>138</v>
      </c>
      <c r="AT252" s="210" t="s">
        <v>126</v>
      </c>
      <c r="AU252" s="210" t="s">
        <v>79</v>
      </c>
      <c r="AY252" s="16" t="s">
        <v>114</v>
      </c>
      <c r="BE252" s="211">
        <f>IF(N252="základní",J252,0)</f>
        <v>0</v>
      </c>
      <c r="BF252" s="211">
        <f>IF(N252="snížená",J252,0)</f>
        <v>0</v>
      </c>
      <c r="BG252" s="211">
        <f>IF(N252="zákl. přenesená",J252,0)</f>
        <v>0</v>
      </c>
      <c r="BH252" s="211">
        <f>IF(N252="sníž. přenesená",J252,0)</f>
        <v>0</v>
      </c>
      <c r="BI252" s="211">
        <f>IF(N252="nulová",J252,0)</f>
        <v>0</v>
      </c>
      <c r="BJ252" s="16" t="s">
        <v>77</v>
      </c>
      <c r="BK252" s="211">
        <f>ROUND(I252*H252,2)</f>
        <v>0</v>
      </c>
      <c r="BL252" s="16" t="s">
        <v>135</v>
      </c>
      <c r="BM252" s="210" t="s">
        <v>397</v>
      </c>
    </row>
    <row r="253" s="2" customFormat="1">
      <c r="A253" s="37"/>
      <c r="B253" s="38"/>
      <c r="C253" s="39"/>
      <c r="D253" s="212" t="s">
        <v>122</v>
      </c>
      <c r="E253" s="39"/>
      <c r="F253" s="213" t="s">
        <v>396</v>
      </c>
      <c r="G253" s="39"/>
      <c r="H253" s="39"/>
      <c r="I253" s="214"/>
      <c r="J253" s="39"/>
      <c r="K253" s="39"/>
      <c r="L253" s="43"/>
      <c r="M253" s="215"/>
      <c r="N253" s="216"/>
      <c r="O253" s="83"/>
      <c r="P253" s="83"/>
      <c r="Q253" s="83"/>
      <c r="R253" s="83"/>
      <c r="S253" s="83"/>
      <c r="T253" s="84"/>
      <c r="U253" s="37"/>
      <c r="V253" s="37"/>
      <c r="W253" s="37"/>
      <c r="X253" s="37"/>
      <c r="Y253" s="37"/>
      <c r="Z253" s="37"/>
      <c r="AA253" s="37"/>
      <c r="AB253" s="37"/>
      <c r="AC253" s="37"/>
      <c r="AD253" s="37"/>
      <c r="AE253" s="37"/>
      <c r="AT253" s="16" t="s">
        <v>122</v>
      </c>
      <c r="AU253" s="16" t="s">
        <v>79</v>
      </c>
    </row>
    <row r="254" s="2" customFormat="1" ht="37.8" customHeight="1">
      <c r="A254" s="37"/>
      <c r="B254" s="38"/>
      <c r="C254" s="199" t="s">
        <v>398</v>
      </c>
      <c r="D254" s="199" t="s">
        <v>116</v>
      </c>
      <c r="E254" s="200" t="s">
        <v>399</v>
      </c>
      <c r="F254" s="201" t="s">
        <v>400</v>
      </c>
      <c r="G254" s="202" t="s">
        <v>322</v>
      </c>
      <c r="H254" s="203">
        <v>55</v>
      </c>
      <c r="I254" s="204"/>
      <c r="J254" s="205">
        <f>ROUND(I254*H254,2)</f>
        <v>0</v>
      </c>
      <c r="K254" s="201" t="s">
        <v>134</v>
      </c>
      <c r="L254" s="43"/>
      <c r="M254" s="206" t="s">
        <v>19</v>
      </c>
      <c r="N254" s="207" t="s">
        <v>40</v>
      </c>
      <c r="O254" s="83"/>
      <c r="P254" s="208">
        <f>O254*H254</f>
        <v>0</v>
      </c>
      <c r="Q254" s="208">
        <v>0</v>
      </c>
      <c r="R254" s="208">
        <f>Q254*H254</f>
        <v>0</v>
      </c>
      <c r="S254" s="208">
        <v>0</v>
      </c>
      <c r="T254" s="209">
        <f>S254*H254</f>
        <v>0</v>
      </c>
      <c r="U254" s="37"/>
      <c r="V254" s="37"/>
      <c r="W254" s="37"/>
      <c r="X254" s="37"/>
      <c r="Y254" s="37"/>
      <c r="Z254" s="37"/>
      <c r="AA254" s="37"/>
      <c r="AB254" s="37"/>
      <c r="AC254" s="37"/>
      <c r="AD254" s="37"/>
      <c r="AE254" s="37"/>
      <c r="AR254" s="210" t="s">
        <v>135</v>
      </c>
      <c r="AT254" s="210" t="s">
        <v>116</v>
      </c>
      <c r="AU254" s="210" t="s">
        <v>79</v>
      </c>
      <c r="AY254" s="16" t="s">
        <v>114</v>
      </c>
      <c r="BE254" s="211">
        <f>IF(N254="základní",J254,0)</f>
        <v>0</v>
      </c>
      <c r="BF254" s="211">
        <f>IF(N254="snížená",J254,0)</f>
        <v>0</v>
      </c>
      <c r="BG254" s="211">
        <f>IF(N254="zákl. přenesená",J254,0)</f>
        <v>0</v>
      </c>
      <c r="BH254" s="211">
        <f>IF(N254="sníž. přenesená",J254,0)</f>
        <v>0</v>
      </c>
      <c r="BI254" s="211">
        <f>IF(N254="nulová",J254,0)</f>
        <v>0</v>
      </c>
      <c r="BJ254" s="16" t="s">
        <v>77</v>
      </c>
      <c r="BK254" s="211">
        <f>ROUND(I254*H254,2)</f>
        <v>0</v>
      </c>
      <c r="BL254" s="16" t="s">
        <v>135</v>
      </c>
      <c r="BM254" s="210" t="s">
        <v>401</v>
      </c>
    </row>
    <row r="255" s="2" customFormat="1">
      <c r="A255" s="37"/>
      <c r="B255" s="38"/>
      <c r="C255" s="39"/>
      <c r="D255" s="212" t="s">
        <v>122</v>
      </c>
      <c r="E255" s="39"/>
      <c r="F255" s="213" t="s">
        <v>400</v>
      </c>
      <c r="G255" s="39"/>
      <c r="H255" s="39"/>
      <c r="I255" s="214"/>
      <c r="J255" s="39"/>
      <c r="K255" s="39"/>
      <c r="L255" s="43"/>
      <c r="M255" s="215"/>
      <c r="N255" s="216"/>
      <c r="O255" s="83"/>
      <c r="P255" s="83"/>
      <c r="Q255" s="83"/>
      <c r="R255" s="83"/>
      <c r="S255" s="83"/>
      <c r="T255" s="84"/>
      <c r="U255" s="37"/>
      <c r="V255" s="37"/>
      <c r="W255" s="37"/>
      <c r="X255" s="37"/>
      <c r="Y255" s="37"/>
      <c r="Z255" s="37"/>
      <c r="AA255" s="37"/>
      <c r="AB255" s="37"/>
      <c r="AC255" s="37"/>
      <c r="AD255" s="37"/>
      <c r="AE255" s="37"/>
      <c r="AT255" s="16" t="s">
        <v>122</v>
      </c>
      <c r="AU255" s="16" t="s">
        <v>79</v>
      </c>
    </row>
    <row r="256" s="2" customFormat="1" ht="55.5" customHeight="1">
      <c r="A256" s="37"/>
      <c r="B256" s="38"/>
      <c r="C256" s="199" t="s">
        <v>268</v>
      </c>
      <c r="D256" s="199" t="s">
        <v>116</v>
      </c>
      <c r="E256" s="200" t="s">
        <v>402</v>
      </c>
      <c r="F256" s="201" t="s">
        <v>403</v>
      </c>
      <c r="G256" s="202" t="s">
        <v>322</v>
      </c>
      <c r="H256" s="203">
        <v>55</v>
      </c>
      <c r="I256" s="204"/>
      <c r="J256" s="205">
        <f>ROUND(I256*H256,2)</f>
        <v>0</v>
      </c>
      <c r="K256" s="201" t="s">
        <v>134</v>
      </c>
      <c r="L256" s="43"/>
      <c r="M256" s="206" t="s">
        <v>19</v>
      </c>
      <c r="N256" s="207" t="s">
        <v>40</v>
      </c>
      <c r="O256" s="83"/>
      <c r="P256" s="208">
        <f>O256*H256</f>
        <v>0</v>
      </c>
      <c r="Q256" s="208">
        <v>0</v>
      </c>
      <c r="R256" s="208">
        <f>Q256*H256</f>
        <v>0</v>
      </c>
      <c r="S256" s="208">
        <v>0</v>
      </c>
      <c r="T256" s="209">
        <f>S256*H256</f>
        <v>0</v>
      </c>
      <c r="U256" s="37"/>
      <c r="V256" s="37"/>
      <c r="W256" s="37"/>
      <c r="X256" s="37"/>
      <c r="Y256" s="37"/>
      <c r="Z256" s="37"/>
      <c r="AA256" s="37"/>
      <c r="AB256" s="37"/>
      <c r="AC256" s="37"/>
      <c r="AD256" s="37"/>
      <c r="AE256" s="37"/>
      <c r="AR256" s="210" t="s">
        <v>135</v>
      </c>
      <c r="AT256" s="210" t="s">
        <v>116</v>
      </c>
      <c r="AU256" s="210" t="s">
        <v>79</v>
      </c>
      <c r="AY256" s="16" t="s">
        <v>114</v>
      </c>
      <c r="BE256" s="211">
        <f>IF(N256="základní",J256,0)</f>
        <v>0</v>
      </c>
      <c r="BF256" s="211">
        <f>IF(N256="snížená",J256,0)</f>
        <v>0</v>
      </c>
      <c r="BG256" s="211">
        <f>IF(N256="zákl. přenesená",J256,0)</f>
        <v>0</v>
      </c>
      <c r="BH256" s="211">
        <f>IF(N256="sníž. přenesená",J256,0)</f>
        <v>0</v>
      </c>
      <c r="BI256" s="211">
        <f>IF(N256="nulová",J256,0)</f>
        <v>0</v>
      </c>
      <c r="BJ256" s="16" t="s">
        <v>77</v>
      </c>
      <c r="BK256" s="211">
        <f>ROUND(I256*H256,2)</f>
        <v>0</v>
      </c>
      <c r="BL256" s="16" t="s">
        <v>135</v>
      </c>
      <c r="BM256" s="210" t="s">
        <v>404</v>
      </c>
    </row>
    <row r="257" s="2" customFormat="1">
      <c r="A257" s="37"/>
      <c r="B257" s="38"/>
      <c r="C257" s="39"/>
      <c r="D257" s="212" t="s">
        <v>122</v>
      </c>
      <c r="E257" s="39"/>
      <c r="F257" s="213" t="s">
        <v>403</v>
      </c>
      <c r="G257" s="39"/>
      <c r="H257" s="39"/>
      <c r="I257" s="214"/>
      <c r="J257" s="39"/>
      <c r="K257" s="39"/>
      <c r="L257" s="43"/>
      <c r="M257" s="215"/>
      <c r="N257" s="216"/>
      <c r="O257" s="83"/>
      <c r="P257" s="83"/>
      <c r="Q257" s="83"/>
      <c r="R257" s="83"/>
      <c r="S257" s="83"/>
      <c r="T257" s="84"/>
      <c r="U257" s="37"/>
      <c r="V257" s="37"/>
      <c r="W257" s="37"/>
      <c r="X257" s="37"/>
      <c r="Y257" s="37"/>
      <c r="Z257" s="37"/>
      <c r="AA257" s="37"/>
      <c r="AB257" s="37"/>
      <c r="AC257" s="37"/>
      <c r="AD257" s="37"/>
      <c r="AE257" s="37"/>
      <c r="AT257" s="16" t="s">
        <v>122</v>
      </c>
      <c r="AU257" s="16" t="s">
        <v>79</v>
      </c>
    </row>
    <row r="258" s="12" customFormat="1" ht="22.8" customHeight="1">
      <c r="A258" s="12"/>
      <c r="B258" s="183"/>
      <c r="C258" s="184"/>
      <c r="D258" s="185" t="s">
        <v>68</v>
      </c>
      <c r="E258" s="197" t="s">
        <v>405</v>
      </c>
      <c r="F258" s="197" t="s">
        <v>406</v>
      </c>
      <c r="G258" s="184"/>
      <c r="H258" s="184"/>
      <c r="I258" s="187"/>
      <c r="J258" s="198">
        <f>BK258</f>
        <v>0</v>
      </c>
      <c r="K258" s="184"/>
      <c r="L258" s="189"/>
      <c r="M258" s="190"/>
      <c r="N258" s="191"/>
      <c r="O258" s="191"/>
      <c r="P258" s="192">
        <f>SUM(P259:P263)</f>
        <v>0</v>
      </c>
      <c r="Q258" s="191"/>
      <c r="R258" s="192">
        <f>SUM(R259:R263)</f>
        <v>0</v>
      </c>
      <c r="S258" s="191"/>
      <c r="T258" s="193">
        <f>SUM(T259:T263)</f>
        <v>0</v>
      </c>
      <c r="U258" s="12"/>
      <c r="V258" s="12"/>
      <c r="W258" s="12"/>
      <c r="X258" s="12"/>
      <c r="Y258" s="12"/>
      <c r="Z258" s="12"/>
      <c r="AA258" s="12"/>
      <c r="AB258" s="12"/>
      <c r="AC258" s="12"/>
      <c r="AD258" s="12"/>
      <c r="AE258" s="12"/>
      <c r="AR258" s="194" t="s">
        <v>128</v>
      </c>
      <c r="AT258" s="195" t="s">
        <v>68</v>
      </c>
      <c r="AU258" s="195" t="s">
        <v>77</v>
      </c>
      <c r="AY258" s="194" t="s">
        <v>114</v>
      </c>
      <c r="BK258" s="196">
        <f>SUM(BK259:BK263)</f>
        <v>0</v>
      </c>
    </row>
    <row r="259" s="2" customFormat="1" ht="16.5" customHeight="1">
      <c r="A259" s="37"/>
      <c r="B259" s="38"/>
      <c r="C259" s="199" t="s">
        <v>407</v>
      </c>
      <c r="D259" s="199" t="s">
        <v>116</v>
      </c>
      <c r="E259" s="200" t="s">
        <v>408</v>
      </c>
      <c r="F259" s="201" t="s">
        <v>409</v>
      </c>
      <c r="G259" s="202" t="s">
        <v>410</v>
      </c>
      <c r="H259" s="203">
        <v>35</v>
      </c>
      <c r="I259" s="204"/>
      <c r="J259" s="205">
        <f>ROUND(I259*H259,2)</f>
        <v>0</v>
      </c>
      <c r="K259" s="201" t="s">
        <v>134</v>
      </c>
      <c r="L259" s="43"/>
      <c r="M259" s="206" t="s">
        <v>19</v>
      </c>
      <c r="N259" s="207" t="s">
        <v>40</v>
      </c>
      <c r="O259" s="83"/>
      <c r="P259" s="208">
        <f>O259*H259</f>
        <v>0</v>
      </c>
      <c r="Q259" s="208">
        <v>0</v>
      </c>
      <c r="R259" s="208">
        <f>Q259*H259</f>
        <v>0</v>
      </c>
      <c r="S259" s="208">
        <v>0</v>
      </c>
      <c r="T259" s="209">
        <f>S259*H259</f>
        <v>0</v>
      </c>
      <c r="U259" s="37"/>
      <c r="V259" s="37"/>
      <c r="W259" s="37"/>
      <c r="X259" s="37"/>
      <c r="Y259" s="37"/>
      <c r="Z259" s="37"/>
      <c r="AA259" s="37"/>
      <c r="AB259" s="37"/>
      <c r="AC259" s="37"/>
      <c r="AD259" s="37"/>
      <c r="AE259" s="37"/>
      <c r="AR259" s="210" t="s">
        <v>135</v>
      </c>
      <c r="AT259" s="210" t="s">
        <v>116</v>
      </c>
      <c r="AU259" s="210" t="s">
        <v>79</v>
      </c>
      <c r="AY259" s="16" t="s">
        <v>114</v>
      </c>
      <c r="BE259" s="211">
        <f>IF(N259="základní",J259,0)</f>
        <v>0</v>
      </c>
      <c r="BF259" s="211">
        <f>IF(N259="snížená",J259,0)</f>
        <v>0</v>
      </c>
      <c r="BG259" s="211">
        <f>IF(N259="zákl. přenesená",J259,0)</f>
        <v>0</v>
      </c>
      <c r="BH259" s="211">
        <f>IF(N259="sníž. přenesená",J259,0)</f>
        <v>0</v>
      </c>
      <c r="BI259" s="211">
        <f>IF(N259="nulová",J259,0)</f>
        <v>0</v>
      </c>
      <c r="BJ259" s="16" t="s">
        <v>77</v>
      </c>
      <c r="BK259" s="211">
        <f>ROUND(I259*H259,2)</f>
        <v>0</v>
      </c>
      <c r="BL259" s="16" t="s">
        <v>135</v>
      </c>
      <c r="BM259" s="210" t="s">
        <v>411</v>
      </c>
    </row>
    <row r="260" s="2" customFormat="1">
      <c r="A260" s="37"/>
      <c r="B260" s="38"/>
      <c r="C260" s="39"/>
      <c r="D260" s="212" t="s">
        <v>122</v>
      </c>
      <c r="E260" s="39"/>
      <c r="F260" s="213" t="s">
        <v>409</v>
      </c>
      <c r="G260" s="39"/>
      <c r="H260" s="39"/>
      <c r="I260" s="214"/>
      <c r="J260" s="39"/>
      <c r="K260" s="39"/>
      <c r="L260" s="43"/>
      <c r="M260" s="215"/>
      <c r="N260" s="216"/>
      <c r="O260" s="83"/>
      <c r="P260" s="83"/>
      <c r="Q260" s="83"/>
      <c r="R260" s="83"/>
      <c r="S260" s="83"/>
      <c r="T260" s="84"/>
      <c r="U260" s="37"/>
      <c r="V260" s="37"/>
      <c r="W260" s="37"/>
      <c r="X260" s="37"/>
      <c r="Y260" s="37"/>
      <c r="Z260" s="37"/>
      <c r="AA260" s="37"/>
      <c r="AB260" s="37"/>
      <c r="AC260" s="37"/>
      <c r="AD260" s="37"/>
      <c r="AE260" s="37"/>
      <c r="AT260" s="16" t="s">
        <v>122</v>
      </c>
      <c r="AU260" s="16" t="s">
        <v>79</v>
      </c>
    </row>
    <row r="261" s="2" customFormat="1" ht="37.8" customHeight="1">
      <c r="A261" s="37"/>
      <c r="B261" s="38"/>
      <c r="C261" s="199" t="s">
        <v>270</v>
      </c>
      <c r="D261" s="199" t="s">
        <v>116</v>
      </c>
      <c r="E261" s="200" t="s">
        <v>412</v>
      </c>
      <c r="F261" s="201" t="s">
        <v>413</v>
      </c>
      <c r="G261" s="202" t="s">
        <v>142</v>
      </c>
      <c r="H261" s="203">
        <v>44</v>
      </c>
      <c r="I261" s="204"/>
      <c r="J261" s="205">
        <f>ROUND(I261*H261,2)</f>
        <v>0</v>
      </c>
      <c r="K261" s="201" t="s">
        <v>120</v>
      </c>
      <c r="L261" s="43"/>
      <c r="M261" s="206" t="s">
        <v>19</v>
      </c>
      <c r="N261" s="207" t="s">
        <v>40</v>
      </c>
      <c r="O261" s="83"/>
      <c r="P261" s="208">
        <f>O261*H261</f>
        <v>0</v>
      </c>
      <c r="Q261" s="208">
        <v>0</v>
      </c>
      <c r="R261" s="208">
        <f>Q261*H261</f>
        <v>0</v>
      </c>
      <c r="S261" s="208">
        <v>0</v>
      </c>
      <c r="T261" s="209">
        <f>S261*H261</f>
        <v>0</v>
      </c>
      <c r="U261" s="37"/>
      <c r="V261" s="37"/>
      <c r="W261" s="37"/>
      <c r="X261" s="37"/>
      <c r="Y261" s="37"/>
      <c r="Z261" s="37"/>
      <c r="AA261" s="37"/>
      <c r="AB261" s="37"/>
      <c r="AC261" s="37"/>
      <c r="AD261" s="37"/>
      <c r="AE261" s="37"/>
      <c r="AR261" s="210" t="s">
        <v>135</v>
      </c>
      <c r="AT261" s="210" t="s">
        <v>116</v>
      </c>
      <c r="AU261" s="210" t="s">
        <v>79</v>
      </c>
      <c r="AY261" s="16" t="s">
        <v>114</v>
      </c>
      <c r="BE261" s="211">
        <f>IF(N261="základní",J261,0)</f>
        <v>0</v>
      </c>
      <c r="BF261" s="211">
        <f>IF(N261="snížená",J261,0)</f>
        <v>0</v>
      </c>
      <c r="BG261" s="211">
        <f>IF(N261="zákl. přenesená",J261,0)</f>
        <v>0</v>
      </c>
      <c r="BH261" s="211">
        <f>IF(N261="sníž. přenesená",J261,0)</f>
        <v>0</v>
      </c>
      <c r="BI261" s="211">
        <f>IF(N261="nulová",J261,0)</f>
        <v>0</v>
      </c>
      <c r="BJ261" s="16" t="s">
        <v>77</v>
      </c>
      <c r="BK261" s="211">
        <f>ROUND(I261*H261,2)</f>
        <v>0</v>
      </c>
      <c r="BL261" s="16" t="s">
        <v>135</v>
      </c>
      <c r="BM261" s="210" t="s">
        <v>414</v>
      </c>
    </row>
    <row r="262" s="2" customFormat="1">
      <c r="A262" s="37"/>
      <c r="B262" s="38"/>
      <c r="C262" s="39"/>
      <c r="D262" s="212" t="s">
        <v>122</v>
      </c>
      <c r="E262" s="39"/>
      <c r="F262" s="213" t="s">
        <v>413</v>
      </c>
      <c r="G262" s="39"/>
      <c r="H262" s="39"/>
      <c r="I262" s="214"/>
      <c r="J262" s="39"/>
      <c r="K262" s="39"/>
      <c r="L262" s="43"/>
      <c r="M262" s="215"/>
      <c r="N262" s="216"/>
      <c r="O262" s="83"/>
      <c r="P262" s="83"/>
      <c r="Q262" s="83"/>
      <c r="R262" s="83"/>
      <c r="S262" s="83"/>
      <c r="T262" s="84"/>
      <c r="U262" s="37"/>
      <c r="V262" s="37"/>
      <c r="W262" s="37"/>
      <c r="X262" s="37"/>
      <c r="Y262" s="37"/>
      <c r="Z262" s="37"/>
      <c r="AA262" s="37"/>
      <c r="AB262" s="37"/>
      <c r="AC262" s="37"/>
      <c r="AD262" s="37"/>
      <c r="AE262" s="37"/>
      <c r="AT262" s="16" t="s">
        <v>122</v>
      </c>
      <c r="AU262" s="16" t="s">
        <v>79</v>
      </c>
    </row>
    <row r="263" s="2" customFormat="1">
      <c r="A263" s="37"/>
      <c r="B263" s="38"/>
      <c r="C263" s="39"/>
      <c r="D263" s="217" t="s">
        <v>124</v>
      </c>
      <c r="E263" s="39"/>
      <c r="F263" s="218" t="s">
        <v>415</v>
      </c>
      <c r="G263" s="39"/>
      <c r="H263" s="39"/>
      <c r="I263" s="214"/>
      <c r="J263" s="39"/>
      <c r="K263" s="39"/>
      <c r="L263" s="43"/>
      <c r="M263" s="215"/>
      <c r="N263" s="216"/>
      <c r="O263" s="83"/>
      <c r="P263" s="83"/>
      <c r="Q263" s="83"/>
      <c r="R263" s="83"/>
      <c r="S263" s="83"/>
      <c r="T263" s="84"/>
      <c r="U263" s="37"/>
      <c r="V263" s="37"/>
      <c r="W263" s="37"/>
      <c r="X263" s="37"/>
      <c r="Y263" s="37"/>
      <c r="Z263" s="37"/>
      <c r="AA263" s="37"/>
      <c r="AB263" s="37"/>
      <c r="AC263" s="37"/>
      <c r="AD263" s="37"/>
      <c r="AE263" s="37"/>
      <c r="AT263" s="16" t="s">
        <v>124</v>
      </c>
      <c r="AU263" s="16" t="s">
        <v>79</v>
      </c>
    </row>
    <row r="264" s="12" customFormat="1" ht="25.92" customHeight="1">
      <c r="A264" s="12"/>
      <c r="B264" s="183"/>
      <c r="C264" s="184"/>
      <c r="D264" s="185" t="s">
        <v>68</v>
      </c>
      <c r="E264" s="186" t="s">
        <v>416</v>
      </c>
      <c r="F264" s="186" t="s">
        <v>417</v>
      </c>
      <c r="G264" s="184"/>
      <c r="H264" s="184"/>
      <c r="I264" s="187"/>
      <c r="J264" s="188">
        <f>BK264</f>
        <v>0</v>
      </c>
      <c r="K264" s="184"/>
      <c r="L264" s="189"/>
      <c r="M264" s="190"/>
      <c r="N264" s="191"/>
      <c r="O264" s="191"/>
      <c r="P264" s="192">
        <f>SUM(P265:P268)</f>
        <v>0</v>
      </c>
      <c r="Q264" s="191"/>
      <c r="R264" s="192">
        <f>SUM(R265:R268)</f>
        <v>0</v>
      </c>
      <c r="S264" s="191"/>
      <c r="T264" s="193">
        <f>SUM(T265:T268)</f>
        <v>0</v>
      </c>
      <c r="U264" s="12"/>
      <c r="V264" s="12"/>
      <c r="W264" s="12"/>
      <c r="X264" s="12"/>
      <c r="Y264" s="12"/>
      <c r="Z264" s="12"/>
      <c r="AA264" s="12"/>
      <c r="AB264" s="12"/>
      <c r="AC264" s="12"/>
      <c r="AD264" s="12"/>
      <c r="AE264" s="12"/>
      <c r="AR264" s="194" t="s">
        <v>121</v>
      </c>
      <c r="AT264" s="195" t="s">
        <v>68</v>
      </c>
      <c r="AU264" s="195" t="s">
        <v>69</v>
      </c>
      <c r="AY264" s="194" t="s">
        <v>114</v>
      </c>
      <c r="BK264" s="196">
        <f>SUM(BK265:BK268)</f>
        <v>0</v>
      </c>
    </row>
    <row r="265" s="2" customFormat="1" ht="24.15" customHeight="1">
      <c r="A265" s="37"/>
      <c r="B265" s="38"/>
      <c r="C265" s="199" t="s">
        <v>418</v>
      </c>
      <c r="D265" s="199" t="s">
        <v>116</v>
      </c>
      <c r="E265" s="200" t="s">
        <v>419</v>
      </c>
      <c r="F265" s="201" t="s">
        <v>420</v>
      </c>
      <c r="G265" s="202" t="s">
        <v>133</v>
      </c>
      <c r="H265" s="203">
        <v>1</v>
      </c>
      <c r="I265" s="204"/>
      <c r="J265" s="205">
        <f>ROUND(I265*H265,2)</f>
        <v>0</v>
      </c>
      <c r="K265" s="201" t="s">
        <v>134</v>
      </c>
      <c r="L265" s="43"/>
      <c r="M265" s="206" t="s">
        <v>19</v>
      </c>
      <c r="N265" s="207" t="s">
        <v>40</v>
      </c>
      <c r="O265" s="83"/>
      <c r="P265" s="208">
        <f>O265*H265</f>
        <v>0</v>
      </c>
      <c r="Q265" s="208">
        <v>0</v>
      </c>
      <c r="R265" s="208">
        <f>Q265*H265</f>
        <v>0</v>
      </c>
      <c r="S265" s="208">
        <v>0</v>
      </c>
      <c r="T265" s="209">
        <f>S265*H265</f>
        <v>0</v>
      </c>
      <c r="U265" s="37"/>
      <c r="V265" s="37"/>
      <c r="W265" s="37"/>
      <c r="X265" s="37"/>
      <c r="Y265" s="37"/>
      <c r="Z265" s="37"/>
      <c r="AA265" s="37"/>
      <c r="AB265" s="37"/>
      <c r="AC265" s="37"/>
      <c r="AD265" s="37"/>
      <c r="AE265" s="37"/>
      <c r="AR265" s="210" t="s">
        <v>421</v>
      </c>
      <c r="AT265" s="210" t="s">
        <v>116</v>
      </c>
      <c r="AU265" s="210" t="s">
        <v>77</v>
      </c>
      <c r="AY265" s="16" t="s">
        <v>114</v>
      </c>
      <c r="BE265" s="211">
        <f>IF(N265="základní",J265,0)</f>
        <v>0</v>
      </c>
      <c r="BF265" s="211">
        <f>IF(N265="snížená",J265,0)</f>
        <v>0</v>
      </c>
      <c r="BG265" s="211">
        <f>IF(N265="zákl. přenesená",J265,0)</f>
        <v>0</v>
      </c>
      <c r="BH265" s="211">
        <f>IF(N265="sníž. přenesená",J265,0)</f>
        <v>0</v>
      </c>
      <c r="BI265" s="211">
        <f>IF(N265="nulová",J265,0)</f>
        <v>0</v>
      </c>
      <c r="BJ265" s="16" t="s">
        <v>77</v>
      </c>
      <c r="BK265" s="211">
        <f>ROUND(I265*H265,2)</f>
        <v>0</v>
      </c>
      <c r="BL265" s="16" t="s">
        <v>421</v>
      </c>
      <c r="BM265" s="210" t="s">
        <v>422</v>
      </c>
    </row>
    <row r="266" s="2" customFormat="1">
      <c r="A266" s="37"/>
      <c r="B266" s="38"/>
      <c r="C266" s="39"/>
      <c r="D266" s="212" t="s">
        <v>122</v>
      </c>
      <c r="E266" s="39"/>
      <c r="F266" s="213" t="s">
        <v>420</v>
      </c>
      <c r="G266" s="39"/>
      <c r="H266" s="39"/>
      <c r="I266" s="214"/>
      <c r="J266" s="39"/>
      <c r="K266" s="39"/>
      <c r="L266" s="43"/>
      <c r="M266" s="215"/>
      <c r="N266" s="216"/>
      <c r="O266" s="83"/>
      <c r="P266" s="83"/>
      <c r="Q266" s="83"/>
      <c r="R266" s="83"/>
      <c r="S266" s="83"/>
      <c r="T266" s="84"/>
      <c r="U266" s="37"/>
      <c r="V266" s="37"/>
      <c r="W266" s="37"/>
      <c r="X266" s="37"/>
      <c r="Y266" s="37"/>
      <c r="Z266" s="37"/>
      <c r="AA266" s="37"/>
      <c r="AB266" s="37"/>
      <c r="AC266" s="37"/>
      <c r="AD266" s="37"/>
      <c r="AE266" s="37"/>
      <c r="AT266" s="16" t="s">
        <v>122</v>
      </c>
      <c r="AU266" s="16" t="s">
        <v>77</v>
      </c>
    </row>
    <row r="267" s="2" customFormat="1" ht="24.15" customHeight="1">
      <c r="A267" s="37"/>
      <c r="B267" s="38"/>
      <c r="C267" s="199" t="s">
        <v>273</v>
      </c>
      <c r="D267" s="199" t="s">
        <v>116</v>
      </c>
      <c r="E267" s="200" t="s">
        <v>423</v>
      </c>
      <c r="F267" s="201" t="s">
        <v>424</v>
      </c>
      <c r="G267" s="202" t="s">
        <v>133</v>
      </c>
      <c r="H267" s="203">
        <v>13</v>
      </c>
      <c r="I267" s="204"/>
      <c r="J267" s="205">
        <f>ROUND(I267*H267,2)</f>
        <v>0</v>
      </c>
      <c r="K267" s="201" t="s">
        <v>134</v>
      </c>
      <c r="L267" s="43"/>
      <c r="M267" s="206" t="s">
        <v>19</v>
      </c>
      <c r="N267" s="207" t="s">
        <v>40</v>
      </c>
      <c r="O267" s="83"/>
      <c r="P267" s="208">
        <f>O267*H267</f>
        <v>0</v>
      </c>
      <c r="Q267" s="208">
        <v>0</v>
      </c>
      <c r="R267" s="208">
        <f>Q267*H267</f>
        <v>0</v>
      </c>
      <c r="S267" s="208">
        <v>0</v>
      </c>
      <c r="T267" s="209">
        <f>S267*H267</f>
        <v>0</v>
      </c>
      <c r="U267" s="37"/>
      <c r="V267" s="37"/>
      <c r="W267" s="37"/>
      <c r="X267" s="37"/>
      <c r="Y267" s="37"/>
      <c r="Z267" s="37"/>
      <c r="AA267" s="37"/>
      <c r="AB267" s="37"/>
      <c r="AC267" s="37"/>
      <c r="AD267" s="37"/>
      <c r="AE267" s="37"/>
      <c r="AR267" s="210" t="s">
        <v>421</v>
      </c>
      <c r="AT267" s="210" t="s">
        <v>116</v>
      </c>
      <c r="AU267" s="210" t="s">
        <v>77</v>
      </c>
      <c r="AY267" s="16" t="s">
        <v>114</v>
      </c>
      <c r="BE267" s="211">
        <f>IF(N267="základní",J267,0)</f>
        <v>0</v>
      </c>
      <c r="BF267" s="211">
        <f>IF(N267="snížená",J267,0)</f>
        <v>0</v>
      </c>
      <c r="BG267" s="211">
        <f>IF(N267="zákl. přenesená",J267,0)</f>
        <v>0</v>
      </c>
      <c r="BH267" s="211">
        <f>IF(N267="sníž. přenesená",J267,0)</f>
        <v>0</v>
      </c>
      <c r="BI267" s="211">
        <f>IF(N267="nulová",J267,0)</f>
        <v>0</v>
      </c>
      <c r="BJ267" s="16" t="s">
        <v>77</v>
      </c>
      <c r="BK267" s="211">
        <f>ROUND(I267*H267,2)</f>
        <v>0</v>
      </c>
      <c r="BL267" s="16" t="s">
        <v>421</v>
      </c>
      <c r="BM267" s="210" t="s">
        <v>425</v>
      </c>
    </row>
    <row r="268" s="2" customFormat="1">
      <c r="A268" s="37"/>
      <c r="B268" s="38"/>
      <c r="C268" s="39"/>
      <c r="D268" s="212" t="s">
        <v>122</v>
      </c>
      <c r="E268" s="39"/>
      <c r="F268" s="213" t="s">
        <v>424</v>
      </c>
      <c r="G268" s="39"/>
      <c r="H268" s="39"/>
      <c r="I268" s="214"/>
      <c r="J268" s="39"/>
      <c r="K268" s="39"/>
      <c r="L268" s="43"/>
      <c r="M268" s="215"/>
      <c r="N268" s="216"/>
      <c r="O268" s="83"/>
      <c r="P268" s="83"/>
      <c r="Q268" s="83"/>
      <c r="R268" s="83"/>
      <c r="S268" s="83"/>
      <c r="T268" s="84"/>
      <c r="U268" s="37"/>
      <c r="V268" s="37"/>
      <c r="W268" s="37"/>
      <c r="X268" s="37"/>
      <c r="Y268" s="37"/>
      <c r="Z268" s="37"/>
      <c r="AA268" s="37"/>
      <c r="AB268" s="37"/>
      <c r="AC268" s="37"/>
      <c r="AD268" s="37"/>
      <c r="AE268" s="37"/>
      <c r="AT268" s="16" t="s">
        <v>122</v>
      </c>
      <c r="AU268" s="16" t="s">
        <v>77</v>
      </c>
    </row>
    <row r="269" s="12" customFormat="1" ht="25.92" customHeight="1">
      <c r="A269" s="12"/>
      <c r="B269" s="183"/>
      <c r="C269" s="184"/>
      <c r="D269" s="185" t="s">
        <v>68</v>
      </c>
      <c r="E269" s="186" t="s">
        <v>426</v>
      </c>
      <c r="F269" s="186" t="s">
        <v>427</v>
      </c>
      <c r="G269" s="184"/>
      <c r="H269" s="184"/>
      <c r="I269" s="187"/>
      <c r="J269" s="188">
        <f>BK269</f>
        <v>0</v>
      </c>
      <c r="K269" s="184"/>
      <c r="L269" s="189"/>
      <c r="M269" s="190"/>
      <c r="N269" s="191"/>
      <c r="O269" s="191"/>
      <c r="P269" s="192">
        <f>P270+P275+P278+P281</f>
        <v>0</v>
      </c>
      <c r="Q269" s="191"/>
      <c r="R269" s="192">
        <f>R270+R275+R278+R281</f>
        <v>0</v>
      </c>
      <c r="S269" s="191"/>
      <c r="T269" s="193">
        <f>T270+T275+T278+T281</f>
        <v>0</v>
      </c>
      <c r="U269" s="12"/>
      <c r="V269" s="12"/>
      <c r="W269" s="12"/>
      <c r="X269" s="12"/>
      <c r="Y269" s="12"/>
      <c r="Z269" s="12"/>
      <c r="AA269" s="12"/>
      <c r="AB269" s="12"/>
      <c r="AC269" s="12"/>
      <c r="AD269" s="12"/>
      <c r="AE269" s="12"/>
      <c r="AR269" s="194" t="s">
        <v>145</v>
      </c>
      <c r="AT269" s="195" t="s">
        <v>68</v>
      </c>
      <c r="AU269" s="195" t="s">
        <v>69</v>
      </c>
      <c r="AY269" s="194" t="s">
        <v>114</v>
      </c>
      <c r="BK269" s="196">
        <f>BK270+BK275+BK278+BK281</f>
        <v>0</v>
      </c>
    </row>
    <row r="270" s="12" customFormat="1" ht="22.8" customHeight="1">
      <c r="A270" s="12"/>
      <c r="B270" s="183"/>
      <c r="C270" s="184"/>
      <c r="D270" s="185" t="s">
        <v>68</v>
      </c>
      <c r="E270" s="197" t="s">
        <v>428</v>
      </c>
      <c r="F270" s="197" t="s">
        <v>429</v>
      </c>
      <c r="G270" s="184"/>
      <c r="H270" s="184"/>
      <c r="I270" s="187"/>
      <c r="J270" s="198">
        <f>BK270</f>
        <v>0</v>
      </c>
      <c r="K270" s="184"/>
      <c r="L270" s="189"/>
      <c r="M270" s="190"/>
      <c r="N270" s="191"/>
      <c r="O270" s="191"/>
      <c r="P270" s="192">
        <f>SUM(P271:P274)</f>
        <v>0</v>
      </c>
      <c r="Q270" s="191"/>
      <c r="R270" s="192">
        <f>SUM(R271:R274)</f>
        <v>0</v>
      </c>
      <c r="S270" s="191"/>
      <c r="T270" s="193">
        <f>SUM(T271:T274)</f>
        <v>0</v>
      </c>
      <c r="U270" s="12"/>
      <c r="V270" s="12"/>
      <c r="W270" s="12"/>
      <c r="X270" s="12"/>
      <c r="Y270" s="12"/>
      <c r="Z270" s="12"/>
      <c r="AA270" s="12"/>
      <c r="AB270" s="12"/>
      <c r="AC270" s="12"/>
      <c r="AD270" s="12"/>
      <c r="AE270" s="12"/>
      <c r="AR270" s="194" t="s">
        <v>145</v>
      </c>
      <c r="AT270" s="195" t="s">
        <v>68</v>
      </c>
      <c r="AU270" s="195" t="s">
        <v>77</v>
      </c>
      <c r="AY270" s="194" t="s">
        <v>114</v>
      </c>
      <c r="BK270" s="196">
        <f>SUM(BK271:BK274)</f>
        <v>0</v>
      </c>
    </row>
    <row r="271" s="2" customFormat="1" ht="24.15" customHeight="1">
      <c r="A271" s="37"/>
      <c r="B271" s="38"/>
      <c r="C271" s="199" t="s">
        <v>430</v>
      </c>
      <c r="D271" s="199" t="s">
        <v>116</v>
      </c>
      <c r="E271" s="200" t="s">
        <v>431</v>
      </c>
      <c r="F271" s="201" t="s">
        <v>432</v>
      </c>
      <c r="G271" s="202" t="s">
        <v>303</v>
      </c>
      <c r="H271" s="203">
        <v>1</v>
      </c>
      <c r="I271" s="204"/>
      <c r="J271" s="205">
        <f>ROUND(I271*H271,2)</f>
        <v>0</v>
      </c>
      <c r="K271" s="201" t="s">
        <v>134</v>
      </c>
      <c r="L271" s="43"/>
      <c r="M271" s="206" t="s">
        <v>19</v>
      </c>
      <c r="N271" s="207" t="s">
        <v>40</v>
      </c>
      <c r="O271" s="83"/>
      <c r="P271" s="208">
        <f>O271*H271</f>
        <v>0</v>
      </c>
      <c r="Q271" s="208">
        <v>0</v>
      </c>
      <c r="R271" s="208">
        <f>Q271*H271</f>
        <v>0</v>
      </c>
      <c r="S271" s="208">
        <v>0</v>
      </c>
      <c r="T271" s="209">
        <f>S271*H271</f>
        <v>0</v>
      </c>
      <c r="U271" s="37"/>
      <c r="V271" s="37"/>
      <c r="W271" s="37"/>
      <c r="X271" s="37"/>
      <c r="Y271" s="37"/>
      <c r="Z271" s="37"/>
      <c r="AA271" s="37"/>
      <c r="AB271" s="37"/>
      <c r="AC271" s="37"/>
      <c r="AD271" s="37"/>
      <c r="AE271" s="37"/>
      <c r="AR271" s="210" t="s">
        <v>121</v>
      </c>
      <c r="AT271" s="210" t="s">
        <v>116</v>
      </c>
      <c r="AU271" s="210" t="s">
        <v>79</v>
      </c>
      <c r="AY271" s="16" t="s">
        <v>114</v>
      </c>
      <c r="BE271" s="211">
        <f>IF(N271="základní",J271,0)</f>
        <v>0</v>
      </c>
      <c r="BF271" s="211">
        <f>IF(N271="snížená",J271,0)</f>
        <v>0</v>
      </c>
      <c r="BG271" s="211">
        <f>IF(N271="zákl. přenesená",J271,0)</f>
        <v>0</v>
      </c>
      <c r="BH271" s="211">
        <f>IF(N271="sníž. přenesená",J271,0)</f>
        <v>0</v>
      </c>
      <c r="BI271" s="211">
        <f>IF(N271="nulová",J271,0)</f>
        <v>0</v>
      </c>
      <c r="BJ271" s="16" t="s">
        <v>77</v>
      </c>
      <c r="BK271" s="211">
        <f>ROUND(I271*H271,2)</f>
        <v>0</v>
      </c>
      <c r="BL271" s="16" t="s">
        <v>121</v>
      </c>
      <c r="BM271" s="210" t="s">
        <v>433</v>
      </c>
    </row>
    <row r="272" s="2" customFormat="1">
      <c r="A272" s="37"/>
      <c r="B272" s="38"/>
      <c r="C272" s="39"/>
      <c r="D272" s="212" t="s">
        <v>122</v>
      </c>
      <c r="E272" s="39"/>
      <c r="F272" s="213" t="s">
        <v>432</v>
      </c>
      <c r="G272" s="39"/>
      <c r="H272" s="39"/>
      <c r="I272" s="214"/>
      <c r="J272" s="39"/>
      <c r="K272" s="39"/>
      <c r="L272" s="43"/>
      <c r="M272" s="215"/>
      <c r="N272" s="216"/>
      <c r="O272" s="83"/>
      <c r="P272" s="83"/>
      <c r="Q272" s="83"/>
      <c r="R272" s="83"/>
      <c r="S272" s="83"/>
      <c r="T272" s="84"/>
      <c r="U272" s="37"/>
      <c r="V272" s="37"/>
      <c r="W272" s="37"/>
      <c r="X272" s="37"/>
      <c r="Y272" s="37"/>
      <c r="Z272" s="37"/>
      <c r="AA272" s="37"/>
      <c r="AB272" s="37"/>
      <c r="AC272" s="37"/>
      <c r="AD272" s="37"/>
      <c r="AE272" s="37"/>
      <c r="AT272" s="16" t="s">
        <v>122</v>
      </c>
      <c r="AU272" s="16" t="s">
        <v>79</v>
      </c>
    </row>
    <row r="273" s="2" customFormat="1" ht="24.15" customHeight="1">
      <c r="A273" s="37"/>
      <c r="B273" s="38"/>
      <c r="C273" s="199" t="s">
        <v>277</v>
      </c>
      <c r="D273" s="199" t="s">
        <v>116</v>
      </c>
      <c r="E273" s="200" t="s">
        <v>434</v>
      </c>
      <c r="F273" s="201" t="s">
        <v>435</v>
      </c>
      <c r="G273" s="202" t="s">
        <v>303</v>
      </c>
      <c r="H273" s="203">
        <v>1</v>
      </c>
      <c r="I273" s="204"/>
      <c r="J273" s="205">
        <f>ROUND(I273*H273,2)</f>
        <v>0</v>
      </c>
      <c r="K273" s="201" t="s">
        <v>134</v>
      </c>
      <c r="L273" s="43"/>
      <c r="M273" s="206" t="s">
        <v>19</v>
      </c>
      <c r="N273" s="207" t="s">
        <v>40</v>
      </c>
      <c r="O273" s="83"/>
      <c r="P273" s="208">
        <f>O273*H273</f>
        <v>0</v>
      </c>
      <c r="Q273" s="208">
        <v>0</v>
      </c>
      <c r="R273" s="208">
        <f>Q273*H273</f>
        <v>0</v>
      </c>
      <c r="S273" s="208">
        <v>0</v>
      </c>
      <c r="T273" s="209">
        <f>S273*H273</f>
        <v>0</v>
      </c>
      <c r="U273" s="37"/>
      <c r="V273" s="37"/>
      <c r="W273" s="37"/>
      <c r="X273" s="37"/>
      <c r="Y273" s="37"/>
      <c r="Z273" s="37"/>
      <c r="AA273" s="37"/>
      <c r="AB273" s="37"/>
      <c r="AC273" s="37"/>
      <c r="AD273" s="37"/>
      <c r="AE273" s="37"/>
      <c r="AR273" s="210" t="s">
        <v>121</v>
      </c>
      <c r="AT273" s="210" t="s">
        <v>116</v>
      </c>
      <c r="AU273" s="210" t="s">
        <v>79</v>
      </c>
      <c r="AY273" s="16" t="s">
        <v>114</v>
      </c>
      <c r="BE273" s="211">
        <f>IF(N273="základní",J273,0)</f>
        <v>0</v>
      </c>
      <c r="BF273" s="211">
        <f>IF(N273="snížená",J273,0)</f>
        <v>0</v>
      </c>
      <c r="BG273" s="211">
        <f>IF(N273="zákl. přenesená",J273,0)</f>
        <v>0</v>
      </c>
      <c r="BH273" s="211">
        <f>IF(N273="sníž. přenesená",J273,0)</f>
        <v>0</v>
      </c>
      <c r="BI273" s="211">
        <f>IF(N273="nulová",J273,0)</f>
        <v>0</v>
      </c>
      <c r="BJ273" s="16" t="s">
        <v>77</v>
      </c>
      <c r="BK273" s="211">
        <f>ROUND(I273*H273,2)</f>
        <v>0</v>
      </c>
      <c r="BL273" s="16" t="s">
        <v>121</v>
      </c>
      <c r="BM273" s="210" t="s">
        <v>436</v>
      </c>
    </row>
    <row r="274" s="2" customFormat="1">
      <c r="A274" s="37"/>
      <c r="B274" s="38"/>
      <c r="C274" s="39"/>
      <c r="D274" s="212" t="s">
        <v>122</v>
      </c>
      <c r="E274" s="39"/>
      <c r="F274" s="213" t="s">
        <v>435</v>
      </c>
      <c r="G274" s="39"/>
      <c r="H274" s="39"/>
      <c r="I274" s="214"/>
      <c r="J274" s="39"/>
      <c r="K274" s="39"/>
      <c r="L274" s="43"/>
      <c r="M274" s="215"/>
      <c r="N274" s="216"/>
      <c r="O274" s="83"/>
      <c r="P274" s="83"/>
      <c r="Q274" s="83"/>
      <c r="R274" s="83"/>
      <c r="S274" s="83"/>
      <c r="T274" s="84"/>
      <c r="U274" s="37"/>
      <c r="V274" s="37"/>
      <c r="W274" s="37"/>
      <c r="X274" s="37"/>
      <c r="Y274" s="37"/>
      <c r="Z274" s="37"/>
      <c r="AA274" s="37"/>
      <c r="AB274" s="37"/>
      <c r="AC274" s="37"/>
      <c r="AD274" s="37"/>
      <c r="AE274" s="37"/>
      <c r="AT274" s="16" t="s">
        <v>122</v>
      </c>
      <c r="AU274" s="16" t="s">
        <v>79</v>
      </c>
    </row>
    <row r="275" s="12" customFormat="1" ht="22.8" customHeight="1">
      <c r="A275" s="12"/>
      <c r="B275" s="183"/>
      <c r="C275" s="184"/>
      <c r="D275" s="185" t="s">
        <v>68</v>
      </c>
      <c r="E275" s="197" t="s">
        <v>437</v>
      </c>
      <c r="F275" s="197" t="s">
        <v>438</v>
      </c>
      <c r="G275" s="184"/>
      <c r="H275" s="184"/>
      <c r="I275" s="187"/>
      <c r="J275" s="198">
        <f>BK275</f>
        <v>0</v>
      </c>
      <c r="K275" s="184"/>
      <c r="L275" s="189"/>
      <c r="M275" s="190"/>
      <c r="N275" s="191"/>
      <c r="O275" s="191"/>
      <c r="P275" s="192">
        <f>SUM(P276:P277)</f>
        <v>0</v>
      </c>
      <c r="Q275" s="191"/>
      <c r="R275" s="192">
        <f>SUM(R276:R277)</f>
        <v>0</v>
      </c>
      <c r="S275" s="191"/>
      <c r="T275" s="193">
        <f>SUM(T276:T277)</f>
        <v>0</v>
      </c>
      <c r="U275" s="12"/>
      <c r="V275" s="12"/>
      <c r="W275" s="12"/>
      <c r="X275" s="12"/>
      <c r="Y275" s="12"/>
      <c r="Z275" s="12"/>
      <c r="AA275" s="12"/>
      <c r="AB275" s="12"/>
      <c r="AC275" s="12"/>
      <c r="AD275" s="12"/>
      <c r="AE275" s="12"/>
      <c r="AR275" s="194" t="s">
        <v>145</v>
      </c>
      <c r="AT275" s="195" t="s">
        <v>68</v>
      </c>
      <c r="AU275" s="195" t="s">
        <v>77</v>
      </c>
      <c r="AY275" s="194" t="s">
        <v>114</v>
      </c>
      <c r="BK275" s="196">
        <f>SUM(BK276:BK277)</f>
        <v>0</v>
      </c>
    </row>
    <row r="276" s="2" customFormat="1" ht="24.15" customHeight="1">
      <c r="A276" s="37"/>
      <c r="B276" s="38"/>
      <c r="C276" s="199" t="s">
        <v>439</v>
      </c>
      <c r="D276" s="199" t="s">
        <v>116</v>
      </c>
      <c r="E276" s="200" t="s">
        <v>440</v>
      </c>
      <c r="F276" s="201" t="s">
        <v>441</v>
      </c>
      <c r="G276" s="202" t="s">
        <v>410</v>
      </c>
      <c r="H276" s="203">
        <v>10</v>
      </c>
      <c r="I276" s="204"/>
      <c r="J276" s="205">
        <f>ROUND(I276*H276,2)</f>
        <v>0</v>
      </c>
      <c r="K276" s="201" t="s">
        <v>134</v>
      </c>
      <c r="L276" s="43"/>
      <c r="M276" s="206" t="s">
        <v>19</v>
      </c>
      <c r="N276" s="207" t="s">
        <v>40</v>
      </c>
      <c r="O276" s="83"/>
      <c r="P276" s="208">
        <f>O276*H276</f>
        <v>0</v>
      </c>
      <c r="Q276" s="208">
        <v>0</v>
      </c>
      <c r="R276" s="208">
        <f>Q276*H276</f>
        <v>0</v>
      </c>
      <c r="S276" s="208">
        <v>0</v>
      </c>
      <c r="T276" s="209">
        <f>S276*H276</f>
        <v>0</v>
      </c>
      <c r="U276" s="37"/>
      <c r="V276" s="37"/>
      <c r="W276" s="37"/>
      <c r="X276" s="37"/>
      <c r="Y276" s="37"/>
      <c r="Z276" s="37"/>
      <c r="AA276" s="37"/>
      <c r="AB276" s="37"/>
      <c r="AC276" s="37"/>
      <c r="AD276" s="37"/>
      <c r="AE276" s="37"/>
      <c r="AR276" s="210" t="s">
        <v>121</v>
      </c>
      <c r="AT276" s="210" t="s">
        <v>116</v>
      </c>
      <c r="AU276" s="210" t="s">
        <v>79</v>
      </c>
      <c r="AY276" s="16" t="s">
        <v>114</v>
      </c>
      <c r="BE276" s="211">
        <f>IF(N276="základní",J276,0)</f>
        <v>0</v>
      </c>
      <c r="BF276" s="211">
        <f>IF(N276="snížená",J276,0)</f>
        <v>0</v>
      </c>
      <c r="BG276" s="211">
        <f>IF(N276="zákl. přenesená",J276,0)</f>
        <v>0</v>
      </c>
      <c r="BH276" s="211">
        <f>IF(N276="sníž. přenesená",J276,0)</f>
        <v>0</v>
      </c>
      <c r="BI276" s="211">
        <f>IF(N276="nulová",J276,0)</f>
        <v>0</v>
      </c>
      <c r="BJ276" s="16" t="s">
        <v>77</v>
      </c>
      <c r="BK276" s="211">
        <f>ROUND(I276*H276,2)</f>
        <v>0</v>
      </c>
      <c r="BL276" s="16" t="s">
        <v>121</v>
      </c>
      <c r="BM276" s="210" t="s">
        <v>442</v>
      </c>
    </row>
    <row r="277" s="2" customFormat="1">
      <c r="A277" s="37"/>
      <c r="B277" s="38"/>
      <c r="C277" s="39"/>
      <c r="D277" s="212" t="s">
        <v>122</v>
      </c>
      <c r="E277" s="39"/>
      <c r="F277" s="213" t="s">
        <v>441</v>
      </c>
      <c r="G277" s="39"/>
      <c r="H277" s="39"/>
      <c r="I277" s="214"/>
      <c r="J277" s="39"/>
      <c r="K277" s="39"/>
      <c r="L277" s="43"/>
      <c r="M277" s="215"/>
      <c r="N277" s="216"/>
      <c r="O277" s="83"/>
      <c r="P277" s="83"/>
      <c r="Q277" s="83"/>
      <c r="R277" s="83"/>
      <c r="S277" s="83"/>
      <c r="T277" s="84"/>
      <c r="U277" s="37"/>
      <c r="V277" s="37"/>
      <c r="W277" s="37"/>
      <c r="X277" s="37"/>
      <c r="Y277" s="37"/>
      <c r="Z277" s="37"/>
      <c r="AA277" s="37"/>
      <c r="AB277" s="37"/>
      <c r="AC277" s="37"/>
      <c r="AD277" s="37"/>
      <c r="AE277" s="37"/>
      <c r="AT277" s="16" t="s">
        <v>122</v>
      </c>
      <c r="AU277" s="16" t="s">
        <v>79</v>
      </c>
    </row>
    <row r="278" s="12" customFormat="1" ht="22.8" customHeight="1">
      <c r="A278" s="12"/>
      <c r="B278" s="183"/>
      <c r="C278" s="184"/>
      <c r="D278" s="185" t="s">
        <v>68</v>
      </c>
      <c r="E278" s="197" t="s">
        <v>443</v>
      </c>
      <c r="F278" s="197" t="s">
        <v>444</v>
      </c>
      <c r="G278" s="184"/>
      <c r="H278" s="184"/>
      <c r="I278" s="187"/>
      <c r="J278" s="198">
        <f>BK278</f>
        <v>0</v>
      </c>
      <c r="K278" s="184"/>
      <c r="L278" s="189"/>
      <c r="M278" s="190"/>
      <c r="N278" s="191"/>
      <c r="O278" s="191"/>
      <c r="P278" s="192">
        <f>SUM(P279:P280)</f>
        <v>0</v>
      </c>
      <c r="Q278" s="191"/>
      <c r="R278" s="192">
        <f>SUM(R279:R280)</f>
        <v>0</v>
      </c>
      <c r="S278" s="191"/>
      <c r="T278" s="193">
        <f>SUM(T279:T280)</f>
        <v>0</v>
      </c>
      <c r="U278" s="12"/>
      <c r="V278" s="12"/>
      <c r="W278" s="12"/>
      <c r="X278" s="12"/>
      <c r="Y278" s="12"/>
      <c r="Z278" s="12"/>
      <c r="AA278" s="12"/>
      <c r="AB278" s="12"/>
      <c r="AC278" s="12"/>
      <c r="AD278" s="12"/>
      <c r="AE278" s="12"/>
      <c r="AR278" s="194" t="s">
        <v>145</v>
      </c>
      <c r="AT278" s="195" t="s">
        <v>68</v>
      </c>
      <c r="AU278" s="195" t="s">
        <v>77</v>
      </c>
      <c r="AY278" s="194" t="s">
        <v>114</v>
      </c>
      <c r="BK278" s="196">
        <f>SUM(BK279:BK280)</f>
        <v>0</v>
      </c>
    </row>
    <row r="279" s="2" customFormat="1" ht="33" customHeight="1">
      <c r="A279" s="37"/>
      <c r="B279" s="38"/>
      <c r="C279" s="199" t="s">
        <v>282</v>
      </c>
      <c r="D279" s="199" t="s">
        <v>116</v>
      </c>
      <c r="E279" s="200" t="s">
        <v>445</v>
      </c>
      <c r="F279" s="201" t="s">
        <v>446</v>
      </c>
      <c r="G279" s="202" t="s">
        <v>303</v>
      </c>
      <c r="H279" s="203">
        <v>1</v>
      </c>
      <c r="I279" s="204"/>
      <c r="J279" s="205">
        <f>ROUND(I279*H279,2)</f>
        <v>0</v>
      </c>
      <c r="K279" s="201" t="s">
        <v>134</v>
      </c>
      <c r="L279" s="43"/>
      <c r="M279" s="206" t="s">
        <v>19</v>
      </c>
      <c r="N279" s="207" t="s">
        <v>40</v>
      </c>
      <c r="O279" s="83"/>
      <c r="P279" s="208">
        <f>O279*H279</f>
        <v>0</v>
      </c>
      <c r="Q279" s="208">
        <v>0</v>
      </c>
      <c r="R279" s="208">
        <f>Q279*H279</f>
        <v>0</v>
      </c>
      <c r="S279" s="208">
        <v>0</v>
      </c>
      <c r="T279" s="209">
        <f>S279*H279</f>
        <v>0</v>
      </c>
      <c r="U279" s="37"/>
      <c r="V279" s="37"/>
      <c r="W279" s="37"/>
      <c r="X279" s="37"/>
      <c r="Y279" s="37"/>
      <c r="Z279" s="37"/>
      <c r="AA279" s="37"/>
      <c r="AB279" s="37"/>
      <c r="AC279" s="37"/>
      <c r="AD279" s="37"/>
      <c r="AE279" s="37"/>
      <c r="AR279" s="210" t="s">
        <v>121</v>
      </c>
      <c r="AT279" s="210" t="s">
        <v>116</v>
      </c>
      <c r="AU279" s="210" t="s">
        <v>79</v>
      </c>
      <c r="AY279" s="16" t="s">
        <v>114</v>
      </c>
      <c r="BE279" s="211">
        <f>IF(N279="základní",J279,0)</f>
        <v>0</v>
      </c>
      <c r="BF279" s="211">
        <f>IF(N279="snížená",J279,0)</f>
        <v>0</v>
      </c>
      <c r="BG279" s="211">
        <f>IF(N279="zákl. přenesená",J279,0)</f>
        <v>0</v>
      </c>
      <c r="BH279" s="211">
        <f>IF(N279="sníž. přenesená",J279,0)</f>
        <v>0</v>
      </c>
      <c r="BI279" s="211">
        <f>IF(N279="nulová",J279,0)</f>
        <v>0</v>
      </c>
      <c r="BJ279" s="16" t="s">
        <v>77</v>
      </c>
      <c r="BK279" s="211">
        <f>ROUND(I279*H279,2)</f>
        <v>0</v>
      </c>
      <c r="BL279" s="16" t="s">
        <v>121</v>
      </c>
      <c r="BM279" s="210" t="s">
        <v>447</v>
      </c>
    </row>
    <row r="280" s="2" customFormat="1">
      <c r="A280" s="37"/>
      <c r="B280" s="38"/>
      <c r="C280" s="39"/>
      <c r="D280" s="212" t="s">
        <v>122</v>
      </c>
      <c r="E280" s="39"/>
      <c r="F280" s="213" t="s">
        <v>446</v>
      </c>
      <c r="G280" s="39"/>
      <c r="H280" s="39"/>
      <c r="I280" s="214"/>
      <c r="J280" s="39"/>
      <c r="K280" s="39"/>
      <c r="L280" s="43"/>
      <c r="M280" s="215"/>
      <c r="N280" s="216"/>
      <c r="O280" s="83"/>
      <c r="P280" s="83"/>
      <c r="Q280" s="83"/>
      <c r="R280" s="83"/>
      <c r="S280" s="83"/>
      <c r="T280" s="84"/>
      <c r="U280" s="37"/>
      <c r="V280" s="37"/>
      <c r="W280" s="37"/>
      <c r="X280" s="37"/>
      <c r="Y280" s="37"/>
      <c r="Z280" s="37"/>
      <c r="AA280" s="37"/>
      <c r="AB280" s="37"/>
      <c r="AC280" s="37"/>
      <c r="AD280" s="37"/>
      <c r="AE280" s="37"/>
      <c r="AT280" s="16" t="s">
        <v>122</v>
      </c>
      <c r="AU280" s="16" t="s">
        <v>79</v>
      </c>
    </row>
    <row r="281" s="12" customFormat="1" ht="22.8" customHeight="1">
      <c r="A281" s="12"/>
      <c r="B281" s="183"/>
      <c r="C281" s="184"/>
      <c r="D281" s="185" t="s">
        <v>68</v>
      </c>
      <c r="E281" s="197" t="s">
        <v>448</v>
      </c>
      <c r="F281" s="197" t="s">
        <v>449</v>
      </c>
      <c r="G281" s="184"/>
      <c r="H281" s="184"/>
      <c r="I281" s="187"/>
      <c r="J281" s="198">
        <f>BK281</f>
        <v>0</v>
      </c>
      <c r="K281" s="184"/>
      <c r="L281" s="189"/>
      <c r="M281" s="190"/>
      <c r="N281" s="191"/>
      <c r="O281" s="191"/>
      <c r="P281" s="192">
        <f>SUM(P282:P283)</f>
        <v>0</v>
      </c>
      <c r="Q281" s="191"/>
      <c r="R281" s="192">
        <f>SUM(R282:R283)</f>
        <v>0</v>
      </c>
      <c r="S281" s="191"/>
      <c r="T281" s="193">
        <f>SUM(T282:T283)</f>
        <v>0</v>
      </c>
      <c r="U281" s="12"/>
      <c r="V281" s="12"/>
      <c r="W281" s="12"/>
      <c r="X281" s="12"/>
      <c r="Y281" s="12"/>
      <c r="Z281" s="12"/>
      <c r="AA281" s="12"/>
      <c r="AB281" s="12"/>
      <c r="AC281" s="12"/>
      <c r="AD281" s="12"/>
      <c r="AE281" s="12"/>
      <c r="AR281" s="194" t="s">
        <v>145</v>
      </c>
      <c r="AT281" s="195" t="s">
        <v>68</v>
      </c>
      <c r="AU281" s="195" t="s">
        <v>77</v>
      </c>
      <c r="AY281" s="194" t="s">
        <v>114</v>
      </c>
      <c r="BK281" s="196">
        <f>SUM(BK282:BK283)</f>
        <v>0</v>
      </c>
    </row>
    <row r="282" s="2" customFormat="1" ht="16.5" customHeight="1">
      <c r="A282" s="37"/>
      <c r="B282" s="38"/>
      <c r="C282" s="199" t="s">
        <v>450</v>
      </c>
      <c r="D282" s="199" t="s">
        <v>116</v>
      </c>
      <c r="E282" s="200" t="s">
        <v>451</v>
      </c>
      <c r="F282" s="201" t="s">
        <v>452</v>
      </c>
      <c r="G282" s="202" t="s">
        <v>303</v>
      </c>
      <c r="H282" s="203">
        <v>1</v>
      </c>
      <c r="I282" s="204"/>
      <c r="J282" s="205">
        <f>ROUND(I282*H282,2)</f>
        <v>0</v>
      </c>
      <c r="K282" s="201" t="s">
        <v>134</v>
      </c>
      <c r="L282" s="43"/>
      <c r="M282" s="206" t="s">
        <v>19</v>
      </c>
      <c r="N282" s="207" t="s">
        <v>40</v>
      </c>
      <c r="O282" s="83"/>
      <c r="P282" s="208">
        <f>O282*H282</f>
        <v>0</v>
      </c>
      <c r="Q282" s="208">
        <v>0</v>
      </c>
      <c r="R282" s="208">
        <f>Q282*H282</f>
        <v>0</v>
      </c>
      <c r="S282" s="208">
        <v>0</v>
      </c>
      <c r="T282" s="209">
        <f>S282*H282</f>
        <v>0</v>
      </c>
      <c r="U282" s="37"/>
      <c r="V282" s="37"/>
      <c r="W282" s="37"/>
      <c r="X282" s="37"/>
      <c r="Y282" s="37"/>
      <c r="Z282" s="37"/>
      <c r="AA282" s="37"/>
      <c r="AB282" s="37"/>
      <c r="AC282" s="37"/>
      <c r="AD282" s="37"/>
      <c r="AE282" s="37"/>
      <c r="AR282" s="210" t="s">
        <v>121</v>
      </c>
      <c r="AT282" s="210" t="s">
        <v>116</v>
      </c>
      <c r="AU282" s="210" t="s">
        <v>79</v>
      </c>
      <c r="AY282" s="16" t="s">
        <v>114</v>
      </c>
      <c r="BE282" s="211">
        <f>IF(N282="základní",J282,0)</f>
        <v>0</v>
      </c>
      <c r="BF282" s="211">
        <f>IF(N282="snížená",J282,0)</f>
        <v>0</v>
      </c>
      <c r="BG282" s="211">
        <f>IF(N282="zákl. přenesená",J282,0)</f>
        <v>0</v>
      </c>
      <c r="BH282" s="211">
        <f>IF(N282="sníž. přenesená",J282,0)</f>
        <v>0</v>
      </c>
      <c r="BI282" s="211">
        <f>IF(N282="nulová",J282,0)</f>
        <v>0</v>
      </c>
      <c r="BJ282" s="16" t="s">
        <v>77</v>
      </c>
      <c r="BK282" s="211">
        <f>ROUND(I282*H282,2)</f>
        <v>0</v>
      </c>
      <c r="BL282" s="16" t="s">
        <v>121</v>
      </c>
      <c r="BM282" s="210" t="s">
        <v>453</v>
      </c>
    </row>
    <row r="283" s="2" customFormat="1">
      <c r="A283" s="37"/>
      <c r="B283" s="38"/>
      <c r="C283" s="39"/>
      <c r="D283" s="212" t="s">
        <v>122</v>
      </c>
      <c r="E283" s="39"/>
      <c r="F283" s="213" t="s">
        <v>452</v>
      </c>
      <c r="G283" s="39"/>
      <c r="H283" s="39"/>
      <c r="I283" s="214"/>
      <c r="J283" s="39"/>
      <c r="K283" s="39"/>
      <c r="L283" s="43"/>
      <c r="M283" s="251"/>
      <c r="N283" s="252"/>
      <c r="O283" s="253"/>
      <c r="P283" s="253"/>
      <c r="Q283" s="253"/>
      <c r="R283" s="253"/>
      <c r="S283" s="253"/>
      <c r="T283" s="254"/>
      <c r="U283" s="37"/>
      <c r="V283" s="37"/>
      <c r="W283" s="37"/>
      <c r="X283" s="37"/>
      <c r="Y283" s="37"/>
      <c r="Z283" s="37"/>
      <c r="AA283" s="37"/>
      <c r="AB283" s="37"/>
      <c r="AC283" s="37"/>
      <c r="AD283" s="37"/>
      <c r="AE283" s="37"/>
      <c r="AT283" s="16" t="s">
        <v>122</v>
      </c>
      <c r="AU283" s="16" t="s">
        <v>79</v>
      </c>
    </row>
    <row r="284" s="2" customFormat="1" ht="6.96" customHeight="1">
      <c r="A284" s="37"/>
      <c r="B284" s="58"/>
      <c r="C284" s="59"/>
      <c r="D284" s="59"/>
      <c r="E284" s="59"/>
      <c r="F284" s="59"/>
      <c r="G284" s="59"/>
      <c r="H284" s="59"/>
      <c r="I284" s="59"/>
      <c r="J284" s="59"/>
      <c r="K284" s="59"/>
      <c r="L284" s="43"/>
      <c r="M284" s="37"/>
      <c r="O284" s="37"/>
      <c r="P284" s="37"/>
      <c r="Q284" s="37"/>
      <c r="R284" s="37"/>
      <c r="S284" s="37"/>
      <c r="T284" s="37"/>
      <c r="U284" s="37"/>
      <c r="V284" s="37"/>
      <c r="W284" s="37"/>
      <c r="X284" s="37"/>
      <c r="Y284" s="37"/>
      <c r="Z284" s="37"/>
      <c r="AA284" s="37"/>
      <c r="AB284" s="37"/>
      <c r="AC284" s="37"/>
      <c r="AD284" s="37"/>
      <c r="AE284" s="37"/>
    </row>
  </sheetData>
  <sheetProtection sheet="1" autoFilter="0" formatColumns="0" formatRows="0" objects="1" scenarios="1" spinCount="100000" saltValue="NgNlY5w4O+D6l06HLTFu+XeTOTGGZecdwALh4+dW9yMKM6wPv9JeUAqA8jUpdhT5yTrSgbIKUD3ZfJ0Vt6hFwA==" hashValue="WfwwI/BudgmnsQUhcaWUdl83VeDL6rzPSpO0WZwfFzj9n0ZgF4paiFKmQxYkUOl3DO9fI1amre0Up5BQcP9LgQ==" algorithmName="SHA-512" password="CC35"/>
  <autoFilter ref="C90:K283"/>
  <mergeCells count="9">
    <mergeCell ref="E7:H7"/>
    <mergeCell ref="E9:H9"/>
    <mergeCell ref="E18:H18"/>
    <mergeCell ref="E27:H27"/>
    <mergeCell ref="E48:H48"/>
    <mergeCell ref="E50:H50"/>
    <mergeCell ref="E81:H81"/>
    <mergeCell ref="E83:H83"/>
    <mergeCell ref="L2:V2"/>
  </mergeCells>
  <hyperlinks>
    <hyperlink ref="F96" r:id="rId1" display="https://podminky.urs.cz/item/CS_URS_2023_02/171201221"/>
    <hyperlink ref="F105" r:id="rId2" display="https://podminky.urs.cz/item/CS_URS_2023_02/210100252"/>
    <hyperlink ref="F108" r:id="rId3" display="https://podminky.urs.cz/item/CS_URS_2023_02/210101233"/>
    <hyperlink ref="F113" r:id="rId4" display="https://podminky.urs.cz/item/CS_URS_2023_02/210101234"/>
    <hyperlink ref="F118" r:id="rId5" display="https://podminky.urs.cz/item/CS_URS_2023_02/210202013"/>
    <hyperlink ref="F125" r:id="rId6" display="https://podminky.urs.cz/item/CS_URS_2023_02/210204002"/>
    <hyperlink ref="F134" r:id="rId7" display="https://podminky.urs.cz/item/CS_URS_2023_02/210204103"/>
    <hyperlink ref="F157" r:id="rId8" display="https://podminky.urs.cz/item/CS_URS_2023_02/210204201"/>
    <hyperlink ref="F162" r:id="rId9" display="https://podminky.urs.cz/item/CS_URS_2023_02/210204202"/>
    <hyperlink ref="F167" r:id="rId10" display="https://podminky.urs.cz/item/CS_URS_2023_02/210220020"/>
    <hyperlink ref="F172" r:id="rId11" display="https://podminky.urs.cz/item/CS_URS_2023_02/210220022"/>
    <hyperlink ref="F177" r:id="rId12" display="https://podminky.urs.cz/item/CS_URS_2023_02/210220301"/>
    <hyperlink ref="F182" r:id="rId13" display="https://podminky.urs.cz/item/CS_URS_2023_02/210220301"/>
    <hyperlink ref="F187" r:id="rId14" display="https://podminky.urs.cz/item/CS_URS_2023_02/210290842"/>
    <hyperlink ref="F209" r:id="rId15" display="https://podminky.urs.cz/item/CS_URS_2023_02/460010025"/>
    <hyperlink ref="F263" r:id="rId16" display="https://podminky.urs.cz/item/CS_URS_2023_02/58010801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7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student</dc:creator>
  <cp:lastModifiedBy>student</cp:lastModifiedBy>
  <dcterms:created xsi:type="dcterms:W3CDTF">2023-11-01T08:17:02Z</dcterms:created>
  <dcterms:modified xsi:type="dcterms:W3CDTF">2023-11-01T08:17:07Z</dcterms:modified>
</cp:coreProperties>
</file>