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kce IV - Oprava fasády " sheetId="2" r:id="rId2"/>
    <sheet name="Sekce IV.1 - Schodiště III" sheetId="3" r:id="rId3"/>
    <sheet name="Sekce IV.2 - Vedlejší roz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'Sekce IV - Oprava fasády '!$C$129:$K$376</definedName>
    <definedName name="_xlnm.Print_Area" localSheetId="1">'Sekce IV - Oprava fasády '!$C$4:$J$76,'Sekce IV - Oprava fasády '!$C$117:$K$376</definedName>
    <definedName name="_xlnm.Print_Titles" localSheetId="1">'Sekce IV - Oprava fasády '!$129:$129</definedName>
    <definedName name="_xlnm._FilterDatabase" localSheetId="2" hidden="1">'Sekce IV.1 - Schodiště III'!$C$127:$K$324</definedName>
    <definedName name="_xlnm.Print_Area" localSheetId="2">'Sekce IV.1 - Schodiště III'!$C$4:$J$76,'Sekce IV.1 - Schodiště III'!$C$115:$K$324</definedName>
    <definedName name="_xlnm.Print_Titles" localSheetId="2">'Sekce IV.1 - Schodiště III'!$127:$127</definedName>
    <definedName name="_xlnm._FilterDatabase" localSheetId="3" hidden="1">'Sekce IV.2 - Vedlejší roz...'!$C$119:$K$153</definedName>
    <definedName name="_xlnm.Print_Area" localSheetId="3">'Sekce IV.2 - Vedlejší roz...'!$C$4:$J$76,'Sekce IV.2 - Vedlejší roz...'!$C$107:$K$153</definedName>
    <definedName name="_xlnm.Print_Titles" localSheetId="3">'Sekce IV.2 - Vedlejší roz...'!$119:$119</definedName>
    <definedName name="_xlnm.Print_Area" localSheetId="4">'Seznam figur'!$C$4:$G$19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F116"/>
  <c r="F114"/>
  <c r="E112"/>
  <c r="J92"/>
  <c r="F91"/>
  <c r="F89"/>
  <c r="E87"/>
  <c r="J21"/>
  <c r="E21"/>
  <c r="J91"/>
  <c r="J20"/>
  <c r="J18"/>
  <c r="E18"/>
  <c r="F92"/>
  <c r="J17"/>
  <c r="J12"/>
  <c r="J114"/>
  <c r="E7"/>
  <c r="E85"/>
  <c i="3" r="J37"/>
  <c r="J36"/>
  <c i="1" r="AY96"/>
  <c i="3" r="J35"/>
  <c i="1" r="AX96"/>
  <c i="3"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T315"/>
  <c r="R316"/>
  <c r="R315"/>
  <c r="P316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0"/>
  <c r="BH270"/>
  <c r="BG270"/>
  <c r="BF270"/>
  <c r="T270"/>
  <c r="R270"/>
  <c r="P270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91"/>
  <c r="J20"/>
  <c r="J18"/>
  <c r="E18"/>
  <c r="F125"/>
  <c r="J17"/>
  <c r="J12"/>
  <c r="J122"/>
  <c r="E7"/>
  <c r="E118"/>
  <c i="2" r="T318"/>
  <c r="J37"/>
  <c r="J36"/>
  <c i="1" r="AY95"/>
  <c i="2" r="J35"/>
  <c i="1" r="AX95"/>
  <c i="2" r="BI376"/>
  <c r="BH376"/>
  <c r="BG376"/>
  <c r="BF376"/>
  <c r="T376"/>
  <c r="T375"/>
  <c r="R376"/>
  <c r="R375"/>
  <c r="P376"/>
  <c r="P375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T346"/>
  <c r="R347"/>
  <c r="R346"/>
  <c r="P347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126"/>
  <c r="J20"/>
  <c r="J18"/>
  <c r="E18"/>
  <c r="F92"/>
  <c r="J17"/>
  <c r="J12"/>
  <c r="J124"/>
  <c r="E7"/>
  <c r="E120"/>
  <c i="1" r="L90"/>
  <c r="AM90"/>
  <c r="AM89"/>
  <c r="L89"/>
  <c r="AM87"/>
  <c r="L87"/>
  <c r="L85"/>
  <c r="L84"/>
  <c i="2" r="BK371"/>
  <c r="J363"/>
  <c r="BK347"/>
  <c r="BK339"/>
  <c r="J335"/>
  <c r="BK327"/>
  <c r="BK323"/>
  <c r="BK317"/>
  <c r="BK292"/>
  <c r="BK267"/>
  <c r="J247"/>
  <c r="BK239"/>
  <c r="J231"/>
  <c r="BK224"/>
  <c r="BK218"/>
  <c r="J212"/>
  <c r="J204"/>
  <c r="BK192"/>
  <c r="BK184"/>
  <c r="BK172"/>
  <c r="BK164"/>
  <c r="BK153"/>
  <c i="1" r="AS94"/>
  <c i="2" r="BK350"/>
  <c r="J342"/>
  <c r="BK334"/>
  <c r="BK331"/>
  <c r="BK310"/>
  <c r="J295"/>
  <c r="J287"/>
  <c r="J275"/>
  <c r="J208"/>
  <c r="BK176"/>
  <c r="BK137"/>
  <c r="BK374"/>
  <c r="J369"/>
  <c r="J361"/>
  <c r="BK353"/>
  <c r="BK336"/>
  <c r="BK333"/>
  <c r="J319"/>
  <c r="J314"/>
  <c r="BK295"/>
  <c r="J283"/>
  <c r="BK275"/>
  <c r="BK251"/>
  <c r="BK231"/>
  <c r="J224"/>
  <c r="J176"/>
  <c r="BK168"/>
  <c r="J149"/>
  <c r="BK145"/>
  <c r="J133"/>
  <c r="BK376"/>
  <c r="BK369"/>
  <c r="BK366"/>
  <c r="BK363"/>
  <c r="J356"/>
  <c r="J350"/>
  <c r="J347"/>
  <c r="J344"/>
  <c r="BK342"/>
  <c r="BK341"/>
  <c r="J333"/>
  <c r="J327"/>
  <c r="J317"/>
  <c r="BK314"/>
  <c r="J310"/>
  <c r="BK307"/>
  <c r="J304"/>
  <c r="BK301"/>
  <c r="J298"/>
  <c r="J271"/>
  <c r="J259"/>
  <c r="J251"/>
  <c r="J239"/>
  <c r="J218"/>
  <c r="J215"/>
  <c r="BK204"/>
  <c r="J196"/>
  <c r="BK188"/>
  <c r="J157"/>
  <c r="BK149"/>
  <c r="BK141"/>
  <c i="3" r="J322"/>
  <c r="J312"/>
  <c r="J270"/>
  <c r="BK264"/>
  <c r="BK252"/>
  <c r="J245"/>
  <c r="J201"/>
  <c r="J195"/>
  <c r="J158"/>
  <c r="J149"/>
  <c r="J141"/>
  <c r="BK137"/>
  <c r="J314"/>
  <c r="BK312"/>
  <c r="BK304"/>
  <c r="J252"/>
  <c r="BK236"/>
  <c r="BK233"/>
  <c r="BK224"/>
  <c r="J214"/>
  <c r="BK195"/>
  <c r="J172"/>
  <c r="BK161"/>
  <c r="BK158"/>
  <c r="BK152"/>
  <c r="BK324"/>
  <c r="BK322"/>
  <c r="BK314"/>
  <c r="J309"/>
  <c r="J304"/>
  <c r="J295"/>
  <c r="J283"/>
  <c r="J277"/>
  <c r="J264"/>
  <c r="J239"/>
  <c r="J230"/>
  <c r="J224"/>
  <c r="J211"/>
  <c r="J180"/>
  <c r="J152"/>
  <c r="BK146"/>
  <c r="BK141"/>
  <c r="BK131"/>
  <c r="BK316"/>
  <c r="J311"/>
  <c r="BK301"/>
  <c r="BK298"/>
  <c r="BK288"/>
  <c r="J280"/>
  <c r="BK242"/>
  <c r="BK239"/>
  <c r="BK211"/>
  <c r="J198"/>
  <c r="BK145"/>
  <c r="J144"/>
  <c r="J137"/>
  <c i="4" r="BK149"/>
  <c r="J143"/>
  <c r="BK136"/>
  <c r="J127"/>
  <c r="BK125"/>
  <c r="J123"/>
  <c r="J153"/>
  <c r="BK143"/>
  <c r="BK140"/>
  <c r="J137"/>
  <c r="BK135"/>
  <c r="J129"/>
  <c r="BK127"/>
  <c r="J125"/>
  <c r="BK123"/>
  <c r="BK129"/>
  <c r="BK153"/>
  <c r="J149"/>
  <c r="J146"/>
  <c r="J140"/>
  <c r="BK137"/>
  <c r="J130"/>
  <c i="2" r="J376"/>
  <c r="BK356"/>
  <c r="J345"/>
  <c r="J341"/>
  <c r="J336"/>
  <c r="J331"/>
  <c r="BK325"/>
  <c r="BK319"/>
  <c r="BK304"/>
  <c r="BK271"/>
  <c r="BK263"/>
  <c r="BK259"/>
  <c r="BK243"/>
  <c r="J235"/>
  <c r="J227"/>
  <c r="J221"/>
  <c r="BK215"/>
  <c r="BK208"/>
  <c r="BK196"/>
  <c r="J188"/>
  <c r="J168"/>
  <c r="BK157"/>
  <c r="J141"/>
  <c r="J137"/>
  <c r="J374"/>
  <c r="BK361"/>
  <c r="BK358"/>
  <c r="J358"/>
  <c r="J353"/>
  <c r="BK344"/>
  <c r="J339"/>
  <c r="J325"/>
  <c r="J307"/>
  <c r="BK298"/>
  <c r="J292"/>
  <c r="BK283"/>
  <c r="J267"/>
  <c r="J180"/>
  <c r="J172"/>
  <c r="BK133"/>
  <c r="J371"/>
  <c r="J366"/>
  <c r="BK345"/>
  <c r="BK335"/>
  <c r="J334"/>
  <c r="J323"/>
  <c r="J301"/>
  <c r="BK287"/>
  <c r="BK279"/>
  <c r="J255"/>
  <c r="BK247"/>
  <c r="BK227"/>
  <c r="J200"/>
  <c r="J184"/>
  <c r="J279"/>
  <c r="J263"/>
  <c r="BK255"/>
  <c r="J243"/>
  <c r="BK235"/>
  <c r="BK221"/>
  <c r="BK212"/>
  <c r="BK200"/>
  <c r="J192"/>
  <c r="BK180"/>
  <c r="J164"/>
  <c r="J153"/>
  <c r="J145"/>
  <c i="3" r="J324"/>
  <c r="J316"/>
  <c r="BK311"/>
  <c r="J258"/>
  <c r="J248"/>
  <c r="BK230"/>
  <c r="J205"/>
  <c r="BK180"/>
  <c r="J161"/>
  <c r="J155"/>
  <c r="J145"/>
  <c r="J140"/>
  <c r="BK134"/>
  <c r="BK309"/>
  <c r="BK277"/>
  <c r="J242"/>
  <c r="J236"/>
  <c r="J227"/>
  <c r="J221"/>
  <c r="BK201"/>
  <c r="BK198"/>
  <c r="J188"/>
  <c r="J164"/>
  <c r="BK155"/>
  <c r="J146"/>
  <c r="J131"/>
  <c r="J319"/>
  <c r="BK313"/>
  <c r="J308"/>
  <c r="J301"/>
  <c r="J298"/>
  <c r="J288"/>
  <c r="BK280"/>
  <c r="BK270"/>
  <c r="BK258"/>
  <c r="J233"/>
  <c r="BK227"/>
  <c r="BK221"/>
  <c r="J217"/>
  <c r="BK188"/>
  <c r="BK164"/>
  <c r="BK149"/>
  <c r="BK144"/>
  <c r="J134"/>
  <c r="BK319"/>
  <c r="J313"/>
  <c r="BK308"/>
  <c r="BK295"/>
  <c r="BK283"/>
  <c r="BK248"/>
  <c r="BK245"/>
  <c r="BK217"/>
  <c r="BK214"/>
  <c r="BK205"/>
  <c r="BK172"/>
  <c r="BK140"/>
  <c i="4" r="BK152"/>
  <c r="BK146"/>
  <c r="J142"/>
  <c r="J128"/>
  <c r="J126"/>
  <c r="J124"/>
  <c r="J147"/>
  <c r="J145"/>
  <c r="BK142"/>
  <c r="J138"/>
  <c r="J136"/>
  <c r="J132"/>
  <c r="BK128"/>
  <c r="BK126"/>
  <c r="BK124"/>
  <c r="BK130"/>
  <c r="BK122"/>
  <c r="J152"/>
  <c r="BK147"/>
  <c r="BK145"/>
  <c r="BK138"/>
  <c r="J135"/>
  <c r="BK132"/>
  <c r="J122"/>
  <c i="2" l="1" r="P340"/>
  <c r="T340"/>
  <c r="BK349"/>
  <c r="J349"/>
  <c r="J106"/>
  <c r="R349"/>
  <c r="P357"/>
  <c r="T357"/>
  <c r="P362"/>
  <c r="T362"/>
  <c r="P370"/>
  <c r="R370"/>
  <c i="3" r="BK130"/>
  <c r="J130"/>
  <c r="J98"/>
  <c r="R130"/>
  <c r="BK151"/>
  <c r="J151"/>
  <c r="J99"/>
  <c r="T151"/>
  <c r="P210"/>
  <c r="T210"/>
  <c r="P220"/>
  <c r="T220"/>
  <c r="P251"/>
  <c r="T251"/>
  <c r="BK276"/>
  <c r="J276"/>
  <c r="J104"/>
  <c r="T276"/>
  <c r="P307"/>
  <c r="R307"/>
  <c r="P318"/>
  <c r="P317"/>
  <c r="T318"/>
  <c r="T317"/>
  <c i="2" r="BK230"/>
  <c r="J230"/>
  <c r="J99"/>
  <c r="P230"/>
  <c r="P132"/>
  <c r="P131"/>
  <c r="P130"/>
  <c i="1" r="AU95"/>
  <c i="2" r="R230"/>
  <c r="R132"/>
  <c r="R131"/>
  <c r="T230"/>
  <c r="T132"/>
  <c r="T131"/>
  <c r="BK291"/>
  <c r="J291"/>
  <c r="J100"/>
  <c r="P291"/>
  <c r="R291"/>
  <c r="T291"/>
  <c r="BK313"/>
  <c r="J313"/>
  <c r="J101"/>
  <c r="P313"/>
  <c r="R313"/>
  <c r="T313"/>
  <c r="BK318"/>
  <c r="J318"/>
  <c r="J102"/>
  <c r="P318"/>
  <c r="R318"/>
  <c r="BK340"/>
  <c r="J340"/>
  <c r="J103"/>
  <c r="R340"/>
  <c r="P349"/>
  <c r="P348"/>
  <c r="T349"/>
  <c r="BK357"/>
  <c r="J357"/>
  <c r="J107"/>
  <c r="R357"/>
  <c r="BK362"/>
  <c r="J362"/>
  <c r="J108"/>
  <c r="R362"/>
  <c r="BK370"/>
  <c r="J370"/>
  <c r="J109"/>
  <c r="T370"/>
  <c i="3" r="P130"/>
  <c r="T130"/>
  <c r="P151"/>
  <c r="R151"/>
  <c r="BK210"/>
  <c r="J210"/>
  <c r="J101"/>
  <c r="R210"/>
  <c r="BK220"/>
  <c r="J220"/>
  <c r="J102"/>
  <c r="R220"/>
  <c r="BK251"/>
  <c r="J251"/>
  <c r="J103"/>
  <c r="R251"/>
  <c r="P276"/>
  <c r="R276"/>
  <c r="BK307"/>
  <c r="J307"/>
  <c r="J105"/>
  <c r="T307"/>
  <c r="BK318"/>
  <c r="J318"/>
  <c r="J108"/>
  <c r="R318"/>
  <c r="R317"/>
  <c i="4" r="BK134"/>
  <c r="J134"/>
  <c r="J98"/>
  <c r="P134"/>
  <c r="P121"/>
  <c r="P120"/>
  <c i="1" r="AU97"/>
  <c i="4" r="R134"/>
  <c r="R121"/>
  <c r="R120"/>
  <c r="T134"/>
  <c r="T121"/>
  <c r="T120"/>
  <c r="BK144"/>
  <c r="J144"/>
  <c r="J99"/>
  <c r="P144"/>
  <c r="R144"/>
  <c r="T144"/>
  <c r="BK151"/>
  <c r="J151"/>
  <c r="J100"/>
  <c r="P151"/>
  <c r="R151"/>
  <c r="T151"/>
  <c i="2" r="BK375"/>
  <c r="J375"/>
  <c r="J110"/>
  <c i="3" r="BK315"/>
  <c r="J315"/>
  <c r="J106"/>
  <c i="2" r="BK132"/>
  <c r="BK131"/>
  <c r="BK346"/>
  <c r="J346"/>
  <c r="J104"/>
  <c i="3" r="BK204"/>
  <c r="J204"/>
  <c r="J100"/>
  <c i="4" r="BK121"/>
  <c r="J121"/>
  <c r="J97"/>
  <c i="3" r="BK129"/>
  <c r="J129"/>
  <c r="J97"/>
  <c i="4" r="E110"/>
  <c r="BE122"/>
  <c r="BE124"/>
  <c r="BE125"/>
  <c r="BE128"/>
  <c r="BE135"/>
  <c r="BE136"/>
  <c r="BE138"/>
  <c r="BE142"/>
  <c r="BE147"/>
  <c r="BE149"/>
  <c r="BE153"/>
  <c r="J89"/>
  <c r="J116"/>
  <c r="BE123"/>
  <c r="BE126"/>
  <c r="BE127"/>
  <c r="F117"/>
  <c r="BE132"/>
  <c r="BE140"/>
  <c r="BE143"/>
  <c r="BE146"/>
  <c r="BE152"/>
  <c r="BE129"/>
  <c r="BE130"/>
  <c r="BE137"/>
  <c r="BE145"/>
  <c i="3" r="J89"/>
  <c r="F92"/>
  <c r="BE144"/>
  <c r="BE146"/>
  <c r="BE149"/>
  <c r="BE152"/>
  <c r="BE158"/>
  <c r="BE161"/>
  <c r="BE180"/>
  <c r="BE217"/>
  <c r="BE221"/>
  <c r="BE227"/>
  <c r="BE248"/>
  <c r="BE258"/>
  <c r="BE301"/>
  <c r="BE304"/>
  <c r="BE311"/>
  <c i="2" r="J131"/>
  <c r="J97"/>
  <c i="3" r="J124"/>
  <c r="BE137"/>
  <c r="BE155"/>
  <c r="BE164"/>
  <c r="BE201"/>
  <c r="BE233"/>
  <c r="BE252"/>
  <c r="BE316"/>
  <c i="2" r="J132"/>
  <c r="J98"/>
  <c i="3" r="E85"/>
  <c r="BE134"/>
  <c r="BE140"/>
  <c r="BE172"/>
  <c r="BE205"/>
  <c r="BE224"/>
  <c r="BE230"/>
  <c r="BE236"/>
  <c r="BE245"/>
  <c r="BE264"/>
  <c r="BE288"/>
  <c r="BE295"/>
  <c r="BE314"/>
  <c r="BE319"/>
  <c r="BE324"/>
  <c r="BE131"/>
  <c r="BE141"/>
  <c r="BE145"/>
  <c r="BE188"/>
  <c r="BE195"/>
  <c r="BE198"/>
  <c r="BE211"/>
  <c r="BE214"/>
  <c r="BE239"/>
  <c r="BE242"/>
  <c r="BE270"/>
  <c r="BE277"/>
  <c r="BE280"/>
  <c r="BE283"/>
  <c r="BE298"/>
  <c r="BE308"/>
  <c r="BE309"/>
  <c r="BE312"/>
  <c r="BE313"/>
  <c r="BE322"/>
  <c i="2" r="J89"/>
  <c r="BE133"/>
  <c r="BE168"/>
  <c r="BE247"/>
  <c r="BE251"/>
  <c r="BE255"/>
  <c r="BE259"/>
  <c r="BE263"/>
  <c r="BE271"/>
  <c r="BE283"/>
  <c r="BE287"/>
  <c r="BE292"/>
  <c r="BE319"/>
  <c r="BE333"/>
  <c r="BE334"/>
  <c r="BE336"/>
  <c r="BE344"/>
  <c r="BE345"/>
  <c r="BE350"/>
  <c r="BE361"/>
  <c r="BE371"/>
  <c r="BE376"/>
  <c r="E85"/>
  <c r="F127"/>
  <c r="BE137"/>
  <c r="BE153"/>
  <c r="BE157"/>
  <c r="BE164"/>
  <c r="BE172"/>
  <c r="BE180"/>
  <c r="BE188"/>
  <c r="BE200"/>
  <c r="BE204"/>
  <c r="BE208"/>
  <c r="BE212"/>
  <c r="BE215"/>
  <c r="BE218"/>
  <c r="BE224"/>
  <c r="BE243"/>
  <c r="BE267"/>
  <c r="BE295"/>
  <c r="BE304"/>
  <c r="BE307"/>
  <c r="BE323"/>
  <c r="BE325"/>
  <c r="BE327"/>
  <c r="BE339"/>
  <c r="BE341"/>
  <c r="BE342"/>
  <c r="BE358"/>
  <c r="BE363"/>
  <c r="J91"/>
  <c r="BE141"/>
  <c r="BE149"/>
  <c r="BE184"/>
  <c r="BE192"/>
  <c r="BE196"/>
  <c r="BE298"/>
  <c r="BE301"/>
  <c r="BE314"/>
  <c r="BE317"/>
  <c r="BE335"/>
  <c r="BE347"/>
  <c r="BE356"/>
  <c r="BE145"/>
  <c r="BE176"/>
  <c r="BE221"/>
  <c r="BE227"/>
  <c r="BE231"/>
  <c r="BE235"/>
  <c r="BE239"/>
  <c r="BE275"/>
  <c r="BE279"/>
  <c r="BE310"/>
  <c r="BE331"/>
  <c r="BE353"/>
  <c r="BE366"/>
  <c r="BE369"/>
  <c r="BE374"/>
  <c r="F37"/>
  <c i="1" r="BD95"/>
  <c i="2" r="F34"/>
  <c i="1" r="BA95"/>
  <c i="2" r="J34"/>
  <c i="1" r="AW95"/>
  <c i="3" r="F36"/>
  <c i="1" r="BC96"/>
  <c i="3" r="F37"/>
  <c i="1" r="BD96"/>
  <c i="4" r="F35"/>
  <c i="1" r="BB97"/>
  <c i="4" r="J34"/>
  <c i="1" r="AW97"/>
  <c i="2" r="F35"/>
  <c i="1" r="BB95"/>
  <c i="2" r="F36"/>
  <c i="1" r="BC95"/>
  <c i="3" r="F35"/>
  <c i="1" r="BB96"/>
  <c i="3" r="F34"/>
  <c i="1" r="BA96"/>
  <c i="3" r="J34"/>
  <c i="1" r="AW96"/>
  <c i="4" r="F37"/>
  <c i="1" r="BD97"/>
  <c i="4" r="F34"/>
  <c i="1" r="BA97"/>
  <c i="4" r="F36"/>
  <c i="1" r="BC97"/>
  <c i="3" l="1" r="P129"/>
  <c r="P128"/>
  <c i="1" r="AU96"/>
  <c i="2" r="T348"/>
  <c r="T130"/>
  <c i="3" r="T129"/>
  <c r="T128"/>
  <c r="R129"/>
  <c r="R128"/>
  <c i="2" r="R348"/>
  <c r="R130"/>
  <c r="BK348"/>
  <c r="J348"/>
  <c r="J105"/>
  <c i="3" r="BK317"/>
  <c r="J317"/>
  <c r="J107"/>
  <c i="4" r="BK120"/>
  <c r="J120"/>
  <c r="J96"/>
  <c i="3" r="BK128"/>
  <c r="J128"/>
  <c r="J96"/>
  <c i="1" r="AU94"/>
  <c i="2" r="F33"/>
  <c i="1" r="AZ95"/>
  <c i="3" r="F33"/>
  <c i="1" r="AZ96"/>
  <c i="4" r="J33"/>
  <c i="1" r="AV97"/>
  <c r="AT97"/>
  <c r="BD94"/>
  <c r="W33"/>
  <c i="2" r="J33"/>
  <c i="1" r="AV95"/>
  <c r="AT95"/>
  <c i="3" r="J33"/>
  <c i="1" r="AV96"/>
  <c r="AT96"/>
  <c r="BB94"/>
  <c r="W31"/>
  <c i="4" r="F33"/>
  <c i="1" r="AZ97"/>
  <c r="BC94"/>
  <c r="W32"/>
  <c r="BA94"/>
  <c r="W30"/>
  <c i="2" l="1" r="BK130"/>
  <c r="J130"/>
  <c r="J96"/>
  <c i="4" r="J30"/>
  <c i="1" r="AG97"/>
  <c i="3" r="J30"/>
  <c i="1" r="AG96"/>
  <c r="AZ94"/>
  <c r="W29"/>
  <c r="AY94"/>
  <c r="AW94"/>
  <c r="AK30"/>
  <c r="AX94"/>
  <c i="4" l="1" r="J39"/>
  <c i="3" r="J39"/>
  <c i="1" r="AN96"/>
  <c r="AN97"/>
  <c i="2" r="J30"/>
  <c i="1" r="AG95"/>
  <c r="AV94"/>
  <c r="AK29"/>
  <c i="2" l="1" r="J39"/>
  <c i="1"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<sst xmlns="http://schemas.openxmlformats.org/spreadsheetml/2006/main">
  <si>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</si>
  <si>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</si>
  <si>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</si>
  <si>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</si>
  <si>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</si>
  <si>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{61766c80-aac5-4ce1-a426-5b54b37f78de}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</si>
  <si>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</si>
  <si>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</si>
  <si>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</si>
  <si>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</si>
  <si>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</si>
  <si>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</si>
  <si>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</si>
  <si>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</si>
  <si>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2020/1144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</si>
  <si>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</si>
  <si>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</si>
  <si>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fasády - Gymnázium Boženy Němcové, sekce IV,  Hradec Králové,5.9.2023</t>
  </si>
  <si>
    <t>KSO:</t>
  </si>
  <si>
    <t>CC-CZ:</t>
  </si>
  <si>
    <t>Místo:</t>
  </si>
  <si>
    <t>parč. č. sr. 407/1</t>
  </si>
  <si>
    <t>Datum:</t>
  </si>
  <si>
    <t>5. 9. 2023</t>
  </si>
  <si>
    <t>Zadavatel:</t>
  </si>
  <si>
    <t>IČ:</t>
  </si>
  <si>
    <t>Královehradecký kraj, Pivovarské nám. 1245, Hradec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</si>
  <si>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</si>
  <si>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</si>
  <si>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</si>
  <si>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</si>
  <si>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</si>
  <si>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</si>
  <si>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</si>
  <si>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Projecticon s.r.o., A. Kopeckého 151, Nový Hrádek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</si>
  <si>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</si>
  <si>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</si>
  <si>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</si>
  <si>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</si>
  <si>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</si>
  <si>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</si>
  <si>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</si>
  <si>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</si>
  <si>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</si>
  <si>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</si>
  <si>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</si>
  <si>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</si>
  <si>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</si>
  <si>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</si>
  <si>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</si>
  <si>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</si>
  <si>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</si>
  <si>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</si>
  <si>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</si>
  <si>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</si>
  <si>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</si>
  <si>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</si>
  <si>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</si>
  <si>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</si>
  <si>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</si>
  <si>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</si>
  <si>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</si>
  <si>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</si>
  <si>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</si>
  <si>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</si>
  <si>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</si>
  <si>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</si>
  <si>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</si>
  <si>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</si>
  <si>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</si>
  <si>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</si>
  <si>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</si>
  <si>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</si>
  <si>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</si>
  <si>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</si>
  <si>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</si>
  <si>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</si>
  <si>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</si>
  <si>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</si>
  <si>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</si>
  <si>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</si>
  <si>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</si>
  <si>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Sekce IV</t>
  </si>
  <si>
    <t xml:space="preserve">Oprava fasády </t>
  </si>
  <si>
    <t>STA</t>
  </si>
  <si>
    <t>1</t>
  </si>
  <si>
    <t>{9754c2bf-397f-4d40-b235-e5b267b83118}</t>
  </si>
  <si>
    <t>2</t>
  </si>
  <si>
    <t>Sekce IV.1</t>
  </si>
  <si>
    <t>Schodiště III</t>
  </si>
  <si>
    <t>{f8311689-3f02-484c-a1fa-a5548e8ede7b}</t>
  </si>
  <si>
    <t>Sekce IV.2</t>
  </si>
  <si>
    <t>Vedlejší rozpočtovací náklady</t>
  </si>
  <si>
    <t>{4d1735da-6326-4c2e-b5ab-1b4c66663ae8}</t>
  </si>
  <si>
    <t>LES</t>
  </si>
  <si>
    <t>Lešení</t>
  </si>
  <si>
    <t>2442,6</t>
  </si>
  <si>
    <t>KRYCÍ LIST SOUPISU PRACÍ</t>
  </si>
  <si>
    <t>Objekt:</t>
  </si>
  <si>
    <t xml:space="preserve">Sekce IV - Oprava fasády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</si>
  <si>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</si>
  <si>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</si>
  <si>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</si>
  <si>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</si>
  <si>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</si>
  <si>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</si>
  <si>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112 - Plocha, včetně soklu</t>
  </si>
  <si>
    <t xml:space="preserve">      120 - Fasádní prvky, kompletní oprava dle skutečného stavu</t>
  </si>
  <si>
    <t xml:space="preserve">      118 - Demontované prvky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</si>
  <si>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</si>
  <si>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</si>
  <si>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</si>
  <si>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</si>
  <si>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</si>
  <si>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</si>
  <si>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</si>
  <si>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</si>
  <si>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</si>
  <si>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</si>
  <si>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</si>
  <si>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</si>
  <si>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</si>
  <si>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</si>
  <si>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</si>
  <si>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</si>
  <si>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</si>
  <si>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</si>
  <si>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</si>
  <si>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</si>
  <si>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</si>
  <si>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</si>
  <si>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</si>
  <si>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</si>
  <si>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</si>
  <si>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</si>
  <si>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112</t>
  </si>
  <si>
    <t>Plocha, včetně soklu</t>
  </si>
  <si>
    <t>K</t>
  </si>
  <si>
    <t>783806R01</t>
  </si>
  <si>
    <t xml:space="preserve">Odstranění nátěrů z omítek oškrábáním </t>
  </si>
  <si>
    <t>m2</t>
  </si>
  <si>
    <t>CS ÚRS 2023 02</t>
  </si>
  <si>
    <t>16</t>
  </si>
  <si>
    <t>1157482548</t>
  </si>
  <si>
    <t>VV</t>
  </si>
  <si>
    <t xml:space="preserve">Viz PD, výkres D.1.1.02 -  Sekce IV. Stav poškození fasády</t>
  </si>
  <si>
    <t>"Sekce IV" 923,23+64,7+64,75+16,44+216,48</t>
  </si>
  <si>
    <t>Součet</t>
  </si>
  <si>
    <t>4</t>
  </si>
  <si>
    <t>783806R02</t>
  </si>
  <si>
    <t>Odstranění akrylátových nátěrů z omítek</t>
  </si>
  <si>
    <t>-694079358</t>
  </si>
  <si>
    <t>3</t>
  </si>
  <si>
    <t>985131R01</t>
  </si>
  <si>
    <t>Ruční dočištění ploch stěn ocelových kartáči</t>
  </si>
  <si>
    <t>199742072</t>
  </si>
  <si>
    <t>"Sekce IV" 189,92+145,09+13,83+9,31+13,8+9,38+3,94+1,66+47,97+28,29</t>
  </si>
  <si>
    <t>985131R02</t>
  </si>
  <si>
    <t>Odstranění nesoudržných omítkových ploch</t>
  </si>
  <si>
    <t>-599808910</t>
  </si>
  <si>
    <t>5</t>
  </si>
  <si>
    <t>978019R01</t>
  </si>
  <si>
    <t>Otlučení (osekání) vnější omítky stupně členitosti 5</t>
  </si>
  <si>
    <t>-351282223</t>
  </si>
  <si>
    <t>6</t>
  </si>
  <si>
    <t>978023R01</t>
  </si>
  <si>
    <t>Vyškrabání spár zdiva cihelného</t>
  </si>
  <si>
    <t>1138179015</t>
  </si>
  <si>
    <t>7</t>
  </si>
  <si>
    <t>629995R15</t>
  </si>
  <si>
    <t>Očištění vnějších ploch tlakovou vodou</t>
  </si>
  <si>
    <t>-1292015563</t>
  </si>
  <si>
    <t>"1x očištění s čistícím přípravkem, celá fasáda bez oken"</t>
  </si>
  <si>
    <t xml:space="preserve">"1x očistění čistou vodou, celá fasáda bez oken" </t>
  </si>
  <si>
    <t>8</t>
  </si>
  <si>
    <t>629995R01</t>
  </si>
  <si>
    <t xml:space="preserve">Příplatek  k očištění vnějích ploch tlakovou vodou za příměs čistícího koncentrátu na tenzidové bázi</t>
  </si>
  <si>
    <t>-1683033145</t>
  </si>
  <si>
    <t>9</t>
  </si>
  <si>
    <t>712400R01</t>
  </si>
  <si>
    <t>Odstranění povlaku odškrabáním mechu s urovnáním povrchu a očištěním</t>
  </si>
  <si>
    <t>757023314</t>
  </si>
  <si>
    <t>10</t>
  </si>
  <si>
    <t>783801R01</t>
  </si>
  <si>
    <t>Očištění 2x nátěrem biocidním přípravkem a okartáčováním omítek členitosti 5</t>
  </si>
  <si>
    <t>148636290</t>
  </si>
  <si>
    <t>11</t>
  </si>
  <si>
    <t>622121R01</t>
  </si>
  <si>
    <t>Zatření spár maltou vnějších stěn z cihel</t>
  </si>
  <si>
    <t>-1361214805</t>
  </si>
  <si>
    <t>12</t>
  </si>
  <si>
    <t>622131R01</t>
  </si>
  <si>
    <t>Spojovací postřik vnějších stěn nanášený celoplošně ručně</t>
  </si>
  <si>
    <t>-1452792671</t>
  </si>
  <si>
    <t>13</t>
  </si>
  <si>
    <t>622135R01</t>
  </si>
  <si>
    <t>Zpevnění podkladu pomocí čistého křemičitanu (fixativu)</t>
  </si>
  <si>
    <t>-199703473</t>
  </si>
  <si>
    <t>14</t>
  </si>
  <si>
    <t>349235R21</t>
  </si>
  <si>
    <t>Doplnění plošných fasádních prvků vyložených - bosáže a plošných prvků</t>
  </si>
  <si>
    <t>1922950002</t>
  </si>
  <si>
    <t>349235R02</t>
  </si>
  <si>
    <t>Jádrová vápenná omítka na vnějších stěnách</t>
  </si>
  <si>
    <t>-983249707</t>
  </si>
  <si>
    <t>349235R09</t>
  </si>
  <si>
    <t>Štuková vápenná omítka na vnějších stěnách</t>
  </si>
  <si>
    <t>569613335</t>
  </si>
  <si>
    <t>17</t>
  </si>
  <si>
    <t>622131R21</t>
  </si>
  <si>
    <t xml:space="preserve">Penetrační  nátěr vnějších stěn nanášený ručně</t>
  </si>
  <si>
    <t>-1615347648</t>
  </si>
  <si>
    <t>18</t>
  </si>
  <si>
    <t>349235R03</t>
  </si>
  <si>
    <t>Nátěr minerální silikátovou barvou</t>
  </si>
  <si>
    <t>-2072360868</t>
  </si>
  <si>
    <t>19</t>
  </si>
  <si>
    <t>349235R05</t>
  </si>
  <si>
    <t>Odsolení soklu z vápencového obkladu</t>
  </si>
  <si>
    <t>1004143002</t>
  </si>
  <si>
    <t>95,74+5,08+11,97+0,94+12,81</t>
  </si>
  <si>
    <t>20</t>
  </si>
  <si>
    <t>349235R06</t>
  </si>
  <si>
    <t>Očištění soklu z vápencového obkladu</t>
  </si>
  <si>
    <t>440496650</t>
  </si>
  <si>
    <t>349235R07</t>
  </si>
  <si>
    <t>Zkonsolidování soklu z vápencového obkladu pomocí zpěňovače</t>
  </si>
  <si>
    <t>459362057</t>
  </si>
  <si>
    <t>22</t>
  </si>
  <si>
    <t>349235R15</t>
  </si>
  <si>
    <t>Vyškrávání spár zdiva kamenného</t>
  </si>
  <si>
    <t>-1848800375</t>
  </si>
  <si>
    <t>23</t>
  </si>
  <si>
    <t>349235R10</t>
  </si>
  <si>
    <t>Spárování nebo doplnění spárování spárovací maltou vnějších pohledových ploch soklu z kamene</t>
  </si>
  <si>
    <t>151331842</t>
  </si>
  <si>
    <t>24</t>
  </si>
  <si>
    <t>349235R08</t>
  </si>
  <si>
    <t>Ošetření soklu z vápencového obkladu hydrofobizačním prostředkem</t>
  </si>
  <si>
    <t>1410055710</t>
  </si>
  <si>
    <t>25</t>
  </si>
  <si>
    <t>349235R04</t>
  </si>
  <si>
    <t>Oprava prasklin a trhlin na fasádě</t>
  </si>
  <si>
    <t>soubor</t>
  </si>
  <si>
    <t>-2100879054</t>
  </si>
  <si>
    <t>120</t>
  </si>
  <si>
    <t>Fasádní prvky, kompletní oprava dle skutečného stavu</t>
  </si>
  <si>
    <t>26</t>
  </si>
  <si>
    <t>629995R03</t>
  </si>
  <si>
    <t>Příplatek za provedení fasádních prvků - tympanon nad hlavní římsou</t>
  </si>
  <si>
    <t>kus</t>
  </si>
  <si>
    <t>-1700027219</t>
  </si>
  <si>
    <t>"Sekce IV" 1</t>
  </si>
  <si>
    <t>27</t>
  </si>
  <si>
    <t>629995R04</t>
  </si>
  <si>
    <t>Příplatek za provedení fasádních prvků okolo okna s vodorovnou nadokenní římsou se zdobením, včetně podokenního vlysu</t>
  </si>
  <si>
    <t>373023757</t>
  </si>
  <si>
    <t>"Sekce IV" 3</t>
  </si>
  <si>
    <t>28</t>
  </si>
  <si>
    <t>629993R17</t>
  </si>
  <si>
    <t xml:space="preserve">Příplatek za provedení fasádních prvků okolo okna s vodorovnou nadokenní římsou se zdobením, včetně podokenního vlysu a pilastrem s korintskou hlavicí  a patkou</t>
  </si>
  <si>
    <t>474022993</t>
  </si>
  <si>
    <t>29</t>
  </si>
  <si>
    <t>629995R05</t>
  </si>
  <si>
    <t>Příplatek za provedení fasádních prvkůokolo okna s tympanonem včetně podokenního vlysu</t>
  </si>
  <si>
    <t>999083749</t>
  </si>
  <si>
    <t>"Sekce IV"4</t>
  </si>
  <si>
    <t>30</t>
  </si>
  <si>
    <t>629995R26</t>
  </si>
  <si>
    <t xml:space="preserve">Příplatek za provedení fasádních prvků okolo okna s vodorovnou nadokenní římsou se zdobením, včetně podokenního vlysu - kuželek a pilastr s korintskou hlavicí  a patkou</t>
  </si>
  <si>
    <t>1796128070</t>
  </si>
  <si>
    <t>31</t>
  </si>
  <si>
    <t>629995R12</t>
  </si>
  <si>
    <t>Příplatek za provedení fasádních prvků okolo okna obloukového s nadokenním a podokenním dekorativním vlysem</t>
  </si>
  <si>
    <t>823185266</t>
  </si>
  <si>
    <t>"Sekce IV" 4</t>
  </si>
  <si>
    <t>32</t>
  </si>
  <si>
    <t>629995R13</t>
  </si>
  <si>
    <t>Příplatek za provedení fasádních prvků - maskaron</t>
  </si>
  <si>
    <t>-754301419</t>
  </si>
  <si>
    <t>"Sekce IV" 2</t>
  </si>
  <si>
    <t>33</t>
  </si>
  <si>
    <t>629939R19</t>
  </si>
  <si>
    <t>Příplatek za provedení fasádních prvků okolo okna včetně podokenního vlysu</t>
  </si>
  <si>
    <t>-267893374</t>
  </si>
  <si>
    <t>"Sekce IV" 10</t>
  </si>
  <si>
    <t>34</t>
  </si>
  <si>
    <t>629993R20</t>
  </si>
  <si>
    <t xml:space="preserve">Příplatek za provedení fasádních prvků okolo vstupních dveří </t>
  </si>
  <si>
    <t>-45507174</t>
  </si>
  <si>
    <t>35</t>
  </si>
  <si>
    <t>629995R09</t>
  </si>
  <si>
    <t>Příplatek za provedení fasádních prvků - pilastry s korintskou hlavicí vč. patky</t>
  </si>
  <si>
    <t>176346121</t>
  </si>
  <si>
    <t>"Sekce IV" 6</t>
  </si>
  <si>
    <t>36</t>
  </si>
  <si>
    <t>629995R02</t>
  </si>
  <si>
    <t>Příplatek za provedení fasádních prvků - hlavní (korunová římsa) se zdobením</t>
  </si>
  <si>
    <t>m</t>
  </si>
  <si>
    <t>-1137249869</t>
  </si>
  <si>
    <t>"Sekce IV"14,8</t>
  </si>
  <si>
    <t>37</t>
  </si>
  <si>
    <t>629995R22</t>
  </si>
  <si>
    <t>Příplatek za provedení fasádních prvků - parapetní římsa</t>
  </si>
  <si>
    <t>-777167352</t>
  </si>
  <si>
    <t>"Sekce IV"60,5</t>
  </si>
  <si>
    <t>38</t>
  </si>
  <si>
    <t>629995R07</t>
  </si>
  <si>
    <t>Příplatek za provedení fasádních prvků - kordonová římsa</t>
  </si>
  <si>
    <t>1679735783</t>
  </si>
  <si>
    <t>"Sekce IV"35,6</t>
  </si>
  <si>
    <t>39</t>
  </si>
  <si>
    <t>629995R11</t>
  </si>
  <si>
    <t>Příplatek za provedení fasádních prvků - průběžná římsa pod korunní</t>
  </si>
  <si>
    <t>757199690</t>
  </si>
  <si>
    <t>"Sekce IV"48,26</t>
  </si>
  <si>
    <t>40</t>
  </si>
  <si>
    <t>629995R14</t>
  </si>
  <si>
    <t>Příplatek za provedení fasádních prvků - atika s kuželkami</t>
  </si>
  <si>
    <t>588534769</t>
  </si>
  <si>
    <t>"Sekce IV"8,6</t>
  </si>
  <si>
    <t>118</t>
  </si>
  <si>
    <t>Demontované prvky</t>
  </si>
  <si>
    <t>41</t>
  </si>
  <si>
    <t>DP 06</t>
  </si>
  <si>
    <t>06 - Demontáž stávající kovové ventilační mřížky, D+M nové nerezové mřížky, vč. uložení na skládku/do sběrného dvoru</t>
  </si>
  <si>
    <t>-443571490</t>
  </si>
  <si>
    <t xml:space="preserve">Viz PD, výkres D.1.1.08 - Příloha demontovaných prvků Sekce IV. </t>
  </si>
  <si>
    <t>42</t>
  </si>
  <si>
    <t>DP 08</t>
  </si>
  <si>
    <t>08 - Demontáž plastové tabulky, D+M nové plastové tabulky, vč. uložení na skládku/do sběrného dvoru</t>
  </si>
  <si>
    <t>162780073</t>
  </si>
  <si>
    <t>43</t>
  </si>
  <si>
    <t>DP 11</t>
  </si>
  <si>
    <t>11 - Demontáž svítilny, D+M nové nástěnné svítilny s čidlem, vč. napojení. vč. uložení na skládku/do sběrného dvoru/ event. ponechání na místě se zakrytím a následným očištěním</t>
  </si>
  <si>
    <t>-78449554</t>
  </si>
  <si>
    <t>44</t>
  </si>
  <si>
    <t>DP 15</t>
  </si>
  <si>
    <t>15 - Demontáž zásuvky s kabelem, D+M nové zásuvky, vč. napojení, vč. uložení na skládku/do sběrného dvoru// event. zakrytí a nasledné očištění</t>
  </si>
  <si>
    <t>31838077</t>
  </si>
  <si>
    <t>45</t>
  </si>
  <si>
    <t>DP 19</t>
  </si>
  <si>
    <t>19 - Demontáž plastových větracích mřížek od výdechů otopných soustav, nově budou opatřeny nerezovými designovými větracími mřížkami, vč. uložení na skládku/do sběrného dvoru</t>
  </si>
  <si>
    <t>-354124273</t>
  </si>
  <si>
    <t>46</t>
  </si>
  <si>
    <t>DP 20</t>
  </si>
  <si>
    <t xml:space="preserve">20 - Demontáž elektrického svítidla s čidlem a kabelem, D+M nové venkovního svítidla se senzorem a novými kabely, vč.  napojení. vč. uložení na skládku/do sběrného dvoru/event. ponechání na místě se zakrytím a následným očištěním</t>
  </si>
  <si>
    <t>1149262007</t>
  </si>
  <si>
    <t>47</t>
  </si>
  <si>
    <t>DP 22</t>
  </si>
  <si>
    <t>22 - Demontáž dvířek elektroskříně, D+M nových nerezových dvířek, vč. uložení na skládku/do sběrného dvoru</t>
  </si>
  <si>
    <t>1693113202</t>
  </si>
  <si>
    <t>Úpravy povrchů, podlahy a osazování výplní</t>
  </si>
  <si>
    <t>48</t>
  </si>
  <si>
    <t>629991012</t>
  </si>
  <si>
    <t>Zakrytí výplní otvorů fólií přilepenou na začišťovací lišty</t>
  </si>
  <si>
    <t>192936894</t>
  </si>
  <si>
    <t>2,4*1,5*63+5,6*2,4*5+1,2*0,6*5+1,5*1,5*5+4,8*2,4*1+1,2*2,5</t>
  </si>
  <si>
    <t>49</t>
  </si>
  <si>
    <t>629991R01</t>
  </si>
  <si>
    <t>Stavební přípomoce nedefinované rozpočtem</t>
  </si>
  <si>
    <t>hod</t>
  </si>
  <si>
    <t>-1507364023</t>
  </si>
  <si>
    <t>Ostatní konstrukce a práce, bourání</t>
  </si>
  <si>
    <t>50</t>
  </si>
  <si>
    <t>941111132</t>
  </si>
  <si>
    <t>Montáž lešení řadového trubkového lehkého s podlahami zatížení do 200 kg/m2 š do 1,5 m v do 25 m</t>
  </si>
  <si>
    <t>-183410816</t>
  </si>
  <si>
    <t>"Sekce IV"(60,5+6*2+14+1,5*4+2,4*15*1,2)*18</t>
  </si>
  <si>
    <t>51</t>
  </si>
  <si>
    <t>941111232</t>
  </si>
  <si>
    <t>Příplatek k lešení řadovému trubkovému lehkému s podlahami š 1,5 m v 25 m za první a ZKD den použití</t>
  </si>
  <si>
    <t>731889009</t>
  </si>
  <si>
    <t xml:space="preserve">"Odhad doby výstavby  7 měsíců" 7*30*LES</t>
  </si>
  <si>
    <t>52</t>
  </si>
  <si>
    <t>941111832</t>
  </si>
  <si>
    <t>Demontáž lešení řadového trubkového lehkého s podlahami zatížení do 200 kg/m2 š do 1,5 m v do 25 m</t>
  </si>
  <si>
    <t>1140762228</t>
  </si>
  <si>
    <t>53</t>
  </si>
  <si>
    <t>944511111</t>
  </si>
  <si>
    <t>Montáž ochranné sítě z textilie z umělých vláken</t>
  </si>
  <si>
    <t>1464229184</t>
  </si>
  <si>
    <t>54</t>
  </si>
  <si>
    <t>944511211</t>
  </si>
  <si>
    <t>Příplatek k ochranné síti za první a ZKD den použití</t>
  </si>
  <si>
    <t>2037300914</t>
  </si>
  <si>
    <t>55</t>
  </si>
  <si>
    <t>944511811</t>
  </si>
  <si>
    <t>Demontáž ochranné sítě z textilie z umělých vláken</t>
  </si>
  <si>
    <t>837842784</t>
  </si>
  <si>
    <t>56</t>
  </si>
  <si>
    <t>944511R01</t>
  </si>
  <si>
    <t>Ochrana stávající zeleně v blízkosti lešení</t>
  </si>
  <si>
    <t>kpl</t>
  </si>
  <si>
    <t>-685277166</t>
  </si>
  <si>
    <t>57</t>
  </si>
  <si>
    <t>944511R02</t>
  </si>
  <si>
    <t>Sestříhání stávající zeleně v zasahující do prostoru lešení - mimo vegetační období</t>
  </si>
  <si>
    <t>-628011925</t>
  </si>
  <si>
    <t>58</t>
  </si>
  <si>
    <t>944511R03</t>
  </si>
  <si>
    <t>Překytí anglického dvorku zákrytovou ochrannou deskou/krytem při provádění fasády (dodávka, montáž a demontáž)</t>
  </si>
  <si>
    <t>2057434665</t>
  </si>
  <si>
    <t>59</t>
  </si>
  <si>
    <t>944511R04</t>
  </si>
  <si>
    <t>Vyčištění ploch po odstranění lešení s uvedením do původního stavu</t>
  </si>
  <si>
    <t>-1449381769</t>
  </si>
  <si>
    <t>997</t>
  </si>
  <si>
    <t>Přesun sutě</t>
  </si>
  <si>
    <t>60</t>
  </si>
  <si>
    <t>997013155</t>
  </si>
  <si>
    <t>Vnitrostaveništní doprava suti a vybouraných hmot pro budovy v do 18 m s omezením mechanizace</t>
  </si>
  <si>
    <t>t</t>
  </si>
  <si>
    <t>-866395342</t>
  </si>
  <si>
    <t>61</t>
  </si>
  <si>
    <t>997013509</t>
  </si>
  <si>
    <t>Příplatek k odvozu suti a vybouraných hmot na skládku ZKD 1 km přes 1 km</t>
  </si>
  <si>
    <t>692622860</t>
  </si>
  <si>
    <t>"Odvoz na skládku do 25 km" 25*25,801</t>
  </si>
  <si>
    <t>62</t>
  </si>
  <si>
    <t>997013511</t>
  </si>
  <si>
    <t>Odvoz suti a vybouraných hmot z meziskládky na skládku do 1 km s naložením a se složením</t>
  </si>
  <si>
    <t>-1497883726</t>
  </si>
  <si>
    <t>63</t>
  </si>
  <si>
    <t>997013871</t>
  </si>
  <si>
    <t xml:space="preserve">Poplatek za uložení stavebního odpadu na recyklační skládce (skládkovné) směsného stavebního a demoličního kód odpadu  17 09 04</t>
  </si>
  <si>
    <t>71041172</t>
  </si>
  <si>
    <t>998</t>
  </si>
  <si>
    <t>Přesun hmot</t>
  </si>
  <si>
    <t>64</t>
  </si>
  <si>
    <t>998011003</t>
  </si>
  <si>
    <t>Přesun hmot pro budovy zděné v do 24 m</t>
  </si>
  <si>
    <t>457068284</t>
  </si>
  <si>
    <t>PSV</t>
  </si>
  <si>
    <t>Práce a dodávky PSV</t>
  </si>
  <si>
    <t>721</t>
  </si>
  <si>
    <t>Zdravotechnika - vnitřní kanalizace</t>
  </si>
  <si>
    <t>65</t>
  </si>
  <si>
    <t>721173R01</t>
  </si>
  <si>
    <t>Svodné potrubí z PVC - zakrytí při realizaci</t>
  </si>
  <si>
    <t>-679298850</t>
  </si>
  <si>
    <t>"ozn.č.23"20</t>
  </si>
  <si>
    <t>66</t>
  </si>
  <si>
    <t>721173R02</t>
  </si>
  <si>
    <t>Svodné potrubí z PVC - očištění po realizaci</t>
  </si>
  <si>
    <t>313702917</t>
  </si>
  <si>
    <t>67</t>
  </si>
  <si>
    <t>998721103</t>
  </si>
  <si>
    <t>Přesun hmot tonážní pro vnitřní kanalizace v objektech v do 24 m</t>
  </si>
  <si>
    <t>-674637789</t>
  </si>
  <si>
    <t>741</t>
  </si>
  <si>
    <t>Elektroinstalace - silnoproud</t>
  </si>
  <si>
    <t>68</t>
  </si>
  <si>
    <t>741420R01</t>
  </si>
  <si>
    <t>Hromosvodné vedení - očištění po realizaci</t>
  </si>
  <si>
    <t>168600352</t>
  </si>
  <si>
    <t>70</t>
  </si>
  <si>
    <t>69</t>
  </si>
  <si>
    <t>998741103</t>
  </si>
  <si>
    <t>Přesun hmot tonážní pro silnoproud v objektech v do 24 m</t>
  </si>
  <si>
    <t>1972284549</t>
  </si>
  <si>
    <t>764</t>
  </si>
  <si>
    <t>Konstrukce klempířské</t>
  </si>
  <si>
    <t>764002R01</t>
  </si>
  <si>
    <t>Zakrytí oplechování parapetů a svodů při realizaci</t>
  </si>
  <si>
    <t>-1886776269</t>
  </si>
  <si>
    <t xml:space="preserve">Viz PD, výkres D.1.1.09 - Výpis klempířských prvků Sekce IV. </t>
  </si>
  <si>
    <t>390,1+50</t>
  </si>
  <si>
    <t>71</t>
  </si>
  <si>
    <t>764002R02</t>
  </si>
  <si>
    <t>Očištění oplechování parapetů a svodů po realizaci</t>
  </si>
  <si>
    <t>-836861716</t>
  </si>
  <si>
    <t>72</t>
  </si>
  <si>
    <t>998764103</t>
  </si>
  <si>
    <t>Přesun hmot tonážní pro konstrukce klempířské v objektech v do 24 m</t>
  </si>
  <si>
    <t>66354072</t>
  </si>
  <si>
    <t>767</t>
  </si>
  <si>
    <t>Konstrukce zámečnické</t>
  </si>
  <si>
    <t>73</t>
  </si>
  <si>
    <t>767161Z01</t>
  </si>
  <si>
    <t>Z01 D+M Zábradlí světlíku, kompletní dodávka včetně kotvení a povrchové úpravy, specifikace dle PD</t>
  </si>
  <si>
    <t>-495688677</t>
  </si>
  <si>
    <t xml:space="preserve">Viz PD, výkres D.1.1.10 - Výpis zámečnických prvků Sekce IV. </t>
  </si>
  <si>
    <t>74</t>
  </si>
  <si>
    <t>998767103</t>
  </si>
  <si>
    <t>Přesun hmot tonážní pro zámečnické konstrukce v objektech v do 24 m</t>
  </si>
  <si>
    <t>507228808</t>
  </si>
  <si>
    <t>HZS</t>
  </si>
  <si>
    <t>Hodinové zúčtovací sazby</t>
  </si>
  <si>
    <t>75</t>
  </si>
  <si>
    <t>Použití plošiny pro průzkum fasády</t>
  </si>
  <si>
    <t>512</t>
  </si>
  <si>
    <t>-1315350734</t>
  </si>
  <si>
    <t>Sekce IV.1 - Schodiště III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</si>
  <si>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</si>
  <si>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</si>
  <si>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</si>
  <si>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</si>
  <si>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</si>
  <si>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711 - Izolace proti vodě, vlhkosti a plynům</t>
  </si>
  <si>
    <t>Zemní práce</t>
  </si>
  <si>
    <t>113107123</t>
  </si>
  <si>
    <t>Odstranění podkladu z kameniva drceného tl 300 mm ručně</t>
  </si>
  <si>
    <t>-1095607973</t>
  </si>
  <si>
    <t xml:space="preserve">Viz PD, výkres D.1.1.07  -  Schodiště 3 -Nový stav</t>
  </si>
  <si>
    <t>12,9</t>
  </si>
  <si>
    <t>113154264</t>
  </si>
  <si>
    <t>Frézování živičného krytu tl 100 mm pruh š 2 m pl do 1000 m2 s překážkami v trase</t>
  </si>
  <si>
    <t>1509959244</t>
  </si>
  <si>
    <t xml:space="preserve">Viz PD, výkres D.1.1.07  -  Schodiště 3 - nový stav</t>
  </si>
  <si>
    <t>122211101</t>
  </si>
  <si>
    <t>Odkopávky a prokopávky v hornině třídy těžitelnosti I, skupiny 3 ručně</t>
  </si>
  <si>
    <t>m3</t>
  </si>
  <si>
    <t>-69559183</t>
  </si>
  <si>
    <t>Viz PD, výkres D.1.1.04 - Základy schodiště 3 - nový stav, D.1.1.06 - řez BB´schodiště 3 - nový stav</t>
  </si>
  <si>
    <t>(6,765*2+2,925*2+1,7*2+2,18)*0,5*0,8</t>
  </si>
  <si>
    <t>162751117</t>
  </si>
  <si>
    <t>Vodorovné přemístění do 10000 m výkopku/sypaniny z horniny třídy těžitelnosti I, skupiny 1 až 3</t>
  </si>
  <si>
    <t>-1683661425</t>
  </si>
  <si>
    <t>162751119</t>
  </si>
  <si>
    <t>Příplatek k vodorovnému přemístění výkopku/sypaniny z horniny třídy těžitelnosti I, skupiny 1 až 3 ZKD 1000 m přes 10000 m</t>
  </si>
  <si>
    <t>-1615592562</t>
  </si>
  <si>
    <t>Odvoz dalších 15 km</t>
  </si>
  <si>
    <t>9,984*15</t>
  </si>
  <si>
    <t>167151111</t>
  </si>
  <si>
    <t>Nakládání výkopku z hornin třídy těžitelnosti I, skupiny 1 až 3 přes 100 m3</t>
  </si>
  <si>
    <t>-948364680</t>
  </si>
  <si>
    <t>171152101</t>
  </si>
  <si>
    <t>Uložení sypaniny z hornin soudržných do násypů zhutněných silnic a dálnic</t>
  </si>
  <si>
    <t>1338252749</t>
  </si>
  <si>
    <t>171152501</t>
  </si>
  <si>
    <t>Zhutnění podloží z hornin soudržných nebo nesoudržných pod násypy</t>
  </si>
  <si>
    <t>573551247</t>
  </si>
  <si>
    <t>171201231</t>
  </si>
  <si>
    <t>Poplatek za uložení zeminy a kamení na recyklační skládce (skládkovné) kód odpadu 17 05 04</t>
  </si>
  <si>
    <t>-1048732708</t>
  </si>
  <si>
    <t>9,984*1,8</t>
  </si>
  <si>
    <t>Zakládání</t>
  </si>
  <si>
    <t>271532211</t>
  </si>
  <si>
    <t>Podsyp pod základové konstrukce se zhutněním z hrubého kameniva frakce 32 až 63 mm</t>
  </si>
  <si>
    <t>-1847534457</t>
  </si>
  <si>
    <t>5,715*1,925*1,1+(3*2,68)/2*1,1</t>
  </si>
  <si>
    <t>273321511</t>
  </si>
  <si>
    <t>Základové desky ze ŽB bez zvýšených nároků na prostředí tř. C 25/30</t>
  </si>
  <si>
    <t>-1842408713</t>
  </si>
  <si>
    <t>Viz PD, výkres D.1.2.c1 - Výkres tvaru schodiště 3</t>
  </si>
  <si>
    <t>"POdestová deska, tl. 180mm" 6,765*2,925*0,18</t>
  </si>
  <si>
    <t>273351121</t>
  </si>
  <si>
    <t>Zřízení bednění základových desek</t>
  </si>
  <si>
    <t>398045048</t>
  </si>
  <si>
    <t>"POdestová deska, tl. 180mm" 6,765*0,18*2+2,925*0,18*2</t>
  </si>
  <si>
    <t>273351122</t>
  </si>
  <si>
    <t>Odstranění bednění základových desek</t>
  </si>
  <si>
    <t>322775472</t>
  </si>
  <si>
    <t>274321311</t>
  </si>
  <si>
    <t>Základové pasy ze ŽB bez zvýšených nároků na prostředí tř. C 16/20</t>
  </si>
  <si>
    <t>774450105</t>
  </si>
  <si>
    <t>5,715*0,5*0,5*2</t>
  </si>
  <si>
    <t>2,425*0,5*0,5*2</t>
  </si>
  <si>
    <t>1,66*0,5*0,5*2</t>
  </si>
  <si>
    <t>2,68*0,8*0,5</t>
  </si>
  <si>
    <t>2,68*0,5*0,25</t>
  </si>
  <si>
    <t>274351121</t>
  </si>
  <si>
    <t>Zřízení bednění základových pasů rovného</t>
  </si>
  <si>
    <t>-2110818650</t>
  </si>
  <si>
    <t>5,715*0,5*2*2</t>
  </si>
  <si>
    <t>2,425*0,5*2*2</t>
  </si>
  <si>
    <t>1,66*0,5*2*2</t>
  </si>
  <si>
    <t>2,68*0,8*2</t>
  </si>
  <si>
    <t>2,68*0,5*2</t>
  </si>
  <si>
    <t>274351122</t>
  </si>
  <si>
    <t>Odstranění bednění základových pasů rovného</t>
  </si>
  <si>
    <t>-341946586</t>
  </si>
  <si>
    <t>279113133</t>
  </si>
  <si>
    <t>Základová zeď tl do 250 mm z tvárnic ztraceného bednění včetně výplně z betonu tř. C 16/20</t>
  </si>
  <si>
    <t>187566481</t>
  </si>
  <si>
    <t>0,75*6,765+0,25*6,765+2,925*0,75*2</t>
  </si>
  <si>
    <t>0,5*1*2</t>
  </si>
  <si>
    <t>6,765*0,25</t>
  </si>
  <si>
    <t>1,15*0,25*2</t>
  </si>
  <si>
    <t>279361R01</t>
  </si>
  <si>
    <t>Výztuž konstrukcí betonářskou ocelí 10 505</t>
  </si>
  <si>
    <t>1945325086</t>
  </si>
  <si>
    <t>Viz PD, výkres D.1.2.c.2 - Výkres výztuže schodiště 3</t>
  </si>
  <si>
    <t>1238,28/1000</t>
  </si>
  <si>
    <t>279362R02</t>
  </si>
  <si>
    <t>Výztuž konstrukcí svařovanými sítěmi Kari</t>
  </si>
  <si>
    <t>-1705319789</t>
  </si>
  <si>
    <t>318,53/1000</t>
  </si>
  <si>
    <t>279362R03</t>
  </si>
  <si>
    <t>Distanční výztuž výšky 100mm</t>
  </si>
  <si>
    <t>-1949028711</t>
  </si>
  <si>
    <t>Svislé a kompletní konstrukce</t>
  </si>
  <si>
    <t>331231116</t>
  </si>
  <si>
    <t>Zdivo pilířů z cihel dl 290 mm pevnosti P 15 na MC 10</t>
  </si>
  <si>
    <t>-1933466459</t>
  </si>
  <si>
    <t>Viz PD, D.1.1.05 - půdorys schodiště 3 - nový stav, D.1.1.06 - řez BB´schodiště 3 - nový stav</t>
  </si>
  <si>
    <t>0,5*0,5*0,8*6+0,25*0,25*0,8*2</t>
  </si>
  <si>
    <t>(2,225+1,735+1,6)*0,25*0,7+1,16*0,25*2*0,7</t>
  </si>
  <si>
    <t>Vodorovné konstrukce</t>
  </si>
  <si>
    <t>430321313</t>
  </si>
  <si>
    <t>Schodišťová konstrukce a rampa ze ŽB tř. C 16/20</t>
  </si>
  <si>
    <t>-1722756857</t>
  </si>
  <si>
    <t xml:space="preserve">Viz PD, výkres D.1.2.c.1-  Výkres tvaru schodiště 3</t>
  </si>
  <si>
    <t>2,075*1,93*0,12+(0,16*0,33)/2*1,93*6</t>
  </si>
  <si>
    <t>431351121</t>
  </si>
  <si>
    <t>Zřízení bednění podest schodišť a ramp přímočarých v do 4 m</t>
  </si>
  <si>
    <t>806878405</t>
  </si>
  <si>
    <t>1,93*2*0,12+2,075*2*0,12+0,33*1,93*6+0,16*1,93*6+2,075*2*0,16</t>
  </si>
  <si>
    <t>431351122</t>
  </si>
  <si>
    <t>Odstranění bednění podest schodišť a ramp přímočarých v do 4 m</t>
  </si>
  <si>
    <t>-1556914868</t>
  </si>
  <si>
    <t>Komunikace pozemní</t>
  </si>
  <si>
    <t>564251113</t>
  </si>
  <si>
    <t>Podklad nebo podsyp ze štěrkopísku ŠP tl 170 mm</t>
  </si>
  <si>
    <t>851879859</t>
  </si>
  <si>
    <t>"Kladecí vrstva" 16,450</t>
  </si>
  <si>
    <t>564861111</t>
  </si>
  <si>
    <t>Podklad ze štěrkodrtě ŠD tl 200 mm</t>
  </si>
  <si>
    <t>-286660805</t>
  </si>
  <si>
    <t>Viz PD, D.1.1.07 - schodiště 3 nový stav</t>
  </si>
  <si>
    <t>564952111</t>
  </si>
  <si>
    <t>Podklad z mechanicky zpevněného kameniva MZK tl 150 mm</t>
  </si>
  <si>
    <t>1178338631</t>
  </si>
  <si>
    <t>565165121</t>
  </si>
  <si>
    <t>Asfaltový beton vrstva podkladní ACP 16 (obalované kamenivo OKS) tl 80 mm š přes 3 m</t>
  </si>
  <si>
    <t>-398072379</t>
  </si>
  <si>
    <t>573111112</t>
  </si>
  <si>
    <t>Postřik živičný infiltrační s posypem z asfaltu množství 1 kg/m2</t>
  </si>
  <si>
    <t>1212103003</t>
  </si>
  <si>
    <t>573231107</t>
  </si>
  <si>
    <t>Postřik živičný spojovací ze silniční emulze v množství 0,40 kg/m2</t>
  </si>
  <si>
    <t>585027810</t>
  </si>
  <si>
    <t>577134141</t>
  </si>
  <si>
    <t>Asfaltový beton vrstva obrusná ACO 11 (ABS) tř. I tl 40 mm š přes 3 m z modifikovaného asfaltu</t>
  </si>
  <si>
    <t>522861014</t>
  </si>
  <si>
    <t>599142111</t>
  </si>
  <si>
    <t>Úprava zálivky dilatačních nebo pracovních spár v cementobetonovém krytu hl do 40 mm š do 40 mm</t>
  </si>
  <si>
    <t>1813572766</t>
  </si>
  <si>
    <t>6,75*2+4,63*2</t>
  </si>
  <si>
    <t>599142R01</t>
  </si>
  <si>
    <t>Napojení na stávající komunikaci pro pěší</t>
  </si>
  <si>
    <t>1515364600</t>
  </si>
  <si>
    <t>6,765+4,635</t>
  </si>
  <si>
    <t>919735113</t>
  </si>
  <si>
    <t>Řezání stávajícího živičného krytu hl do 150 mm</t>
  </si>
  <si>
    <t>-1867261099</t>
  </si>
  <si>
    <t>6,765*2+4,635</t>
  </si>
  <si>
    <t>Nátěr minerální silikátovou barvou - shodné s fasádou objektu GBN</t>
  </si>
  <si>
    <t>519433860</t>
  </si>
  <si>
    <t xml:space="preserve">Viz PD, výkres  D.1.1.05 - půdorys schodiště 3 - nový stav, D.1.1.06 - řez BB´schodiště 3 - nový stav</t>
  </si>
  <si>
    <t>0,5*4*5*0,8+0,5*2*2*0,8</t>
  </si>
  <si>
    <t>2,225*0,7*2+1,735*0,7*2+1,6*2*0,7+1,15*2*2*0,7</t>
  </si>
  <si>
    <t>0,88*(2,725+2,235+2,1)</t>
  </si>
  <si>
    <t>Penetrační nátěr vnějších stěn nanášený ručně</t>
  </si>
  <si>
    <t>-871381684</t>
  </si>
  <si>
    <t>622311141</t>
  </si>
  <si>
    <t>Vápenná omítka štuková dvouvrstvá vnějších stěn nanášená ručně</t>
  </si>
  <si>
    <t>1665896198</t>
  </si>
  <si>
    <t xml:space="preserve">Viz PD, výkres  D.1.1.05 - půdorys schodiště 3 - nový stav,  D.1.1.06 - řez BB´schodiště 3 - nový stav</t>
  </si>
  <si>
    <t>622311191</t>
  </si>
  <si>
    <t>Příplatek k vápenné omítce vnějších stěn za každých dalších 5 mm tloušťky ručně</t>
  </si>
  <si>
    <t>1346286624</t>
  </si>
  <si>
    <t>919726123</t>
  </si>
  <si>
    <t>Geotextilie pro ochranu, separaci a filtraci netkaná měrná hmotnost do 500 g/m2</t>
  </si>
  <si>
    <t>1954956428</t>
  </si>
  <si>
    <t xml:space="preserve">Viz PD, výkres D.1.1.04 - Základy schodiště 3 - nový stav, D.1.1.05 - půdorys schodiště 3 - nový stav,  D.1.1.06 - řez BB´schodiště 3 - nový stav</t>
  </si>
  <si>
    <t>16,45+(6,765*2+2,725*2)*0,2</t>
  </si>
  <si>
    <t>953312125</t>
  </si>
  <si>
    <t>Vložky do svislých dilatačních spár z extrudovaných polystyrénových desek tl 50 mm</t>
  </si>
  <si>
    <t>-792550034</t>
  </si>
  <si>
    <t>1,7*(6,765+2,925)</t>
  </si>
  <si>
    <t>963051R01</t>
  </si>
  <si>
    <t>Bourání částí stávajícího schodiště s postupným rozebráním</t>
  </si>
  <si>
    <t>-2108307825</t>
  </si>
  <si>
    <t>Viz PD, výkres D.1.1.03 - Schodiště 3, stav poškození</t>
  </si>
  <si>
    <t>Odstranění schodiště postupným rozebráním, včetně jeho základů</t>
  </si>
  <si>
    <t>Zabezpečení stávajících i bouráných kcí při provádění prací</t>
  </si>
  <si>
    <t>2,725*6,765*3,12+1,16*2,18*1,8</t>
  </si>
  <si>
    <t>963051R07</t>
  </si>
  <si>
    <t>Žulové schodnice - demotáž, obroušení a lokální oprava, zpětná montáž</t>
  </si>
  <si>
    <t>538918431</t>
  </si>
  <si>
    <t xml:space="preserve">Viz PD, výkres D.1.1.03  - stav poškození.  D.1.1.05 - půdorys schodiště 3 - nový stav,  D.1.1.06 - řez BB´schodiště 3 - nový stav</t>
  </si>
  <si>
    <t xml:space="preserve">Schodnice (7 ks, předpokládáný materiál žula) - demontáž, obroušení a lokální oprava, zpětná montáž. Schodnice budpu opatřeny protisluzovou úpravou. </t>
  </si>
  <si>
    <t>Schodnice musí být uloženy tak, aby splňovali normový krok</t>
  </si>
  <si>
    <t>"nášlap" 4,46</t>
  </si>
  <si>
    <t>"podstupnice" 2,17</t>
  </si>
  <si>
    <t>963051R27</t>
  </si>
  <si>
    <t>D+M Pískovcové dlažby 400x400x40mm</t>
  </si>
  <si>
    <t>-1639713010</t>
  </si>
  <si>
    <t>16,45</t>
  </si>
  <si>
    <t>963051R28</t>
  </si>
  <si>
    <t>Impregnace pískovcové dlažby pro ochranu před znečištěním a pro snadnější údržbu</t>
  </si>
  <si>
    <t>1209630095</t>
  </si>
  <si>
    <t>963051R37</t>
  </si>
  <si>
    <t>Pískovcové hlavice s stříšky - demontáž, obroušení a lokální opravy a zpetná montáž, případné chybějící nebo zníčené části budoz nově vyhotoveny</t>
  </si>
  <si>
    <t>1183393830</t>
  </si>
  <si>
    <t>14,5</t>
  </si>
  <si>
    <t>963051R38</t>
  </si>
  <si>
    <t>D+M Odvodňovací ocelová trubka, opatřená ocelovou mřížkou na straně v toku, překrytou geotextílií a ozdobným ocelovým chrličem na straně výtokové, povrchová úprava Pz</t>
  </si>
  <si>
    <t>1743431396</t>
  </si>
  <si>
    <t xml:space="preserve">Viz PD, D.1.1.05 - půdorys schodiště 3 - nový stav,  D.1.1.06 - řez BB´schodiště 3 - nový stav</t>
  </si>
  <si>
    <t>997002511</t>
  </si>
  <si>
    <t>Vodorovné přemístění suti a vybouraných hmot bez naložení ale se složením a urovnáním do 1 km</t>
  </si>
  <si>
    <t>2050054628</t>
  </si>
  <si>
    <t>997002519</t>
  </si>
  <si>
    <t>Příplatek ZKD 1 km přemístění suti a vybouraných hmot</t>
  </si>
  <si>
    <t>739789555</t>
  </si>
  <si>
    <t>242,33*15</t>
  </si>
  <si>
    <t>997002611</t>
  </si>
  <si>
    <t>Nakládání suti a vybouraných hmot</t>
  </si>
  <si>
    <t>-1948819601</t>
  </si>
  <si>
    <t>-679960582</t>
  </si>
  <si>
    <t>997013873</t>
  </si>
  <si>
    <t>Poplatek za uložení stavebního odpadu na recyklační skládce (skládkovné) zeminy a kamení zatříděného do Katalogu odpadů pod kódem 17 05 04</t>
  </si>
  <si>
    <t>-1607519390</t>
  </si>
  <si>
    <t>997013875</t>
  </si>
  <si>
    <t>Poplatek za uložení stavebního odpadu na recyklační skládce (skládkovné) asfaltového bez obsahu dehtu zatříděného do Katalogu odpadů pod kódem 17 03 02</t>
  </si>
  <si>
    <t>737367913</t>
  </si>
  <si>
    <t>998225111</t>
  </si>
  <si>
    <t>Přesun hmot pro pozemní komunikace s krytem z kamene, monolitickým betonovým nebo živičným</t>
  </si>
  <si>
    <t>-268864538</t>
  </si>
  <si>
    <t>711</t>
  </si>
  <si>
    <t>Izolace proti vodě, vlhkosti a plynům</t>
  </si>
  <si>
    <t>711131101</t>
  </si>
  <si>
    <t>Provedení izolace proti zemní vlhkosti pásy na sucho vodorovné AIP nebo tkaninou</t>
  </si>
  <si>
    <t>962747456</t>
  </si>
  <si>
    <t xml:space="preserve">Viz PD,  D.1.1.05 - půdorys schodiště 3 - nový stav,  D.1.1.06 - řez BB´schodiště 3 - nový stav</t>
  </si>
  <si>
    <t>6,765*2,725+6,765*2*0,2+2,725*2*0,2</t>
  </si>
  <si>
    <t>M</t>
  </si>
  <si>
    <t>62832000</t>
  </si>
  <si>
    <t>pás asfaltový natavitelný oxidovaný tl 3,0mm typu V60 S30 s vložkou ze skleněné rohože, s jemnozrnným minerálním posypem</t>
  </si>
  <si>
    <t>1888361603</t>
  </si>
  <si>
    <t>22,231*1,2 'Přepočtené koeficientem množství</t>
  </si>
  <si>
    <t>998711101</t>
  </si>
  <si>
    <t>Přesun hmot tonážní pro izolace proti vodě, vlhkosti a plynům v objektech výšky do 6 m</t>
  </si>
  <si>
    <t>-1612487496</t>
  </si>
  <si>
    <t>Sekce IV.2 - Vedlejší rozpočtovací náklady</t>
  </si>
  <si>
    <t>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</si>
  <si>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</si>
  <si>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</si>
  <si>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</si>
  <si>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</si>
  <si>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</si>
  <si>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010001R02</t>
  </si>
  <si>
    <t>Vyvzorkování materiálu pro chybějící štukatérské prvky, vzorek bude odpovídat technologickým a optickým požadavkům. Souhlas bude zaznamenám v SD na KD ze strany orgánu památkové péče</t>
  </si>
  <si>
    <t>Kč</t>
  </si>
  <si>
    <t>1024</t>
  </si>
  <si>
    <t>2105028544</t>
  </si>
  <si>
    <t>010001R03</t>
  </si>
  <si>
    <t>Laboratorní průzkum struktury a barevnosti původních omítek, na základě výsledku bude stanovena finální barevnost nové fasády</t>
  </si>
  <si>
    <t>1299403827</t>
  </si>
  <si>
    <t>010001R04</t>
  </si>
  <si>
    <t>Vyvzorkování struktury a barevnosti omítky přímo na fasádě objektu, souhlas bude zaznanemán do stavebního deníku na KD ze strany orgánu památkové péče.</t>
  </si>
  <si>
    <t>1101503275</t>
  </si>
  <si>
    <t>010001R05</t>
  </si>
  <si>
    <t>Úschova technických zařízení na fasádě, zpětná montáž se provede až po vydání nového závazného stanoviska k jejich umístění, tvaru, vzhledu, materiálu a barevnosti</t>
  </si>
  <si>
    <t>-1655601800</t>
  </si>
  <si>
    <t>010001R06</t>
  </si>
  <si>
    <t>Zpracování fotodokumentace a elektronického záznamu před započetím stavebních prací</t>
  </si>
  <si>
    <t>-1337185200</t>
  </si>
  <si>
    <t>010001R07</t>
  </si>
  <si>
    <t>Výroba šablon a sejmutí otisků před započetím stavebních prací</t>
  </si>
  <si>
    <t>963282850</t>
  </si>
  <si>
    <t>010001R09</t>
  </si>
  <si>
    <t>Označení a popis demontovaných prvků pro opětovnou montáž</t>
  </si>
  <si>
    <t>-1696763542</t>
  </si>
  <si>
    <t>010001R10</t>
  </si>
  <si>
    <t>Zaměření veškěrých architektonických prvků (profily říms, plastické prvky, profilace jednotlivých bos, hlavice a paty pilířů a pilastrů, krokve, atd.) před zahajením prací, zaměření bude sloužit jako podklad pro výrobu šablon profilací</t>
  </si>
  <si>
    <t>-540481215</t>
  </si>
  <si>
    <t>013254000</t>
  </si>
  <si>
    <t>Dokumentace skutečného provedení stavby</t>
  </si>
  <si>
    <t>1600314887</t>
  </si>
  <si>
    <t>P</t>
  </si>
  <si>
    <t>Poznámka k položce:_x000d_
Náklady na vyhotovení dokumentace skutečného provedení stavby a její předání objednateli v požadované formě a požadovaném počtu.</t>
  </si>
  <si>
    <t>013254R08</t>
  </si>
  <si>
    <t>Inženýrské sítě</t>
  </si>
  <si>
    <t>359279682</t>
  </si>
  <si>
    <t xml:space="preserve">Poznámka k položce:_x000d_
Náklady na seznámení s rozmístěním a trasou stávajícícg známých sítí na staveništi a přilehlých pozemních dotčených prováděním díla, jejich případné přeložení, nebo ochrana, tak abych v průběhu provádění díla nedošlo k jejich poškozením. Postupem dle pokynu správe dané sítě. </t>
  </si>
  <si>
    <t>VRN3</t>
  </si>
  <si>
    <t>Zařízení staveniště</t>
  </si>
  <si>
    <t>032002000</t>
  </si>
  <si>
    <t>Zřízení staveniště</t>
  </si>
  <si>
    <t>493881139</t>
  </si>
  <si>
    <t>033002000</t>
  </si>
  <si>
    <t>Připojení staveniště na inženýrské sítě</t>
  </si>
  <si>
    <t>-1778681048</t>
  </si>
  <si>
    <t>034103000</t>
  </si>
  <si>
    <t>Oplocení staveniště</t>
  </si>
  <si>
    <t>232872460</t>
  </si>
  <si>
    <t>034303000</t>
  </si>
  <si>
    <t>Dopravní značení na staveništi</t>
  </si>
  <si>
    <t>-1485709856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</si>
  <si>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</si>
  <si>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035103001</t>
  </si>
  <si>
    <t>Pronájem ploch</t>
  </si>
  <si>
    <t>-103294922</t>
  </si>
  <si>
    <t>Poznámka k položce:_x000d_
Náklady na projednání a zajištění případného zvlášního užívání komunikací a veřejných ploch, včetně úhrady vyměřených poplatků a najemného, dočasné i trvalé skládky.</t>
  </si>
  <si>
    <t>039002000</t>
  </si>
  <si>
    <t>Zrušení zařízení staveniště</t>
  </si>
  <si>
    <t>-2081301013</t>
  </si>
  <si>
    <t>039203000</t>
  </si>
  <si>
    <t>Úprava terénu po zrušení zařízení staveniště</t>
  </si>
  <si>
    <t>-89777204</t>
  </si>
  <si>
    <t>VRN4</t>
  </si>
  <si>
    <t>Inženýrská činnost</t>
  </si>
  <si>
    <t>042503000</t>
  </si>
  <si>
    <t>Plán BOZP na staveništi</t>
  </si>
  <si>
    <t>CS ÚRS 2020 01</t>
  </si>
  <si>
    <t>1087833572</t>
  </si>
  <si>
    <t>042603000</t>
  </si>
  <si>
    <t>Plán zkoušek</t>
  </si>
  <si>
    <t>-26533679</t>
  </si>
  <si>
    <t>045203000</t>
  </si>
  <si>
    <t>Kompletační činnost</t>
  </si>
  <si>
    <t>712949686</t>
  </si>
  <si>
    <t>Poznámka k položce:_x000d_
Náklady spojené s předáním všech dokladů k dokončené stavbě</t>
  </si>
  <si>
    <t>045303000</t>
  </si>
  <si>
    <t>Koordinační činnost</t>
  </si>
  <si>
    <t>1898910299</t>
  </si>
  <si>
    <t xml:space="preserve">Poznámka k položce:_x000d_
Náklady na zajištění oznámení zahájení stavebních prací v souladu s pravomocnými rozhodnutími a vyjádřeními, např. správců sítí. Poskytnutí součinnosti při tvorbě povinných monitorovacích zpráv projektu. Zajištění a provedení všech nezbytných opatření organizačního a stavebně technologického charakteru k řádnému provedení předmětu díla. </t>
  </si>
  <si>
    <t>VRN5</t>
  </si>
  <si>
    <t>Finanční náklady</t>
  </si>
  <si>
    <t>052002000</t>
  </si>
  <si>
    <t>Finanční rezerva</t>
  </si>
  <si>
    <t>856640624</t>
  </si>
  <si>
    <t>052002R01</t>
  </si>
  <si>
    <t>Pojištění díla - náklady na pojištěníodpovědnosti za škodu</t>
  </si>
  <si>
    <t>1371902885</t>
  </si>
  <si>
    <t>SEZNAM FIGUR</t>
  </si>
  <si>
    <t>Výměra</t>
  </si>
  <si>
    <t xml:space="preserve"> Sekce IV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</si>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</sst>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2020/1144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Oprava fasády - Gymnázium Boženy Němcové, sekce IV,  Hradec Králové,5.9.2023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parč. č. sr. 407/1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Královehradecký kraj, Pivovarské nám. 1245, Hradec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40.0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Projecticon s.r.o., A. Kopeckého 151, Nový Hrádek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'Sekce IV - Oprava fasády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'Sekce IV - Oprava fasády '!P130</f>
        <v>0</v>
      </c>
      <c r="AV95" s="128">
        <f>'Sekce IV - Oprava fasády '!J33</f>
        <v>0</v>
      </c>
      <c r="AW95" s="128">
        <f>'Sekce IV - Oprava fasády '!J34</f>
        <v>0</v>
      </c>
      <c r="AX95" s="128">
        <f>'Sekce IV - Oprava fasády '!J35</f>
        <v>0</v>
      </c>
      <c r="AY95" s="128">
        <f>'Sekce IV - Oprava fasády '!J36</f>
        <v>0</v>
      </c>
      <c r="AZ95" s="128">
        <f>'Sekce IV - Oprava fasády '!F33</f>
        <v>0</v>
      </c>
      <c r="BA95" s="128">
        <f>'Sekce IV - Oprava fasády '!F34</f>
        <v>0</v>
      </c>
      <c r="BB95" s="128">
        <f>'Sekce IV - Oprava fasády '!F35</f>
        <v>0</v>
      </c>
      <c r="BC95" s="128">
        <f>'Sekce IV - Oprava fasády '!F36</f>
        <v>0</v>
      </c>
      <c r="BD95" s="130">
        <f>'Sekce IV - Oprava fasády 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'Sekce IV.1 - Schodiště III'!J30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'Sekce IV.1 - Schodiště III'!P128</f>
        <v>0</v>
      </c>
      <c r="AV96" s="128">
        <f>'Sekce IV.1 - Schodiště III'!J33</f>
        <v>0</v>
      </c>
      <c r="AW96" s="128">
        <f>'Sekce IV.1 - Schodiště III'!J34</f>
        <v>0</v>
      </c>
      <c r="AX96" s="128">
        <f>'Sekce IV.1 - Schodiště III'!J35</f>
        <v>0</v>
      </c>
      <c r="AY96" s="128">
        <f>'Sekce IV.1 - Schodiště III'!J36</f>
        <v>0</v>
      </c>
      <c r="AZ96" s="128">
        <f>'Sekce IV.1 - Schodiště III'!F33</f>
        <v>0</v>
      </c>
      <c r="BA96" s="128">
        <f>'Sekce IV.1 - Schodiště III'!F34</f>
        <v>0</v>
      </c>
      <c r="BB96" s="128">
        <f>'Sekce IV.1 - Schodiště III'!F35</f>
        <v>0</v>
      </c>
      <c r="BC96" s="128">
        <f>'Sekce IV.1 - Schodiště III'!F36</f>
        <v>0</v>
      </c>
      <c r="BD96" s="130">
        <f>'Sekce IV.1 - Schodiště III'!F37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'Sekce IV.2 - Vedlejší roz...'!J30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'Sekce IV.2 - Vedlejší roz...'!P120</f>
        <v>0</v>
      </c>
      <c r="AV97" s="133">
        <f>'Sekce IV.2 - Vedlejší roz...'!J33</f>
        <v>0</v>
      </c>
      <c r="AW97" s="133">
        <f>'Sekce IV.2 - Vedlejší roz...'!J34</f>
        <v>0</v>
      </c>
      <c r="AX97" s="133">
        <f>'Sekce IV.2 - Vedlejší roz...'!J35</f>
        <v>0</v>
      </c>
      <c r="AY97" s="133">
        <f>'Sekce IV.2 - Vedlejší roz...'!J36</f>
        <v>0</v>
      </c>
      <c r="AZ97" s="133">
        <f>'Sekce IV.2 - Vedlejší roz...'!F33</f>
        <v>0</v>
      </c>
      <c r="BA97" s="133">
        <f>'Sekce IV.2 - Vedlejší roz...'!F34</f>
        <v>0</v>
      </c>
      <c r="BB97" s="133">
        <f>'Sekce IV.2 - Vedlejší roz...'!F35</f>
        <v>0</v>
      </c>
      <c r="BC97" s="133">
        <f>'Sekce IV.2 - Vedlejší roz...'!F36</f>
        <v>0</v>
      </c>
      <c r="BD97" s="135">
        <f>'Sekce IV.2 - Vedlejší roz...'!F37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0aKkCvNFRFpAtBUVmCt42iNEHt2jin3KwPT3GTO4zOBAoFmDvTCS/RZNmcr5YTzOlqDN8pXT8lo0N9BKFXrszw==" hashValue="UKbe0CdvQfCnzjh2/LGa1vYG0hCyOqtK0XSFZHreu55XGT14fqobJwLGf7Il0eCF8A692qT4DIT1RN2CiSWul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ekce IV - Oprava fasády '!C2" display="/"/>
    <hyperlink ref="A96" location="'Sekce IV.1 - Schodiště III'!C2" display="/"/>
    <hyperlink ref="A97" location="'Sekce IV.2 - Vedlejší r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6" t="s">
        <v>94</v>
      </c>
      <c r="BA2" s="136" t="s">
        <v>95</v>
      </c>
      <c r="BB2" s="136" t="s">
        <v>1</v>
      </c>
      <c r="BC2" s="136" t="s">
        <v>96</v>
      </c>
      <c r="BD2" s="13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97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 xml:space="preserve">Oprava fasády - Gymnázium Boženy Němcové, sekce IV,  Hradec Králové,5.9.2023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ROUND((SUM(BE130:BE376)),  2)</f>
        <v>0</v>
      </c>
      <c r="G33" s="38"/>
      <c r="H33" s="38"/>
      <c r="I33" s="156">
        <v>0.20999999999999999</v>
      </c>
      <c r="J33" s="155">
        <f>ROUND(((SUM(BE130:BE376))*I33),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ROUND((SUM(BF130:BF376)),  2)</f>
        <v>0</v>
      </c>
      <c r="G34" s="38"/>
      <c r="H34" s="38"/>
      <c r="I34" s="156">
        <v>0.14999999999999999</v>
      </c>
      <c r="J34" s="155">
        <f>ROUND(((SUM(BF130:BF376))*I34),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ROUND((SUM(BG130:BG376)),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ROUND((SUM(BH130:BH376)),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ROUND((SUM(BI130:BI376)),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 xml:space="preserve">Oprava fasády - Gymnázium Boženy Němcové, sekce IV,  Hradec Králové,5.9.2023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 xml:space="preserve">Sekce IV - Oprava fasády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J291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J313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J318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J340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J346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113</v>
      </c>
      <c r="E105" s="183"/>
      <c r="F105" s="183"/>
      <c r="G105" s="183"/>
      <c r="H105" s="183"/>
      <c r="I105" s="183"/>
      <c r="J105" s="184">
        <f>J348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J349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J357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J362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6"/>
      <c r="C109" s="187"/>
      <c r="D109" s="188" t="s">
        <v>117</v>
      </c>
      <c r="E109" s="189"/>
      <c r="F109" s="189"/>
      <c r="G109" s="189"/>
      <c r="H109" s="189"/>
      <c r="I109" s="189"/>
      <c r="J109" s="190">
        <f>J370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80"/>
      <c r="C110" s="181"/>
      <c r="D110" s="182" t="s">
        <v>118</v>
      </c>
      <c r="E110" s="183"/>
      <c r="F110" s="183"/>
      <c r="G110" s="183"/>
      <c r="H110" s="183"/>
      <c r="I110" s="183"/>
      <c r="J110" s="184">
        <f>J375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/>
    <row r="114" hidden="1"/>
    <row r="115" hidden="1"/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5" t="str">
        <f>E7</f>
        <v xml:space="preserve">Oprava fasády - Gymnázium Boženy Němcové, sekce IV,  Hradec Králové,5.9.2023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 xml:space="preserve">Sekce IV - Oprava fasády 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parč. č. sr. 407/1</v>
      </c>
      <c r="G124" s="40"/>
      <c r="H124" s="40"/>
      <c r="I124" s="32" t="s">
        <v>22</v>
      </c>
      <c r="J124" s="79" t="str">
        <f>IF(J12="","",J12)</f>
        <v>5. 9. 2023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Královehradecký kraj, Pivovarské nám. 1245, Hradec</v>
      </c>
      <c r="G126" s="40"/>
      <c r="H126" s="40"/>
      <c r="I126" s="32" t="s">
        <v>30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Projecticon s.r.o., A. Kopeckého 151, Nový Hrádek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2"/>
      <c r="B129" s="193"/>
      <c r="C129" s="194" t="s">
        <v>120</v>
      </c>
      <c r="D129" s="195" t="s">
        <v>62</v>
      </c>
      <c r="E129" s="195" t="s">
        <v>58</v>
      </c>
      <c r="F129" s="195" t="s">
        <v>59</v>
      </c>
      <c r="G129" s="195" t="s">
        <v>121</v>
      </c>
      <c r="H129" s="195" t="s">
        <v>122</v>
      </c>
      <c r="I129" s="195" t="s">
        <v>123</v>
      </c>
      <c r="J129" s="195" t="s">
        <v>102</v>
      </c>
      <c r="K129" s="196" t="s">
        <v>124</v>
      </c>
      <c r="L129" s="197"/>
      <c r="M129" s="100" t="s">
        <v>1</v>
      </c>
      <c r="N129" s="101" t="s">
        <v>41</v>
      </c>
      <c r="O129" s="101" t="s">
        <v>125</v>
      </c>
      <c r="P129" s="101" t="s">
        <v>126</v>
      </c>
      <c r="Q129" s="101" t="s">
        <v>127</v>
      </c>
      <c r="R129" s="101" t="s">
        <v>128</v>
      </c>
      <c r="S129" s="101" t="s">
        <v>129</v>
      </c>
      <c r="T129" s="102" t="s">
        <v>130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8"/>
      <c r="B130" s="39"/>
      <c r="C130" s="107" t="s">
        <v>131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P131+P348+P375</f>
        <v>0</v>
      </c>
      <c r="Q130" s="104"/>
      <c r="R130" s="200">
        <f>R131+R348+R375</f>
        <v>838.15820639999981</v>
      </c>
      <c r="S130" s="104"/>
      <c r="T130" s="201">
        <f>T131+T348+T375</f>
        <v>25.801248000000005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76</v>
      </c>
      <c r="AU130" s="17" t="s">
        <v>104</v>
      </c>
      <c r="BK130" s="202">
        <f>BK131+BK348+BK375</f>
        <v>0</v>
      </c>
    </row>
    <row r="131" s="12" customFormat="1" ht="25.92" customHeight="1">
      <c r="A131" s="12"/>
      <c r="B131" s="203"/>
      <c r="C131" s="204"/>
      <c r="D131" s="205" t="s">
        <v>76</v>
      </c>
      <c r="E131" s="206" t="s">
        <v>132</v>
      </c>
      <c r="F131" s="206" t="s">
        <v>133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P132+P313+P318+P340+P346</f>
        <v>0</v>
      </c>
      <c r="Q131" s="211"/>
      <c r="R131" s="212">
        <f>R132+R313+R318+R340+R346</f>
        <v>838.08174639999982</v>
      </c>
      <c r="S131" s="211"/>
      <c r="T131" s="213">
        <f>T132+T313+T318+T340+T346</f>
        <v>24.331314000000006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85</v>
      </c>
      <c r="AT131" s="215" t="s">
        <v>76</v>
      </c>
      <c r="AU131" s="215" t="s">
        <v>77</v>
      </c>
      <c r="AY131" s="214" t="s">
        <v>134</v>
      </c>
      <c r="BK131" s="216">
        <f>BK132+BK313+BK318+BK340+BK346</f>
        <v>0</v>
      </c>
    </row>
    <row r="132" s="12" customFormat="1" ht="22.8" customHeight="1">
      <c r="A132" s="12"/>
      <c r="B132" s="203"/>
      <c r="C132" s="204"/>
      <c r="D132" s="205" t="s">
        <v>76</v>
      </c>
      <c r="E132" s="217" t="s">
        <v>135</v>
      </c>
      <c r="F132" s="217" t="s">
        <v>136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P133+SUM(P134:P230)+P291</f>
        <v>0</v>
      </c>
      <c r="Q132" s="211"/>
      <c r="R132" s="212">
        <f>R133+SUM(R134:R230)+R291</f>
        <v>838.08174639999982</v>
      </c>
      <c r="S132" s="211"/>
      <c r="T132" s="213">
        <f>T133+SUM(T134:T230)+T291</f>
        <v>24.331314000000006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85</v>
      </c>
      <c r="AT132" s="215" t="s">
        <v>76</v>
      </c>
      <c r="AU132" s="215" t="s">
        <v>85</v>
      </c>
      <c r="AY132" s="214" t="s">
        <v>134</v>
      </c>
      <c r="BK132" s="216">
        <f>BK133+SUM(BK134:BK230)+BK291</f>
        <v>0</v>
      </c>
    </row>
    <row r="133" s="2" customFormat="1" ht="16.5" customHeight="1">
      <c r="A133" s="38"/>
      <c r="B133" s="39"/>
      <c r="C133" s="219" t="s">
        <v>85</v>
      </c>
      <c r="D133" s="219" t="s">
        <v>137</v>
      </c>
      <c r="E133" s="220" t="s">
        <v>138</v>
      </c>
      <c r="F133" s="221" t="s">
        <v>139</v>
      </c>
      <c r="G133" s="222" t="s">
        <v>140</v>
      </c>
      <c r="H133" s="223">
        <v>1285.5999999999999</v>
      </c>
      <c r="I133" s="224"/>
      <c r="J133" s="225">
        <f>ROUND(I133*H133,2)</f>
        <v>0</v>
      </c>
      <c r="K133" s="221" t="s">
        <v>141</v>
      </c>
      <c r="L133" s="44"/>
      <c r="M133" s="226" t="s">
        <v>1</v>
      </c>
      <c r="N133" s="227" t="s">
        <v>42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142</v>
      </c>
      <c r="AT133" s="230" t="s">
        <v>137</v>
      </c>
      <c r="AU133" s="230" t="s">
        <v>87</v>
      </c>
      <c r="AY133" s="17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85</v>
      </c>
      <c r="BK133" s="231">
        <f>ROUND(I133*H133,2)</f>
        <v>0</v>
      </c>
      <c r="BL133" s="17" t="s">
        <v>142</v>
      </c>
      <c r="BM133" s="230" t="s">
        <v>143</v>
      </c>
    </row>
    <row r="134" s="13" customFormat="1">
      <c r="A134" s="13"/>
      <c r="B134" s="232"/>
      <c r="C134" s="233"/>
      <c r="D134" s="234" t="s">
        <v>144</v>
      </c>
      <c r="E134" s="235" t="s">
        <v>1</v>
      </c>
      <c r="F134" s="236" t="s">
        <v>145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144</v>
      </c>
      <c r="AU134" s="242" t="s">
        <v>87</v>
      </c>
      <c r="AV134" s="13" t="s">
        <v>85</v>
      </c>
      <c r="AW134" s="13" t="s">
        <v>32</v>
      </c>
      <c r="AX134" s="13" t="s">
        <v>77</v>
      </c>
      <c r="AY134" s="242" t="s">
        <v>134</v>
      </c>
    </row>
    <row r="135" s="14" customFormat="1">
      <c r="A135" s="14"/>
      <c r="B135" s="243"/>
      <c r="C135" s="244"/>
      <c r="D135" s="234" t="s">
        <v>144</v>
      </c>
      <c r="E135" s="245" t="s">
        <v>1</v>
      </c>
      <c r="F135" s="246" t="s">
        <v>146</v>
      </c>
      <c r="G135" s="244"/>
      <c r="H135" s="247">
        <v>1285.5999999999999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144</v>
      </c>
      <c r="AU135" s="253" t="s">
        <v>87</v>
      </c>
      <c r="AV135" s="14" t="s">
        <v>87</v>
      </c>
      <c r="AW135" s="14" t="s">
        <v>32</v>
      </c>
      <c r="AX135" s="14" t="s">
        <v>77</v>
      </c>
      <c r="AY135" s="253" t="s">
        <v>134</v>
      </c>
    </row>
    <row r="136" s="15" customFormat="1">
      <c r="A136" s="15"/>
      <c r="B136" s="254"/>
      <c r="C136" s="255"/>
      <c r="D136" s="234" t="s">
        <v>144</v>
      </c>
      <c r="E136" s="256" t="s">
        <v>1</v>
      </c>
      <c r="F136" s="257" t="s">
        <v>147</v>
      </c>
      <c r="G136" s="255"/>
      <c r="H136" s="258">
        <v>1285.5999999999999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144</v>
      </c>
      <c r="AU136" s="264" t="s">
        <v>87</v>
      </c>
      <c r="AV136" s="15" t="s">
        <v>148</v>
      </c>
      <c r="AW136" s="15" t="s">
        <v>32</v>
      </c>
      <c r="AX136" s="15" t="s">
        <v>85</v>
      </c>
      <c r="AY136" s="264" t="s">
        <v>134</v>
      </c>
    </row>
    <row r="137" s="2" customFormat="1" ht="16.5" customHeight="1">
      <c r="A137" s="38"/>
      <c r="B137" s="39"/>
      <c r="C137" s="219" t="s">
        <v>87</v>
      </c>
      <c r="D137" s="219" t="s">
        <v>137</v>
      </c>
      <c r="E137" s="220" t="s">
        <v>149</v>
      </c>
      <c r="F137" s="221" t="s">
        <v>150</v>
      </c>
      <c r="G137" s="222" t="s">
        <v>140</v>
      </c>
      <c r="H137" s="223">
        <v>1285.5999999999999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142</v>
      </c>
      <c r="AT137" s="230" t="s">
        <v>137</v>
      </c>
      <c r="AU137" s="230" t="s">
        <v>87</v>
      </c>
      <c r="AY137" s="17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142</v>
      </c>
      <c r="BM137" s="230" t="s">
        <v>151</v>
      </c>
    </row>
    <row r="138" s="13" customFormat="1">
      <c r="A138" s="13"/>
      <c r="B138" s="232"/>
      <c r="C138" s="233"/>
      <c r="D138" s="234" t="s">
        <v>144</v>
      </c>
      <c r="E138" s="235" t="s">
        <v>1</v>
      </c>
      <c r="F138" s="236" t="s">
        <v>145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144</v>
      </c>
      <c r="AU138" s="242" t="s">
        <v>87</v>
      </c>
      <c r="AV138" s="13" t="s">
        <v>85</v>
      </c>
      <c r="AW138" s="13" t="s">
        <v>32</v>
      </c>
      <c r="AX138" s="13" t="s">
        <v>77</v>
      </c>
      <c r="AY138" s="242" t="s">
        <v>134</v>
      </c>
    </row>
    <row r="139" s="14" customFormat="1">
      <c r="A139" s="14"/>
      <c r="B139" s="243"/>
      <c r="C139" s="244"/>
      <c r="D139" s="234" t="s">
        <v>144</v>
      </c>
      <c r="E139" s="245" t="s">
        <v>1</v>
      </c>
      <c r="F139" s="246" t="s">
        <v>146</v>
      </c>
      <c r="G139" s="244"/>
      <c r="H139" s="247">
        <v>1285.5999999999999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144</v>
      </c>
      <c r="AU139" s="253" t="s">
        <v>87</v>
      </c>
      <c r="AV139" s="14" t="s">
        <v>87</v>
      </c>
      <c r="AW139" s="14" t="s">
        <v>32</v>
      </c>
      <c r="AX139" s="14" t="s">
        <v>77</v>
      </c>
      <c r="AY139" s="253" t="s">
        <v>134</v>
      </c>
    </row>
    <row r="140" s="15" customFormat="1">
      <c r="A140" s="15"/>
      <c r="B140" s="254"/>
      <c r="C140" s="255"/>
      <c r="D140" s="234" t="s">
        <v>144</v>
      </c>
      <c r="E140" s="256" t="s">
        <v>1</v>
      </c>
      <c r="F140" s="257" t="s">
        <v>147</v>
      </c>
      <c r="G140" s="255"/>
      <c r="H140" s="258">
        <v>1285.5999999999999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144</v>
      </c>
      <c r="AU140" s="264" t="s">
        <v>87</v>
      </c>
      <c r="AV140" s="15" t="s">
        <v>148</v>
      </c>
      <c r="AW140" s="15" t="s">
        <v>32</v>
      </c>
      <c r="AX140" s="15" t="s">
        <v>85</v>
      </c>
      <c r="AY140" s="264" t="s">
        <v>134</v>
      </c>
    </row>
    <row r="141" s="2" customFormat="1" ht="16.5" customHeight="1">
      <c r="A141" s="38"/>
      <c r="B141" s="39"/>
      <c r="C141" s="219" t="s">
        <v>152</v>
      </c>
      <c r="D141" s="219" t="s">
        <v>137</v>
      </c>
      <c r="E141" s="220" t="s">
        <v>153</v>
      </c>
      <c r="F141" s="221" t="s">
        <v>154</v>
      </c>
      <c r="G141" s="222" t="s">
        <v>140</v>
      </c>
      <c r="H141" s="223">
        <v>463.19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42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148</v>
      </c>
      <c r="AT141" s="230" t="s">
        <v>137</v>
      </c>
      <c r="AU141" s="230" t="s">
        <v>87</v>
      </c>
      <c r="AY141" s="17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85</v>
      </c>
      <c r="BK141" s="231">
        <f>ROUND(I141*H141,2)</f>
        <v>0</v>
      </c>
      <c r="BL141" s="17" t="s">
        <v>148</v>
      </c>
      <c r="BM141" s="230" t="s">
        <v>155</v>
      </c>
    </row>
    <row r="142" s="13" customFormat="1">
      <c r="A142" s="13"/>
      <c r="B142" s="232"/>
      <c r="C142" s="233"/>
      <c r="D142" s="234" t="s">
        <v>144</v>
      </c>
      <c r="E142" s="235" t="s">
        <v>1</v>
      </c>
      <c r="F142" s="236" t="s">
        <v>145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144</v>
      </c>
      <c r="AU142" s="242" t="s">
        <v>87</v>
      </c>
      <c r="AV142" s="13" t="s">
        <v>85</v>
      </c>
      <c r="AW142" s="13" t="s">
        <v>32</v>
      </c>
      <c r="AX142" s="13" t="s">
        <v>77</v>
      </c>
      <c r="AY142" s="242" t="s">
        <v>134</v>
      </c>
    </row>
    <row r="143" s="14" customFormat="1">
      <c r="A143" s="14"/>
      <c r="B143" s="243"/>
      <c r="C143" s="244"/>
      <c r="D143" s="234" t="s">
        <v>144</v>
      </c>
      <c r="E143" s="245" t="s">
        <v>1</v>
      </c>
      <c r="F143" s="246" t="s">
        <v>156</v>
      </c>
      <c r="G143" s="244"/>
      <c r="H143" s="247">
        <v>463.19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144</v>
      </c>
      <c r="AU143" s="253" t="s">
        <v>87</v>
      </c>
      <c r="AV143" s="14" t="s">
        <v>87</v>
      </c>
      <c r="AW143" s="14" t="s">
        <v>32</v>
      </c>
      <c r="AX143" s="14" t="s">
        <v>77</v>
      </c>
      <c r="AY143" s="253" t="s">
        <v>134</v>
      </c>
    </row>
    <row r="144" s="15" customFormat="1">
      <c r="A144" s="15"/>
      <c r="B144" s="254"/>
      <c r="C144" s="255"/>
      <c r="D144" s="234" t="s">
        <v>144</v>
      </c>
      <c r="E144" s="256" t="s">
        <v>1</v>
      </c>
      <c r="F144" s="257" t="s">
        <v>147</v>
      </c>
      <c r="G144" s="255"/>
      <c r="H144" s="258">
        <v>463.19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144</v>
      </c>
      <c r="AU144" s="264" t="s">
        <v>87</v>
      </c>
      <c r="AV144" s="15" t="s">
        <v>148</v>
      </c>
      <c r="AW144" s="15" t="s">
        <v>32</v>
      </c>
      <c r="AX144" s="15" t="s">
        <v>85</v>
      </c>
      <c r="AY144" s="264" t="s">
        <v>134</v>
      </c>
    </row>
    <row r="145" s="2" customFormat="1" ht="16.5" customHeight="1">
      <c r="A145" s="38"/>
      <c r="B145" s="39"/>
      <c r="C145" s="219" t="s">
        <v>148</v>
      </c>
      <c r="D145" s="219" t="s">
        <v>137</v>
      </c>
      <c r="E145" s="220" t="s">
        <v>157</v>
      </c>
      <c r="F145" s="221" t="s">
        <v>158</v>
      </c>
      <c r="G145" s="222" t="s">
        <v>140</v>
      </c>
      <c r="H145" s="223">
        <v>463.19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148</v>
      </c>
      <c r="AT145" s="230" t="s">
        <v>137</v>
      </c>
      <c r="AU145" s="230" t="s">
        <v>87</v>
      </c>
      <c r="AY145" s="17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148</v>
      </c>
      <c r="BM145" s="230" t="s">
        <v>159</v>
      </c>
    </row>
    <row r="146" s="13" customFormat="1">
      <c r="A146" s="13"/>
      <c r="B146" s="232"/>
      <c r="C146" s="233"/>
      <c r="D146" s="234" t="s">
        <v>144</v>
      </c>
      <c r="E146" s="235" t="s">
        <v>1</v>
      </c>
      <c r="F146" s="236" t="s">
        <v>145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144</v>
      </c>
      <c r="AU146" s="242" t="s">
        <v>87</v>
      </c>
      <c r="AV146" s="13" t="s">
        <v>85</v>
      </c>
      <c r="AW146" s="13" t="s">
        <v>32</v>
      </c>
      <c r="AX146" s="13" t="s">
        <v>77</v>
      </c>
      <c r="AY146" s="242" t="s">
        <v>134</v>
      </c>
    </row>
    <row r="147" s="14" customFormat="1">
      <c r="A147" s="14"/>
      <c r="B147" s="243"/>
      <c r="C147" s="244"/>
      <c r="D147" s="234" t="s">
        <v>144</v>
      </c>
      <c r="E147" s="245" t="s">
        <v>1</v>
      </c>
      <c r="F147" s="246" t="s">
        <v>156</v>
      </c>
      <c r="G147" s="244"/>
      <c r="H147" s="247">
        <v>463.19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144</v>
      </c>
      <c r="AU147" s="253" t="s">
        <v>87</v>
      </c>
      <c r="AV147" s="14" t="s">
        <v>87</v>
      </c>
      <c r="AW147" s="14" t="s">
        <v>32</v>
      </c>
      <c r="AX147" s="14" t="s">
        <v>77</v>
      </c>
      <c r="AY147" s="253" t="s">
        <v>134</v>
      </c>
    </row>
    <row r="148" s="15" customFormat="1">
      <c r="A148" s="15"/>
      <c r="B148" s="254"/>
      <c r="C148" s="255"/>
      <c r="D148" s="234" t="s">
        <v>144</v>
      </c>
      <c r="E148" s="256" t="s">
        <v>1</v>
      </c>
      <c r="F148" s="257" t="s">
        <v>147</v>
      </c>
      <c r="G148" s="255"/>
      <c r="H148" s="258">
        <v>463.19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144</v>
      </c>
      <c r="AU148" s="264" t="s">
        <v>87</v>
      </c>
      <c r="AV148" s="15" t="s">
        <v>148</v>
      </c>
      <c r="AW148" s="15" t="s">
        <v>32</v>
      </c>
      <c r="AX148" s="15" t="s">
        <v>85</v>
      </c>
      <c r="AY148" s="264" t="s">
        <v>134</v>
      </c>
    </row>
    <row r="149" s="2" customFormat="1" ht="21.75" customHeight="1">
      <c r="A149" s="38"/>
      <c r="B149" s="39"/>
      <c r="C149" s="219" t="s">
        <v>160</v>
      </c>
      <c r="D149" s="219" t="s">
        <v>137</v>
      </c>
      <c r="E149" s="220" t="s">
        <v>161</v>
      </c>
      <c r="F149" s="221" t="s">
        <v>162</v>
      </c>
      <c r="G149" s="222" t="s">
        <v>140</v>
      </c>
      <c r="H149" s="223">
        <v>463.19</v>
      </c>
      <c r="I149" s="224"/>
      <c r="J149" s="225">
        <f>ROUND(I149*H149,2)</f>
        <v>0</v>
      </c>
      <c r="K149" s="221" t="s">
        <v>1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0.035000000000000003</v>
      </c>
      <c r="T149" s="229">
        <f>S149*H149</f>
        <v>16.211650000000002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148</v>
      </c>
      <c r="AT149" s="230" t="s">
        <v>137</v>
      </c>
      <c r="AU149" s="230" t="s">
        <v>87</v>
      </c>
      <c r="AY149" s="17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148</v>
      </c>
      <c r="BM149" s="230" t="s">
        <v>163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145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144</v>
      </c>
      <c r="AU150" s="242" t="s">
        <v>87</v>
      </c>
      <c r="AV150" s="13" t="s">
        <v>85</v>
      </c>
      <c r="AW150" s="13" t="s">
        <v>32</v>
      </c>
      <c r="AX150" s="13" t="s">
        <v>77</v>
      </c>
      <c r="AY150" s="242" t="s">
        <v>134</v>
      </c>
    </row>
    <row r="151" s="14" customFormat="1">
      <c r="A151" s="14"/>
      <c r="B151" s="243"/>
      <c r="C151" s="244"/>
      <c r="D151" s="234" t="s">
        <v>144</v>
      </c>
      <c r="E151" s="245" t="s">
        <v>1</v>
      </c>
      <c r="F151" s="246" t="s">
        <v>156</v>
      </c>
      <c r="G151" s="244"/>
      <c r="H151" s="247">
        <v>463.19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144</v>
      </c>
      <c r="AU151" s="253" t="s">
        <v>87</v>
      </c>
      <c r="AV151" s="14" t="s">
        <v>87</v>
      </c>
      <c r="AW151" s="14" t="s">
        <v>32</v>
      </c>
      <c r="AX151" s="14" t="s">
        <v>77</v>
      </c>
      <c r="AY151" s="253" t="s">
        <v>134</v>
      </c>
    </row>
    <row r="152" s="15" customFormat="1">
      <c r="A152" s="15"/>
      <c r="B152" s="254"/>
      <c r="C152" s="255"/>
      <c r="D152" s="234" t="s">
        <v>144</v>
      </c>
      <c r="E152" s="256" t="s">
        <v>1</v>
      </c>
      <c r="F152" s="257" t="s">
        <v>147</v>
      </c>
      <c r="G152" s="255"/>
      <c r="H152" s="258">
        <v>463.19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144</v>
      </c>
      <c r="AU152" s="264" t="s">
        <v>87</v>
      </c>
      <c r="AV152" s="15" t="s">
        <v>148</v>
      </c>
      <c r="AW152" s="15" t="s">
        <v>32</v>
      </c>
      <c r="AX152" s="15" t="s">
        <v>85</v>
      </c>
      <c r="AY152" s="264" t="s">
        <v>134</v>
      </c>
    </row>
    <row r="153" s="2" customFormat="1" ht="16.5" customHeight="1">
      <c r="A153" s="38"/>
      <c r="B153" s="39"/>
      <c r="C153" s="219" t="s">
        <v>164</v>
      </c>
      <c r="D153" s="219" t="s">
        <v>137</v>
      </c>
      <c r="E153" s="220" t="s">
        <v>165</v>
      </c>
      <c r="F153" s="221" t="s">
        <v>166</v>
      </c>
      <c r="G153" s="222" t="s">
        <v>140</v>
      </c>
      <c r="H153" s="223">
        <v>463.19</v>
      </c>
      <c r="I153" s="224"/>
      <c r="J153" s="225">
        <f>ROUND(I153*H153,2)</f>
        <v>0</v>
      </c>
      <c r="K153" s="221" t="s">
        <v>1</v>
      </c>
      <c r="L153" s="44"/>
      <c r="M153" s="226" t="s">
        <v>1</v>
      </c>
      <c r="N153" s="227" t="s">
        <v>42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0.014</v>
      </c>
      <c r="T153" s="229">
        <f>S153*H153</f>
        <v>6.4846599999999999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148</v>
      </c>
      <c r="AT153" s="230" t="s">
        <v>137</v>
      </c>
      <c r="AU153" s="230" t="s">
        <v>87</v>
      </c>
      <c r="AY153" s="17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85</v>
      </c>
      <c r="BK153" s="231">
        <f>ROUND(I153*H153,2)</f>
        <v>0</v>
      </c>
      <c r="BL153" s="17" t="s">
        <v>148</v>
      </c>
      <c r="BM153" s="230" t="s">
        <v>167</v>
      </c>
    </row>
    <row r="154" s="13" customFormat="1">
      <c r="A154" s="13"/>
      <c r="B154" s="232"/>
      <c r="C154" s="233"/>
      <c r="D154" s="234" t="s">
        <v>144</v>
      </c>
      <c r="E154" s="235" t="s">
        <v>1</v>
      </c>
      <c r="F154" s="236" t="s">
        <v>145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144</v>
      </c>
      <c r="AU154" s="242" t="s">
        <v>87</v>
      </c>
      <c r="AV154" s="13" t="s">
        <v>85</v>
      </c>
      <c r="AW154" s="13" t="s">
        <v>32</v>
      </c>
      <c r="AX154" s="13" t="s">
        <v>77</v>
      </c>
      <c r="AY154" s="242" t="s">
        <v>134</v>
      </c>
    </row>
    <row r="155" s="14" customFormat="1">
      <c r="A155" s="14"/>
      <c r="B155" s="243"/>
      <c r="C155" s="244"/>
      <c r="D155" s="234" t="s">
        <v>144</v>
      </c>
      <c r="E155" s="245" t="s">
        <v>1</v>
      </c>
      <c r="F155" s="246" t="s">
        <v>156</v>
      </c>
      <c r="G155" s="244"/>
      <c r="H155" s="247">
        <v>463.19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144</v>
      </c>
      <c r="AU155" s="253" t="s">
        <v>87</v>
      </c>
      <c r="AV155" s="14" t="s">
        <v>87</v>
      </c>
      <c r="AW155" s="14" t="s">
        <v>32</v>
      </c>
      <c r="AX155" s="14" t="s">
        <v>77</v>
      </c>
      <c r="AY155" s="253" t="s">
        <v>134</v>
      </c>
    </row>
    <row r="156" s="15" customFormat="1">
      <c r="A156" s="15"/>
      <c r="B156" s="254"/>
      <c r="C156" s="255"/>
      <c r="D156" s="234" t="s">
        <v>144</v>
      </c>
      <c r="E156" s="256" t="s">
        <v>1</v>
      </c>
      <c r="F156" s="257" t="s">
        <v>147</v>
      </c>
      <c r="G156" s="255"/>
      <c r="H156" s="258">
        <v>463.19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144</v>
      </c>
      <c r="AU156" s="264" t="s">
        <v>87</v>
      </c>
      <c r="AV156" s="15" t="s">
        <v>148</v>
      </c>
      <c r="AW156" s="15" t="s">
        <v>32</v>
      </c>
      <c r="AX156" s="15" t="s">
        <v>85</v>
      </c>
      <c r="AY156" s="264" t="s">
        <v>134</v>
      </c>
    </row>
    <row r="157" s="2" customFormat="1" ht="16.5" customHeight="1">
      <c r="A157" s="38"/>
      <c r="B157" s="39"/>
      <c r="C157" s="219" t="s">
        <v>168</v>
      </c>
      <c r="D157" s="219" t="s">
        <v>137</v>
      </c>
      <c r="E157" s="220" t="s">
        <v>169</v>
      </c>
      <c r="F157" s="221" t="s">
        <v>170</v>
      </c>
      <c r="G157" s="222" t="s">
        <v>140</v>
      </c>
      <c r="H157" s="223">
        <v>2571.1999999999998</v>
      </c>
      <c r="I157" s="224"/>
      <c r="J157" s="225">
        <f>ROUND(I157*H157,2)</f>
        <v>0</v>
      </c>
      <c r="K157" s="221" t="s">
        <v>141</v>
      </c>
      <c r="L157" s="44"/>
      <c r="M157" s="226" t="s">
        <v>1</v>
      </c>
      <c r="N157" s="227" t="s">
        <v>42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137</v>
      </c>
      <c r="AU157" s="230" t="s">
        <v>87</v>
      </c>
      <c r="AY157" s="17" t="s">
        <v>134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85</v>
      </c>
      <c r="BK157" s="231">
        <f>ROUND(I157*H157,2)</f>
        <v>0</v>
      </c>
      <c r="BL157" s="17" t="s">
        <v>148</v>
      </c>
      <c r="BM157" s="230" t="s">
        <v>171</v>
      </c>
    </row>
    <row r="158" s="13" customFormat="1">
      <c r="A158" s="13"/>
      <c r="B158" s="232"/>
      <c r="C158" s="233"/>
      <c r="D158" s="234" t="s">
        <v>144</v>
      </c>
      <c r="E158" s="235" t="s">
        <v>1</v>
      </c>
      <c r="F158" s="236" t="s">
        <v>145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144</v>
      </c>
      <c r="AU158" s="242" t="s">
        <v>87</v>
      </c>
      <c r="AV158" s="13" t="s">
        <v>85</v>
      </c>
      <c r="AW158" s="13" t="s">
        <v>32</v>
      </c>
      <c r="AX158" s="13" t="s">
        <v>77</v>
      </c>
      <c r="AY158" s="242" t="s">
        <v>134</v>
      </c>
    </row>
    <row r="159" s="13" customFormat="1">
      <c r="A159" s="13"/>
      <c r="B159" s="232"/>
      <c r="C159" s="233"/>
      <c r="D159" s="234" t="s">
        <v>144</v>
      </c>
      <c r="E159" s="235" t="s">
        <v>1</v>
      </c>
      <c r="F159" s="236" t="s">
        <v>172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144</v>
      </c>
      <c r="AU159" s="242" t="s">
        <v>87</v>
      </c>
      <c r="AV159" s="13" t="s">
        <v>85</v>
      </c>
      <c r="AW159" s="13" t="s">
        <v>32</v>
      </c>
      <c r="AX159" s="13" t="s">
        <v>77</v>
      </c>
      <c r="AY159" s="242" t="s">
        <v>134</v>
      </c>
    </row>
    <row r="160" s="14" customFormat="1">
      <c r="A160" s="14"/>
      <c r="B160" s="243"/>
      <c r="C160" s="244"/>
      <c r="D160" s="234" t="s">
        <v>144</v>
      </c>
      <c r="E160" s="245" t="s">
        <v>1</v>
      </c>
      <c r="F160" s="246" t="s">
        <v>146</v>
      </c>
      <c r="G160" s="244"/>
      <c r="H160" s="247">
        <v>1285.5999999999999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144</v>
      </c>
      <c r="AU160" s="253" t="s">
        <v>87</v>
      </c>
      <c r="AV160" s="14" t="s">
        <v>87</v>
      </c>
      <c r="AW160" s="14" t="s">
        <v>32</v>
      </c>
      <c r="AX160" s="14" t="s">
        <v>77</v>
      </c>
      <c r="AY160" s="253" t="s">
        <v>134</v>
      </c>
    </row>
    <row r="161" s="13" customFormat="1">
      <c r="A161" s="13"/>
      <c r="B161" s="232"/>
      <c r="C161" s="233"/>
      <c r="D161" s="234" t="s">
        <v>144</v>
      </c>
      <c r="E161" s="235" t="s">
        <v>1</v>
      </c>
      <c r="F161" s="236" t="s">
        <v>173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144</v>
      </c>
      <c r="AU161" s="242" t="s">
        <v>87</v>
      </c>
      <c r="AV161" s="13" t="s">
        <v>85</v>
      </c>
      <c r="AW161" s="13" t="s">
        <v>32</v>
      </c>
      <c r="AX161" s="13" t="s">
        <v>77</v>
      </c>
      <c r="AY161" s="242" t="s">
        <v>134</v>
      </c>
    </row>
    <row r="162" s="14" customFormat="1">
      <c r="A162" s="14"/>
      <c r="B162" s="243"/>
      <c r="C162" s="244"/>
      <c r="D162" s="234" t="s">
        <v>144</v>
      </c>
      <c r="E162" s="245" t="s">
        <v>1</v>
      </c>
      <c r="F162" s="246" t="s">
        <v>146</v>
      </c>
      <c r="G162" s="244"/>
      <c r="H162" s="247">
        <v>1285.5999999999999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144</v>
      </c>
      <c r="AU162" s="253" t="s">
        <v>87</v>
      </c>
      <c r="AV162" s="14" t="s">
        <v>87</v>
      </c>
      <c r="AW162" s="14" t="s">
        <v>32</v>
      </c>
      <c r="AX162" s="14" t="s">
        <v>77</v>
      </c>
      <c r="AY162" s="253" t="s">
        <v>134</v>
      </c>
    </row>
    <row r="163" s="15" customFormat="1">
      <c r="A163" s="15"/>
      <c r="B163" s="254"/>
      <c r="C163" s="255"/>
      <c r="D163" s="234" t="s">
        <v>144</v>
      </c>
      <c r="E163" s="256" t="s">
        <v>1</v>
      </c>
      <c r="F163" s="257" t="s">
        <v>147</v>
      </c>
      <c r="G163" s="255"/>
      <c r="H163" s="258">
        <v>2571.1999999999998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144</v>
      </c>
      <c r="AU163" s="264" t="s">
        <v>87</v>
      </c>
      <c r="AV163" s="15" t="s">
        <v>148</v>
      </c>
      <c r="AW163" s="15" t="s">
        <v>32</v>
      </c>
      <c r="AX163" s="15" t="s">
        <v>85</v>
      </c>
      <c r="AY163" s="264" t="s">
        <v>134</v>
      </c>
    </row>
    <row r="164" s="2" customFormat="1" ht="33" customHeight="1">
      <c r="A164" s="38"/>
      <c r="B164" s="39"/>
      <c r="C164" s="219" t="s">
        <v>174</v>
      </c>
      <c r="D164" s="219" t="s">
        <v>137</v>
      </c>
      <c r="E164" s="220" t="s">
        <v>175</v>
      </c>
      <c r="F164" s="221" t="s">
        <v>176</v>
      </c>
      <c r="G164" s="222" t="s">
        <v>140</v>
      </c>
      <c r="H164" s="223">
        <v>1285.5999999999999</v>
      </c>
      <c r="I164" s="224"/>
      <c r="J164" s="225">
        <f>ROUND(I164*H164,2)</f>
        <v>0</v>
      </c>
      <c r="K164" s="221" t="s">
        <v>1</v>
      </c>
      <c r="L164" s="44"/>
      <c r="M164" s="226" t="s">
        <v>1</v>
      </c>
      <c r="N164" s="227" t="s">
        <v>42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148</v>
      </c>
      <c r="AT164" s="230" t="s">
        <v>137</v>
      </c>
      <c r="AU164" s="230" t="s">
        <v>87</v>
      </c>
      <c r="AY164" s="17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85</v>
      </c>
      <c r="BK164" s="231">
        <f>ROUND(I164*H164,2)</f>
        <v>0</v>
      </c>
      <c r="BL164" s="17" t="s">
        <v>148</v>
      </c>
      <c r="BM164" s="230" t="s">
        <v>177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145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144</v>
      </c>
      <c r="AU165" s="242" t="s">
        <v>87</v>
      </c>
      <c r="AV165" s="13" t="s">
        <v>85</v>
      </c>
      <c r="AW165" s="13" t="s">
        <v>32</v>
      </c>
      <c r="AX165" s="13" t="s">
        <v>77</v>
      </c>
      <c r="AY165" s="242" t="s">
        <v>134</v>
      </c>
    </row>
    <row r="166" s="14" customFormat="1">
      <c r="A166" s="14"/>
      <c r="B166" s="243"/>
      <c r="C166" s="244"/>
      <c r="D166" s="234" t="s">
        <v>144</v>
      </c>
      <c r="E166" s="245" t="s">
        <v>1</v>
      </c>
      <c r="F166" s="246" t="s">
        <v>146</v>
      </c>
      <c r="G166" s="244"/>
      <c r="H166" s="247">
        <v>1285.5999999999999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144</v>
      </c>
      <c r="AU166" s="253" t="s">
        <v>87</v>
      </c>
      <c r="AV166" s="14" t="s">
        <v>87</v>
      </c>
      <c r="AW166" s="14" t="s">
        <v>32</v>
      </c>
      <c r="AX166" s="14" t="s">
        <v>77</v>
      </c>
      <c r="AY166" s="253" t="s">
        <v>134</v>
      </c>
    </row>
    <row r="167" s="15" customFormat="1">
      <c r="A167" s="15"/>
      <c r="B167" s="254"/>
      <c r="C167" s="255"/>
      <c r="D167" s="234" t="s">
        <v>144</v>
      </c>
      <c r="E167" s="256" t="s">
        <v>1</v>
      </c>
      <c r="F167" s="257" t="s">
        <v>147</v>
      </c>
      <c r="G167" s="255"/>
      <c r="H167" s="258">
        <v>1285.5999999999999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144</v>
      </c>
      <c r="AU167" s="264" t="s">
        <v>87</v>
      </c>
      <c r="AV167" s="15" t="s">
        <v>148</v>
      </c>
      <c r="AW167" s="15" t="s">
        <v>32</v>
      </c>
      <c r="AX167" s="15" t="s">
        <v>85</v>
      </c>
      <c r="AY167" s="264" t="s">
        <v>134</v>
      </c>
    </row>
    <row r="168" s="2" customFormat="1" ht="24.15" customHeight="1">
      <c r="A168" s="38"/>
      <c r="B168" s="39"/>
      <c r="C168" s="219" t="s">
        <v>178</v>
      </c>
      <c r="D168" s="219" t="s">
        <v>137</v>
      </c>
      <c r="E168" s="220" t="s">
        <v>179</v>
      </c>
      <c r="F168" s="221" t="s">
        <v>180</v>
      </c>
      <c r="G168" s="222" t="s">
        <v>140</v>
      </c>
      <c r="H168" s="223">
        <v>463.19</v>
      </c>
      <c r="I168" s="224"/>
      <c r="J168" s="225">
        <f>ROUND(I168*H168,2)</f>
        <v>0</v>
      </c>
      <c r="K168" s="221" t="s">
        <v>1</v>
      </c>
      <c r="L168" s="44"/>
      <c r="M168" s="226" t="s">
        <v>1</v>
      </c>
      <c r="N168" s="227" t="s">
        <v>42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0.002</v>
      </c>
      <c r="T168" s="229">
        <f>S168*H168</f>
        <v>0.92637999999999998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142</v>
      </c>
      <c r="AT168" s="230" t="s">
        <v>137</v>
      </c>
      <c r="AU168" s="230" t="s">
        <v>87</v>
      </c>
      <c r="AY168" s="17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85</v>
      </c>
      <c r="BK168" s="231">
        <f>ROUND(I168*H168,2)</f>
        <v>0</v>
      </c>
      <c r="BL168" s="17" t="s">
        <v>142</v>
      </c>
      <c r="BM168" s="230" t="s">
        <v>181</v>
      </c>
    </row>
    <row r="169" s="13" customFormat="1">
      <c r="A169" s="13"/>
      <c r="B169" s="232"/>
      <c r="C169" s="233"/>
      <c r="D169" s="234" t="s">
        <v>144</v>
      </c>
      <c r="E169" s="235" t="s">
        <v>1</v>
      </c>
      <c r="F169" s="236" t="s">
        <v>145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144</v>
      </c>
      <c r="AU169" s="242" t="s">
        <v>87</v>
      </c>
      <c r="AV169" s="13" t="s">
        <v>85</v>
      </c>
      <c r="AW169" s="13" t="s">
        <v>32</v>
      </c>
      <c r="AX169" s="13" t="s">
        <v>77</v>
      </c>
      <c r="AY169" s="242" t="s">
        <v>134</v>
      </c>
    </row>
    <row r="170" s="14" customFormat="1">
      <c r="A170" s="14"/>
      <c r="B170" s="243"/>
      <c r="C170" s="244"/>
      <c r="D170" s="234" t="s">
        <v>144</v>
      </c>
      <c r="E170" s="245" t="s">
        <v>1</v>
      </c>
      <c r="F170" s="246" t="s">
        <v>156</v>
      </c>
      <c r="G170" s="244"/>
      <c r="H170" s="247">
        <v>463.19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144</v>
      </c>
      <c r="AU170" s="253" t="s">
        <v>87</v>
      </c>
      <c r="AV170" s="14" t="s">
        <v>87</v>
      </c>
      <c r="AW170" s="14" t="s">
        <v>32</v>
      </c>
      <c r="AX170" s="14" t="s">
        <v>77</v>
      </c>
      <c r="AY170" s="253" t="s">
        <v>134</v>
      </c>
    </row>
    <row r="171" s="15" customFormat="1">
      <c r="A171" s="15"/>
      <c r="B171" s="254"/>
      <c r="C171" s="255"/>
      <c r="D171" s="234" t="s">
        <v>144</v>
      </c>
      <c r="E171" s="256" t="s">
        <v>1</v>
      </c>
      <c r="F171" s="257" t="s">
        <v>147</v>
      </c>
      <c r="G171" s="255"/>
      <c r="H171" s="258">
        <v>463.19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144</v>
      </c>
      <c r="AU171" s="264" t="s">
        <v>87</v>
      </c>
      <c r="AV171" s="15" t="s">
        <v>148</v>
      </c>
      <c r="AW171" s="15" t="s">
        <v>32</v>
      </c>
      <c r="AX171" s="15" t="s">
        <v>85</v>
      </c>
      <c r="AY171" s="264" t="s">
        <v>134</v>
      </c>
    </row>
    <row r="172" s="2" customFormat="1" ht="24.15" customHeight="1">
      <c r="A172" s="38"/>
      <c r="B172" s="39"/>
      <c r="C172" s="219" t="s">
        <v>182</v>
      </c>
      <c r="D172" s="219" t="s">
        <v>137</v>
      </c>
      <c r="E172" s="220" t="s">
        <v>183</v>
      </c>
      <c r="F172" s="221" t="s">
        <v>184</v>
      </c>
      <c r="G172" s="222" t="s">
        <v>140</v>
      </c>
      <c r="H172" s="223">
        <v>463.19</v>
      </c>
      <c r="I172" s="224"/>
      <c r="J172" s="225">
        <f>ROUND(I172*H172,2)</f>
        <v>0</v>
      </c>
      <c r="K172" s="221" t="s">
        <v>141</v>
      </c>
      <c r="L172" s="44"/>
      <c r="M172" s="226" t="s">
        <v>1</v>
      </c>
      <c r="N172" s="227" t="s">
        <v>42</v>
      </c>
      <c r="O172" s="91"/>
      <c r="P172" s="228">
        <f>O172*H172</f>
        <v>0</v>
      </c>
      <c r="Q172" s="228">
        <v>0.00096000000000000002</v>
      </c>
      <c r="R172" s="228">
        <f>Q172*H172</f>
        <v>0.44466240000000001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142</v>
      </c>
      <c r="AT172" s="230" t="s">
        <v>137</v>
      </c>
      <c r="AU172" s="230" t="s">
        <v>87</v>
      </c>
      <c r="AY172" s="17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85</v>
      </c>
      <c r="BK172" s="231">
        <f>ROUND(I172*H172,2)</f>
        <v>0</v>
      </c>
      <c r="BL172" s="17" t="s">
        <v>142</v>
      </c>
      <c r="BM172" s="230" t="s">
        <v>185</v>
      </c>
    </row>
    <row r="173" s="13" customFormat="1">
      <c r="A173" s="13"/>
      <c r="B173" s="232"/>
      <c r="C173" s="233"/>
      <c r="D173" s="234" t="s">
        <v>144</v>
      </c>
      <c r="E173" s="235" t="s">
        <v>1</v>
      </c>
      <c r="F173" s="236" t="s">
        <v>145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144</v>
      </c>
      <c r="AU173" s="242" t="s">
        <v>87</v>
      </c>
      <c r="AV173" s="13" t="s">
        <v>85</v>
      </c>
      <c r="AW173" s="13" t="s">
        <v>32</v>
      </c>
      <c r="AX173" s="13" t="s">
        <v>77</v>
      </c>
      <c r="AY173" s="242" t="s">
        <v>134</v>
      </c>
    </row>
    <row r="174" s="14" customFormat="1">
      <c r="A174" s="14"/>
      <c r="B174" s="243"/>
      <c r="C174" s="244"/>
      <c r="D174" s="234" t="s">
        <v>144</v>
      </c>
      <c r="E174" s="245" t="s">
        <v>1</v>
      </c>
      <c r="F174" s="246" t="s">
        <v>156</v>
      </c>
      <c r="G174" s="244"/>
      <c r="H174" s="247">
        <v>463.19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144</v>
      </c>
      <c r="AU174" s="253" t="s">
        <v>87</v>
      </c>
      <c r="AV174" s="14" t="s">
        <v>87</v>
      </c>
      <c r="AW174" s="14" t="s">
        <v>32</v>
      </c>
      <c r="AX174" s="14" t="s">
        <v>77</v>
      </c>
      <c r="AY174" s="253" t="s">
        <v>134</v>
      </c>
    </row>
    <row r="175" s="15" customFormat="1">
      <c r="A175" s="15"/>
      <c r="B175" s="254"/>
      <c r="C175" s="255"/>
      <c r="D175" s="234" t="s">
        <v>144</v>
      </c>
      <c r="E175" s="256" t="s">
        <v>1</v>
      </c>
      <c r="F175" s="257" t="s">
        <v>147</v>
      </c>
      <c r="G175" s="255"/>
      <c r="H175" s="258">
        <v>463.19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144</v>
      </c>
      <c r="AU175" s="264" t="s">
        <v>87</v>
      </c>
      <c r="AV175" s="15" t="s">
        <v>148</v>
      </c>
      <c r="AW175" s="15" t="s">
        <v>32</v>
      </c>
      <c r="AX175" s="15" t="s">
        <v>85</v>
      </c>
      <c r="AY175" s="264" t="s">
        <v>134</v>
      </c>
    </row>
    <row r="176" s="2" customFormat="1" ht="16.5" customHeight="1">
      <c r="A176" s="38"/>
      <c r="B176" s="39"/>
      <c r="C176" s="219" t="s">
        <v>186</v>
      </c>
      <c r="D176" s="219" t="s">
        <v>137</v>
      </c>
      <c r="E176" s="220" t="s">
        <v>187</v>
      </c>
      <c r="F176" s="221" t="s">
        <v>188</v>
      </c>
      <c r="G176" s="222" t="s">
        <v>140</v>
      </c>
      <c r="H176" s="223">
        <v>463.19</v>
      </c>
      <c r="I176" s="224"/>
      <c r="J176" s="225">
        <f>ROUND(I176*H176,2)</f>
        <v>0</v>
      </c>
      <c r="K176" s="221" t="s">
        <v>1</v>
      </c>
      <c r="L176" s="44"/>
      <c r="M176" s="226" t="s">
        <v>1</v>
      </c>
      <c r="N176" s="227" t="s">
        <v>42</v>
      </c>
      <c r="O176" s="91"/>
      <c r="P176" s="228">
        <f>O176*H176</f>
        <v>0</v>
      </c>
      <c r="Q176" s="228">
        <v>0.0023999999999999998</v>
      </c>
      <c r="R176" s="228">
        <f>Q176*H176</f>
        <v>1.111656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148</v>
      </c>
      <c r="AT176" s="230" t="s">
        <v>137</v>
      </c>
      <c r="AU176" s="230" t="s">
        <v>87</v>
      </c>
      <c r="AY176" s="17" t="s">
        <v>134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85</v>
      </c>
      <c r="BK176" s="231">
        <f>ROUND(I176*H176,2)</f>
        <v>0</v>
      </c>
      <c r="BL176" s="17" t="s">
        <v>148</v>
      </c>
      <c r="BM176" s="230" t="s">
        <v>189</v>
      </c>
    </row>
    <row r="177" s="13" customFormat="1">
      <c r="A177" s="13"/>
      <c r="B177" s="232"/>
      <c r="C177" s="233"/>
      <c r="D177" s="234" t="s">
        <v>144</v>
      </c>
      <c r="E177" s="235" t="s">
        <v>1</v>
      </c>
      <c r="F177" s="236" t="s">
        <v>145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144</v>
      </c>
      <c r="AU177" s="242" t="s">
        <v>87</v>
      </c>
      <c r="AV177" s="13" t="s">
        <v>85</v>
      </c>
      <c r="AW177" s="13" t="s">
        <v>32</v>
      </c>
      <c r="AX177" s="13" t="s">
        <v>77</v>
      </c>
      <c r="AY177" s="242" t="s">
        <v>134</v>
      </c>
    </row>
    <row r="178" s="14" customFormat="1">
      <c r="A178" s="14"/>
      <c r="B178" s="243"/>
      <c r="C178" s="244"/>
      <c r="D178" s="234" t="s">
        <v>144</v>
      </c>
      <c r="E178" s="245" t="s">
        <v>1</v>
      </c>
      <c r="F178" s="246" t="s">
        <v>156</v>
      </c>
      <c r="G178" s="244"/>
      <c r="H178" s="247">
        <v>463.19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144</v>
      </c>
      <c r="AU178" s="253" t="s">
        <v>87</v>
      </c>
      <c r="AV178" s="14" t="s">
        <v>87</v>
      </c>
      <c r="AW178" s="14" t="s">
        <v>32</v>
      </c>
      <c r="AX178" s="14" t="s">
        <v>77</v>
      </c>
      <c r="AY178" s="253" t="s">
        <v>134</v>
      </c>
    </row>
    <row r="179" s="15" customFormat="1">
      <c r="A179" s="15"/>
      <c r="B179" s="254"/>
      <c r="C179" s="255"/>
      <c r="D179" s="234" t="s">
        <v>144</v>
      </c>
      <c r="E179" s="256" t="s">
        <v>1</v>
      </c>
      <c r="F179" s="257" t="s">
        <v>147</v>
      </c>
      <c r="G179" s="255"/>
      <c r="H179" s="258">
        <v>463.19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144</v>
      </c>
      <c r="AU179" s="264" t="s">
        <v>87</v>
      </c>
      <c r="AV179" s="15" t="s">
        <v>148</v>
      </c>
      <c r="AW179" s="15" t="s">
        <v>32</v>
      </c>
      <c r="AX179" s="15" t="s">
        <v>85</v>
      </c>
      <c r="AY179" s="264" t="s">
        <v>134</v>
      </c>
    </row>
    <row r="180" s="2" customFormat="1" ht="24.15" customHeight="1">
      <c r="A180" s="38"/>
      <c r="B180" s="39"/>
      <c r="C180" s="219" t="s">
        <v>190</v>
      </c>
      <c r="D180" s="219" t="s">
        <v>137</v>
      </c>
      <c r="E180" s="220" t="s">
        <v>191</v>
      </c>
      <c r="F180" s="221" t="s">
        <v>192</v>
      </c>
      <c r="G180" s="222" t="s">
        <v>140</v>
      </c>
      <c r="H180" s="223">
        <v>463.19</v>
      </c>
      <c r="I180" s="224"/>
      <c r="J180" s="225">
        <f>ROUND(I180*H180,2)</f>
        <v>0</v>
      </c>
      <c r="K180" s="221" t="s">
        <v>1</v>
      </c>
      <c r="L180" s="44"/>
      <c r="M180" s="226" t="s">
        <v>1</v>
      </c>
      <c r="N180" s="227" t="s">
        <v>42</v>
      </c>
      <c r="O180" s="91"/>
      <c r="P180" s="228">
        <f>O180*H180</f>
        <v>0</v>
      </c>
      <c r="Q180" s="228">
        <v>0.0073499999999999998</v>
      </c>
      <c r="R180" s="228">
        <f>Q180*H180</f>
        <v>3.4044464999999997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148</v>
      </c>
      <c r="AT180" s="230" t="s">
        <v>137</v>
      </c>
      <c r="AU180" s="230" t="s">
        <v>87</v>
      </c>
      <c r="AY180" s="17" t="s">
        <v>134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85</v>
      </c>
      <c r="BK180" s="231">
        <f>ROUND(I180*H180,2)</f>
        <v>0</v>
      </c>
      <c r="BL180" s="17" t="s">
        <v>148</v>
      </c>
      <c r="BM180" s="230" t="s">
        <v>193</v>
      </c>
    </row>
    <row r="181" s="13" customFormat="1">
      <c r="A181" s="13"/>
      <c r="B181" s="232"/>
      <c r="C181" s="233"/>
      <c r="D181" s="234" t="s">
        <v>144</v>
      </c>
      <c r="E181" s="235" t="s">
        <v>1</v>
      </c>
      <c r="F181" s="236" t="s">
        <v>145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144</v>
      </c>
      <c r="AU181" s="242" t="s">
        <v>87</v>
      </c>
      <c r="AV181" s="13" t="s">
        <v>85</v>
      </c>
      <c r="AW181" s="13" t="s">
        <v>32</v>
      </c>
      <c r="AX181" s="13" t="s">
        <v>77</v>
      </c>
      <c r="AY181" s="242" t="s">
        <v>134</v>
      </c>
    </row>
    <row r="182" s="14" customFormat="1">
      <c r="A182" s="14"/>
      <c r="B182" s="243"/>
      <c r="C182" s="244"/>
      <c r="D182" s="234" t="s">
        <v>144</v>
      </c>
      <c r="E182" s="245" t="s">
        <v>1</v>
      </c>
      <c r="F182" s="246" t="s">
        <v>156</v>
      </c>
      <c r="G182" s="244"/>
      <c r="H182" s="247">
        <v>463.19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144</v>
      </c>
      <c r="AU182" s="253" t="s">
        <v>87</v>
      </c>
      <c r="AV182" s="14" t="s">
        <v>87</v>
      </c>
      <c r="AW182" s="14" t="s">
        <v>32</v>
      </c>
      <c r="AX182" s="14" t="s">
        <v>77</v>
      </c>
      <c r="AY182" s="253" t="s">
        <v>134</v>
      </c>
    </row>
    <row r="183" s="15" customFormat="1">
      <c r="A183" s="15"/>
      <c r="B183" s="254"/>
      <c r="C183" s="255"/>
      <c r="D183" s="234" t="s">
        <v>144</v>
      </c>
      <c r="E183" s="256" t="s">
        <v>1</v>
      </c>
      <c r="F183" s="257" t="s">
        <v>147</v>
      </c>
      <c r="G183" s="255"/>
      <c r="H183" s="258">
        <v>463.19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144</v>
      </c>
      <c r="AU183" s="264" t="s">
        <v>87</v>
      </c>
      <c r="AV183" s="15" t="s">
        <v>148</v>
      </c>
      <c r="AW183" s="15" t="s">
        <v>32</v>
      </c>
      <c r="AX183" s="15" t="s">
        <v>85</v>
      </c>
      <c r="AY183" s="264" t="s">
        <v>134</v>
      </c>
    </row>
    <row r="184" s="2" customFormat="1" ht="24.15" customHeight="1">
      <c r="A184" s="38"/>
      <c r="B184" s="39"/>
      <c r="C184" s="219" t="s">
        <v>194</v>
      </c>
      <c r="D184" s="219" t="s">
        <v>137</v>
      </c>
      <c r="E184" s="220" t="s">
        <v>195</v>
      </c>
      <c r="F184" s="221" t="s">
        <v>196</v>
      </c>
      <c r="G184" s="222" t="s">
        <v>140</v>
      </c>
      <c r="H184" s="223">
        <v>463.19</v>
      </c>
      <c r="I184" s="224"/>
      <c r="J184" s="225">
        <f>ROUND(I184*H184,2)</f>
        <v>0</v>
      </c>
      <c r="K184" s="221" t="s">
        <v>1</v>
      </c>
      <c r="L184" s="44"/>
      <c r="M184" s="226" t="s">
        <v>1</v>
      </c>
      <c r="N184" s="227" t="s">
        <v>42</v>
      </c>
      <c r="O184" s="91"/>
      <c r="P184" s="228">
        <f>O184*H184</f>
        <v>0</v>
      </c>
      <c r="Q184" s="228">
        <v>0.020480000000000002</v>
      </c>
      <c r="R184" s="228">
        <f>Q184*H184</f>
        <v>9.4861312000000009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148</v>
      </c>
      <c r="AT184" s="230" t="s">
        <v>137</v>
      </c>
      <c r="AU184" s="230" t="s">
        <v>87</v>
      </c>
      <c r="AY184" s="17" t="s">
        <v>134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85</v>
      </c>
      <c r="BK184" s="231">
        <f>ROUND(I184*H184,2)</f>
        <v>0</v>
      </c>
      <c r="BL184" s="17" t="s">
        <v>148</v>
      </c>
      <c r="BM184" s="230" t="s">
        <v>197</v>
      </c>
    </row>
    <row r="185" s="13" customFormat="1">
      <c r="A185" s="13"/>
      <c r="B185" s="232"/>
      <c r="C185" s="233"/>
      <c r="D185" s="234" t="s">
        <v>144</v>
      </c>
      <c r="E185" s="235" t="s">
        <v>1</v>
      </c>
      <c r="F185" s="236" t="s">
        <v>145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144</v>
      </c>
      <c r="AU185" s="242" t="s">
        <v>87</v>
      </c>
      <c r="AV185" s="13" t="s">
        <v>85</v>
      </c>
      <c r="AW185" s="13" t="s">
        <v>32</v>
      </c>
      <c r="AX185" s="13" t="s">
        <v>77</v>
      </c>
      <c r="AY185" s="242" t="s">
        <v>134</v>
      </c>
    </row>
    <row r="186" s="14" customFormat="1">
      <c r="A186" s="14"/>
      <c r="B186" s="243"/>
      <c r="C186" s="244"/>
      <c r="D186" s="234" t="s">
        <v>144</v>
      </c>
      <c r="E186" s="245" t="s">
        <v>1</v>
      </c>
      <c r="F186" s="246" t="s">
        <v>156</v>
      </c>
      <c r="G186" s="244"/>
      <c r="H186" s="247">
        <v>463.19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144</v>
      </c>
      <c r="AU186" s="253" t="s">
        <v>87</v>
      </c>
      <c r="AV186" s="14" t="s">
        <v>87</v>
      </c>
      <c r="AW186" s="14" t="s">
        <v>32</v>
      </c>
      <c r="AX186" s="14" t="s">
        <v>77</v>
      </c>
      <c r="AY186" s="253" t="s">
        <v>134</v>
      </c>
    </row>
    <row r="187" s="15" customFormat="1">
      <c r="A187" s="15"/>
      <c r="B187" s="254"/>
      <c r="C187" s="255"/>
      <c r="D187" s="234" t="s">
        <v>144</v>
      </c>
      <c r="E187" s="256" t="s">
        <v>1</v>
      </c>
      <c r="F187" s="257" t="s">
        <v>147</v>
      </c>
      <c r="G187" s="255"/>
      <c r="H187" s="258">
        <v>463.19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144</v>
      </c>
      <c r="AU187" s="264" t="s">
        <v>87</v>
      </c>
      <c r="AV187" s="15" t="s">
        <v>148</v>
      </c>
      <c r="AW187" s="15" t="s">
        <v>32</v>
      </c>
      <c r="AX187" s="15" t="s">
        <v>85</v>
      </c>
      <c r="AY187" s="264" t="s">
        <v>134</v>
      </c>
    </row>
    <row r="188" s="2" customFormat="1" ht="24.15" customHeight="1">
      <c r="A188" s="38"/>
      <c r="B188" s="39"/>
      <c r="C188" s="219" t="s">
        <v>198</v>
      </c>
      <c r="D188" s="219" t="s">
        <v>137</v>
      </c>
      <c r="E188" s="220" t="s">
        <v>199</v>
      </c>
      <c r="F188" s="221" t="s">
        <v>200</v>
      </c>
      <c r="G188" s="222" t="s">
        <v>140</v>
      </c>
      <c r="H188" s="223">
        <v>463.19</v>
      </c>
      <c r="I188" s="224"/>
      <c r="J188" s="225">
        <f>ROUND(I188*H188,2)</f>
        <v>0</v>
      </c>
      <c r="K188" s="221" t="s">
        <v>1</v>
      </c>
      <c r="L188" s="44"/>
      <c r="M188" s="226" t="s">
        <v>1</v>
      </c>
      <c r="N188" s="227" t="s">
        <v>42</v>
      </c>
      <c r="O188" s="91"/>
      <c r="P188" s="228">
        <f>O188*H188</f>
        <v>0</v>
      </c>
      <c r="Q188" s="228">
        <v>0.25871</v>
      </c>
      <c r="R188" s="228">
        <f>Q188*H188</f>
        <v>119.83188489999999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148</v>
      </c>
      <c r="AT188" s="230" t="s">
        <v>137</v>
      </c>
      <c r="AU188" s="230" t="s">
        <v>87</v>
      </c>
      <c r="AY188" s="17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85</v>
      </c>
      <c r="BK188" s="231">
        <f>ROUND(I188*H188,2)</f>
        <v>0</v>
      </c>
      <c r="BL188" s="17" t="s">
        <v>148</v>
      </c>
      <c r="BM188" s="230" t="s">
        <v>201</v>
      </c>
    </row>
    <row r="189" s="13" customFormat="1">
      <c r="A189" s="13"/>
      <c r="B189" s="232"/>
      <c r="C189" s="233"/>
      <c r="D189" s="234" t="s">
        <v>144</v>
      </c>
      <c r="E189" s="235" t="s">
        <v>1</v>
      </c>
      <c r="F189" s="236" t="s">
        <v>145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144</v>
      </c>
      <c r="AU189" s="242" t="s">
        <v>87</v>
      </c>
      <c r="AV189" s="13" t="s">
        <v>85</v>
      </c>
      <c r="AW189" s="13" t="s">
        <v>32</v>
      </c>
      <c r="AX189" s="13" t="s">
        <v>77</v>
      </c>
      <c r="AY189" s="242" t="s">
        <v>134</v>
      </c>
    </row>
    <row r="190" s="14" customFormat="1">
      <c r="A190" s="14"/>
      <c r="B190" s="243"/>
      <c r="C190" s="244"/>
      <c r="D190" s="234" t="s">
        <v>144</v>
      </c>
      <c r="E190" s="245" t="s">
        <v>1</v>
      </c>
      <c r="F190" s="246" t="s">
        <v>156</v>
      </c>
      <c r="G190" s="244"/>
      <c r="H190" s="247">
        <v>463.19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144</v>
      </c>
      <c r="AU190" s="253" t="s">
        <v>87</v>
      </c>
      <c r="AV190" s="14" t="s">
        <v>87</v>
      </c>
      <c r="AW190" s="14" t="s">
        <v>32</v>
      </c>
      <c r="AX190" s="14" t="s">
        <v>77</v>
      </c>
      <c r="AY190" s="253" t="s">
        <v>134</v>
      </c>
    </row>
    <row r="191" s="15" customFormat="1">
      <c r="A191" s="15"/>
      <c r="B191" s="254"/>
      <c r="C191" s="255"/>
      <c r="D191" s="234" t="s">
        <v>144</v>
      </c>
      <c r="E191" s="256" t="s">
        <v>1</v>
      </c>
      <c r="F191" s="257" t="s">
        <v>147</v>
      </c>
      <c r="G191" s="255"/>
      <c r="H191" s="258">
        <v>463.19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144</v>
      </c>
      <c r="AU191" s="264" t="s">
        <v>87</v>
      </c>
      <c r="AV191" s="15" t="s">
        <v>148</v>
      </c>
      <c r="AW191" s="15" t="s">
        <v>32</v>
      </c>
      <c r="AX191" s="15" t="s">
        <v>85</v>
      </c>
      <c r="AY191" s="264" t="s">
        <v>134</v>
      </c>
    </row>
    <row r="192" s="2" customFormat="1" ht="16.5" customHeight="1">
      <c r="A192" s="38"/>
      <c r="B192" s="39"/>
      <c r="C192" s="219" t="s">
        <v>8</v>
      </c>
      <c r="D192" s="219" t="s">
        <v>137</v>
      </c>
      <c r="E192" s="220" t="s">
        <v>202</v>
      </c>
      <c r="F192" s="221" t="s">
        <v>203</v>
      </c>
      <c r="G192" s="222" t="s">
        <v>140</v>
      </c>
      <c r="H192" s="223">
        <v>463.19</v>
      </c>
      <c r="I192" s="224"/>
      <c r="J192" s="225">
        <f>ROUND(I192*H192,2)</f>
        <v>0</v>
      </c>
      <c r="K192" s="221" t="s">
        <v>1</v>
      </c>
      <c r="L192" s="44"/>
      <c r="M192" s="226" t="s">
        <v>1</v>
      </c>
      <c r="N192" s="227" t="s">
        <v>42</v>
      </c>
      <c r="O192" s="91"/>
      <c r="P192" s="228">
        <f>O192*H192</f>
        <v>0</v>
      </c>
      <c r="Q192" s="228">
        <v>0.25871</v>
      </c>
      <c r="R192" s="228">
        <f>Q192*H192</f>
        <v>119.83188489999999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148</v>
      </c>
      <c r="AT192" s="230" t="s">
        <v>137</v>
      </c>
      <c r="AU192" s="230" t="s">
        <v>87</v>
      </c>
      <c r="AY192" s="17" t="s">
        <v>134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85</v>
      </c>
      <c r="BK192" s="231">
        <f>ROUND(I192*H192,2)</f>
        <v>0</v>
      </c>
      <c r="BL192" s="17" t="s">
        <v>148</v>
      </c>
      <c r="BM192" s="230" t="s">
        <v>204</v>
      </c>
    </row>
    <row r="193" s="13" customFormat="1">
      <c r="A193" s="13"/>
      <c r="B193" s="232"/>
      <c r="C193" s="233"/>
      <c r="D193" s="234" t="s">
        <v>144</v>
      </c>
      <c r="E193" s="235" t="s">
        <v>1</v>
      </c>
      <c r="F193" s="236" t="s">
        <v>145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144</v>
      </c>
      <c r="AU193" s="242" t="s">
        <v>87</v>
      </c>
      <c r="AV193" s="13" t="s">
        <v>85</v>
      </c>
      <c r="AW193" s="13" t="s">
        <v>32</v>
      </c>
      <c r="AX193" s="13" t="s">
        <v>77</v>
      </c>
      <c r="AY193" s="242" t="s">
        <v>134</v>
      </c>
    </row>
    <row r="194" s="14" customFormat="1">
      <c r="A194" s="14"/>
      <c r="B194" s="243"/>
      <c r="C194" s="244"/>
      <c r="D194" s="234" t="s">
        <v>144</v>
      </c>
      <c r="E194" s="245" t="s">
        <v>1</v>
      </c>
      <c r="F194" s="246" t="s">
        <v>156</v>
      </c>
      <c r="G194" s="244"/>
      <c r="H194" s="247">
        <v>463.19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144</v>
      </c>
      <c r="AU194" s="253" t="s">
        <v>87</v>
      </c>
      <c r="AV194" s="14" t="s">
        <v>87</v>
      </c>
      <c r="AW194" s="14" t="s">
        <v>32</v>
      </c>
      <c r="AX194" s="14" t="s">
        <v>77</v>
      </c>
      <c r="AY194" s="253" t="s">
        <v>134</v>
      </c>
    </row>
    <row r="195" s="15" customFormat="1">
      <c r="A195" s="15"/>
      <c r="B195" s="254"/>
      <c r="C195" s="255"/>
      <c r="D195" s="234" t="s">
        <v>144</v>
      </c>
      <c r="E195" s="256" t="s">
        <v>1</v>
      </c>
      <c r="F195" s="257" t="s">
        <v>147</v>
      </c>
      <c r="G195" s="255"/>
      <c r="H195" s="258">
        <v>463.19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144</v>
      </c>
      <c r="AU195" s="264" t="s">
        <v>87</v>
      </c>
      <c r="AV195" s="15" t="s">
        <v>148</v>
      </c>
      <c r="AW195" s="15" t="s">
        <v>32</v>
      </c>
      <c r="AX195" s="15" t="s">
        <v>85</v>
      </c>
      <c r="AY195" s="264" t="s">
        <v>134</v>
      </c>
    </row>
    <row r="196" s="2" customFormat="1" ht="16.5" customHeight="1">
      <c r="A196" s="38"/>
      <c r="B196" s="39"/>
      <c r="C196" s="219" t="s">
        <v>142</v>
      </c>
      <c r="D196" s="219" t="s">
        <v>137</v>
      </c>
      <c r="E196" s="220" t="s">
        <v>205</v>
      </c>
      <c r="F196" s="221" t="s">
        <v>206</v>
      </c>
      <c r="G196" s="222" t="s">
        <v>140</v>
      </c>
      <c r="H196" s="223">
        <v>463.19</v>
      </c>
      <c r="I196" s="224"/>
      <c r="J196" s="225">
        <f>ROUND(I196*H196,2)</f>
        <v>0</v>
      </c>
      <c r="K196" s="221" t="s">
        <v>1</v>
      </c>
      <c r="L196" s="44"/>
      <c r="M196" s="226" t="s">
        <v>1</v>
      </c>
      <c r="N196" s="227" t="s">
        <v>42</v>
      </c>
      <c r="O196" s="91"/>
      <c r="P196" s="228">
        <f>O196*H196</f>
        <v>0</v>
      </c>
      <c r="Q196" s="228">
        <v>0.25871</v>
      </c>
      <c r="R196" s="228">
        <f>Q196*H196</f>
        <v>119.83188489999999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148</v>
      </c>
      <c r="AT196" s="230" t="s">
        <v>137</v>
      </c>
      <c r="AU196" s="230" t="s">
        <v>87</v>
      </c>
      <c r="AY196" s="17" t="s">
        <v>134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85</v>
      </c>
      <c r="BK196" s="231">
        <f>ROUND(I196*H196,2)</f>
        <v>0</v>
      </c>
      <c r="BL196" s="17" t="s">
        <v>148</v>
      </c>
      <c r="BM196" s="230" t="s">
        <v>207</v>
      </c>
    </row>
    <row r="197" s="13" customFormat="1">
      <c r="A197" s="13"/>
      <c r="B197" s="232"/>
      <c r="C197" s="233"/>
      <c r="D197" s="234" t="s">
        <v>144</v>
      </c>
      <c r="E197" s="235" t="s">
        <v>1</v>
      </c>
      <c r="F197" s="236" t="s">
        <v>145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144</v>
      </c>
      <c r="AU197" s="242" t="s">
        <v>87</v>
      </c>
      <c r="AV197" s="13" t="s">
        <v>85</v>
      </c>
      <c r="AW197" s="13" t="s">
        <v>32</v>
      </c>
      <c r="AX197" s="13" t="s">
        <v>77</v>
      </c>
      <c r="AY197" s="242" t="s">
        <v>134</v>
      </c>
    </row>
    <row r="198" s="14" customFormat="1">
      <c r="A198" s="14"/>
      <c r="B198" s="243"/>
      <c r="C198" s="244"/>
      <c r="D198" s="234" t="s">
        <v>144</v>
      </c>
      <c r="E198" s="245" t="s">
        <v>1</v>
      </c>
      <c r="F198" s="246" t="s">
        <v>156</v>
      </c>
      <c r="G198" s="244"/>
      <c r="H198" s="247">
        <v>463.19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144</v>
      </c>
      <c r="AU198" s="253" t="s">
        <v>87</v>
      </c>
      <c r="AV198" s="14" t="s">
        <v>87</v>
      </c>
      <c r="AW198" s="14" t="s">
        <v>32</v>
      </c>
      <c r="AX198" s="14" t="s">
        <v>77</v>
      </c>
      <c r="AY198" s="253" t="s">
        <v>134</v>
      </c>
    </row>
    <row r="199" s="15" customFormat="1">
      <c r="A199" s="15"/>
      <c r="B199" s="254"/>
      <c r="C199" s="255"/>
      <c r="D199" s="234" t="s">
        <v>144</v>
      </c>
      <c r="E199" s="256" t="s">
        <v>1</v>
      </c>
      <c r="F199" s="257" t="s">
        <v>147</v>
      </c>
      <c r="G199" s="255"/>
      <c r="H199" s="258">
        <v>463.19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144</v>
      </c>
      <c r="AU199" s="264" t="s">
        <v>87</v>
      </c>
      <c r="AV199" s="15" t="s">
        <v>148</v>
      </c>
      <c r="AW199" s="15" t="s">
        <v>32</v>
      </c>
      <c r="AX199" s="15" t="s">
        <v>85</v>
      </c>
      <c r="AY199" s="264" t="s">
        <v>134</v>
      </c>
    </row>
    <row r="200" s="2" customFormat="1" ht="16.5" customHeight="1">
      <c r="A200" s="38"/>
      <c r="B200" s="39"/>
      <c r="C200" s="219" t="s">
        <v>208</v>
      </c>
      <c r="D200" s="219" t="s">
        <v>137</v>
      </c>
      <c r="E200" s="220" t="s">
        <v>209</v>
      </c>
      <c r="F200" s="221" t="s">
        <v>210</v>
      </c>
      <c r="G200" s="222" t="s">
        <v>140</v>
      </c>
      <c r="H200" s="223">
        <v>1285.5999999999999</v>
      </c>
      <c r="I200" s="224"/>
      <c r="J200" s="225">
        <f>ROUND(I200*H200,2)</f>
        <v>0</v>
      </c>
      <c r="K200" s="221" t="s">
        <v>141</v>
      </c>
      <c r="L200" s="44"/>
      <c r="M200" s="226" t="s">
        <v>1</v>
      </c>
      <c r="N200" s="227" t="s">
        <v>42</v>
      </c>
      <c r="O200" s="91"/>
      <c r="P200" s="228">
        <f>O200*H200</f>
        <v>0</v>
      </c>
      <c r="Q200" s="228">
        <v>0.00025999999999999998</v>
      </c>
      <c r="R200" s="228">
        <f>Q200*H200</f>
        <v>0.33425599999999994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148</v>
      </c>
      <c r="AT200" s="230" t="s">
        <v>137</v>
      </c>
      <c r="AU200" s="230" t="s">
        <v>87</v>
      </c>
      <c r="AY200" s="17" t="s">
        <v>134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85</v>
      </c>
      <c r="BK200" s="231">
        <f>ROUND(I200*H200,2)</f>
        <v>0</v>
      </c>
      <c r="BL200" s="17" t="s">
        <v>148</v>
      </c>
      <c r="BM200" s="230" t="s">
        <v>211</v>
      </c>
    </row>
    <row r="201" s="13" customFormat="1">
      <c r="A201" s="13"/>
      <c r="B201" s="232"/>
      <c r="C201" s="233"/>
      <c r="D201" s="234" t="s">
        <v>144</v>
      </c>
      <c r="E201" s="235" t="s">
        <v>1</v>
      </c>
      <c r="F201" s="236" t="s">
        <v>145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144</v>
      </c>
      <c r="AU201" s="242" t="s">
        <v>87</v>
      </c>
      <c r="AV201" s="13" t="s">
        <v>85</v>
      </c>
      <c r="AW201" s="13" t="s">
        <v>32</v>
      </c>
      <c r="AX201" s="13" t="s">
        <v>77</v>
      </c>
      <c r="AY201" s="242" t="s">
        <v>134</v>
      </c>
    </row>
    <row r="202" s="14" customFormat="1">
      <c r="A202" s="14"/>
      <c r="B202" s="243"/>
      <c r="C202" s="244"/>
      <c r="D202" s="234" t="s">
        <v>144</v>
      </c>
      <c r="E202" s="245" t="s">
        <v>1</v>
      </c>
      <c r="F202" s="246" t="s">
        <v>146</v>
      </c>
      <c r="G202" s="244"/>
      <c r="H202" s="247">
        <v>1285.5999999999999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144</v>
      </c>
      <c r="AU202" s="253" t="s">
        <v>87</v>
      </c>
      <c r="AV202" s="14" t="s">
        <v>87</v>
      </c>
      <c r="AW202" s="14" t="s">
        <v>32</v>
      </c>
      <c r="AX202" s="14" t="s">
        <v>77</v>
      </c>
      <c r="AY202" s="253" t="s">
        <v>134</v>
      </c>
    </row>
    <row r="203" s="15" customFormat="1">
      <c r="A203" s="15"/>
      <c r="B203" s="254"/>
      <c r="C203" s="255"/>
      <c r="D203" s="234" t="s">
        <v>144</v>
      </c>
      <c r="E203" s="256" t="s">
        <v>1</v>
      </c>
      <c r="F203" s="257" t="s">
        <v>147</v>
      </c>
      <c r="G203" s="255"/>
      <c r="H203" s="258">
        <v>1285.5999999999999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144</v>
      </c>
      <c r="AU203" s="264" t="s">
        <v>87</v>
      </c>
      <c r="AV203" s="15" t="s">
        <v>148</v>
      </c>
      <c r="AW203" s="15" t="s">
        <v>32</v>
      </c>
      <c r="AX203" s="15" t="s">
        <v>85</v>
      </c>
      <c r="AY203" s="264" t="s">
        <v>134</v>
      </c>
    </row>
    <row r="204" s="2" customFormat="1" ht="16.5" customHeight="1">
      <c r="A204" s="38"/>
      <c r="B204" s="39"/>
      <c r="C204" s="219" t="s">
        <v>212</v>
      </c>
      <c r="D204" s="219" t="s">
        <v>137</v>
      </c>
      <c r="E204" s="220" t="s">
        <v>213</v>
      </c>
      <c r="F204" s="221" t="s">
        <v>214</v>
      </c>
      <c r="G204" s="222" t="s">
        <v>140</v>
      </c>
      <c r="H204" s="223">
        <v>1285.5999999999999</v>
      </c>
      <c r="I204" s="224"/>
      <c r="J204" s="225">
        <f>ROUND(I204*H204,2)</f>
        <v>0</v>
      </c>
      <c r="K204" s="221" t="s">
        <v>1</v>
      </c>
      <c r="L204" s="44"/>
      <c r="M204" s="226" t="s">
        <v>1</v>
      </c>
      <c r="N204" s="227" t="s">
        <v>42</v>
      </c>
      <c r="O204" s="91"/>
      <c r="P204" s="228">
        <f>O204*H204</f>
        <v>0</v>
      </c>
      <c r="Q204" s="228">
        <v>0.25871</v>
      </c>
      <c r="R204" s="228">
        <f>Q204*H204</f>
        <v>332.59757599999995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148</v>
      </c>
      <c r="AT204" s="230" t="s">
        <v>137</v>
      </c>
      <c r="AU204" s="230" t="s">
        <v>87</v>
      </c>
      <c r="AY204" s="17" t="s">
        <v>134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85</v>
      </c>
      <c r="BK204" s="231">
        <f>ROUND(I204*H204,2)</f>
        <v>0</v>
      </c>
      <c r="BL204" s="17" t="s">
        <v>148</v>
      </c>
      <c r="BM204" s="230" t="s">
        <v>215</v>
      </c>
    </row>
    <row r="205" s="13" customFormat="1">
      <c r="A205" s="13"/>
      <c r="B205" s="232"/>
      <c r="C205" s="233"/>
      <c r="D205" s="234" t="s">
        <v>144</v>
      </c>
      <c r="E205" s="235" t="s">
        <v>1</v>
      </c>
      <c r="F205" s="236" t="s">
        <v>145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144</v>
      </c>
      <c r="AU205" s="242" t="s">
        <v>87</v>
      </c>
      <c r="AV205" s="13" t="s">
        <v>85</v>
      </c>
      <c r="AW205" s="13" t="s">
        <v>32</v>
      </c>
      <c r="AX205" s="13" t="s">
        <v>77</v>
      </c>
      <c r="AY205" s="242" t="s">
        <v>134</v>
      </c>
    </row>
    <row r="206" s="14" customFormat="1">
      <c r="A206" s="14"/>
      <c r="B206" s="243"/>
      <c r="C206" s="244"/>
      <c r="D206" s="234" t="s">
        <v>144</v>
      </c>
      <c r="E206" s="245" t="s">
        <v>1</v>
      </c>
      <c r="F206" s="246" t="s">
        <v>146</v>
      </c>
      <c r="G206" s="244"/>
      <c r="H206" s="247">
        <v>1285.5999999999999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144</v>
      </c>
      <c r="AU206" s="253" t="s">
        <v>87</v>
      </c>
      <c r="AV206" s="14" t="s">
        <v>87</v>
      </c>
      <c r="AW206" s="14" t="s">
        <v>32</v>
      </c>
      <c r="AX206" s="14" t="s">
        <v>77</v>
      </c>
      <c r="AY206" s="253" t="s">
        <v>134</v>
      </c>
    </row>
    <row r="207" s="15" customFormat="1">
      <c r="A207" s="15"/>
      <c r="B207" s="254"/>
      <c r="C207" s="255"/>
      <c r="D207" s="234" t="s">
        <v>144</v>
      </c>
      <c r="E207" s="256" t="s">
        <v>1</v>
      </c>
      <c r="F207" s="257" t="s">
        <v>147</v>
      </c>
      <c r="G207" s="255"/>
      <c r="H207" s="258">
        <v>1285.5999999999999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144</v>
      </c>
      <c r="AU207" s="264" t="s">
        <v>87</v>
      </c>
      <c r="AV207" s="15" t="s">
        <v>148</v>
      </c>
      <c r="AW207" s="15" t="s">
        <v>32</v>
      </c>
      <c r="AX207" s="15" t="s">
        <v>85</v>
      </c>
      <c r="AY207" s="264" t="s">
        <v>134</v>
      </c>
    </row>
    <row r="208" s="2" customFormat="1" ht="16.5" customHeight="1">
      <c r="A208" s="38"/>
      <c r="B208" s="39"/>
      <c r="C208" s="219" t="s">
        <v>216</v>
      </c>
      <c r="D208" s="219" t="s">
        <v>137</v>
      </c>
      <c r="E208" s="220" t="s">
        <v>217</v>
      </c>
      <c r="F208" s="221" t="s">
        <v>218</v>
      </c>
      <c r="G208" s="222" t="s">
        <v>140</v>
      </c>
      <c r="H208" s="223">
        <v>126.54000000000001</v>
      </c>
      <c r="I208" s="224"/>
      <c r="J208" s="225">
        <f>ROUND(I208*H208,2)</f>
        <v>0</v>
      </c>
      <c r="K208" s="221" t="s">
        <v>1</v>
      </c>
      <c r="L208" s="44"/>
      <c r="M208" s="226" t="s">
        <v>1</v>
      </c>
      <c r="N208" s="227" t="s">
        <v>42</v>
      </c>
      <c r="O208" s="91"/>
      <c r="P208" s="228">
        <f>O208*H208</f>
        <v>0</v>
      </c>
      <c r="Q208" s="228">
        <v>0.25871</v>
      </c>
      <c r="R208" s="228">
        <f>Q208*H208</f>
        <v>32.7371634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148</v>
      </c>
      <c r="AT208" s="230" t="s">
        <v>137</v>
      </c>
      <c r="AU208" s="230" t="s">
        <v>87</v>
      </c>
      <c r="AY208" s="17" t="s">
        <v>134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85</v>
      </c>
      <c r="BK208" s="231">
        <f>ROUND(I208*H208,2)</f>
        <v>0</v>
      </c>
      <c r="BL208" s="17" t="s">
        <v>148</v>
      </c>
      <c r="BM208" s="230" t="s">
        <v>219</v>
      </c>
    </row>
    <row r="209" s="13" customFormat="1">
      <c r="A209" s="13"/>
      <c r="B209" s="232"/>
      <c r="C209" s="233"/>
      <c r="D209" s="234" t="s">
        <v>144</v>
      </c>
      <c r="E209" s="235" t="s">
        <v>1</v>
      </c>
      <c r="F209" s="236" t="s">
        <v>145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144</v>
      </c>
      <c r="AU209" s="242" t="s">
        <v>87</v>
      </c>
      <c r="AV209" s="13" t="s">
        <v>85</v>
      </c>
      <c r="AW209" s="13" t="s">
        <v>32</v>
      </c>
      <c r="AX209" s="13" t="s">
        <v>77</v>
      </c>
      <c r="AY209" s="242" t="s">
        <v>134</v>
      </c>
    </row>
    <row r="210" s="14" customFormat="1">
      <c r="A210" s="14"/>
      <c r="B210" s="243"/>
      <c r="C210" s="244"/>
      <c r="D210" s="234" t="s">
        <v>144</v>
      </c>
      <c r="E210" s="245" t="s">
        <v>1</v>
      </c>
      <c r="F210" s="246" t="s">
        <v>220</v>
      </c>
      <c r="G210" s="244"/>
      <c r="H210" s="247">
        <v>126.54000000000001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144</v>
      </c>
      <c r="AU210" s="253" t="s">
        <v>87</v>
      </c>
      <c r="AV210" s="14" t="s">
        <v>87</v>
      </c>
      <c r="AW210" s="14" t="s">
        <v>32</v>
      </c>
      <c r="AX210" s="14" t="s">
        <v>77</v>
      </c>
      <c r="AY210" s="253" t="s">
        <v>134</v>
      </c>
    </row>
    <row r="211" s="15" customFormat="1">
      <c r="A211" s="15"/>
      <c r="B211" s="254"/>
      <c r="C211" s="255"/>
      <c r="D211" s="234" t="s">
        <v>144</v>
      </c>
      <c r="E211" s="256" t="s">
        <v>1</v>
      </c>
      <c r="F211" s="257" t="s">
        <v>147</v>
      </c>
      <c r="G211" s="255"/>
      <c r="H211" s="258">
        <v>126.54000000000001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144</v>
      </c>
      <c r="AU211" s="264" t="s">
        <v>87</v>
      </c>
      <c r="AV211" s="15" t="s">
        <v>148</v>
      </c>
      <c r="AW211" s="15" t="s">
        <v>32</v>
      </c>
      <c r="AX211" s="15" t="s">
        <v>85</v>
      </c>
      <c r="AY211" s="264" t="s">
        <v>134</v>
      </c>
    </row>
    <row r="212" s="2" customFormat="1" ht="16.5" customHeight="1">
      <c r="A212" s="38"/>
      <c r="B212" s="39"/>
      <c r="C212" s="219" t="s">
        <v>221</v>
      </c>
      <c r="D212" s="219" t="s">
        <v>137</v>
      </c>
      <c r="E212" s="220" t="s">
        <v>222</v>
      </c>
      <c r="F212" s="221" t="s">
        <v>223</v>
      </c>
      <c r="G212" s="222" t="s">
        <v>140</v>
      </c>
      <c r="H212" s="223">
        <v>126.54000000000001</v>
      </c>
      <c r="I212" s="224"/>
      <c r="J212" s="225">
        <f>ROUND(I212*H212,2)</f>
        <v>0</v>
      </c>
      <c r="K212" s="221" t="s">
        <v>1</v>
      </c>
      <c r="L212" s="44"/>
      <c r="M212" s="226" t="s">
        <v>1</v>
      </c>
      <c r="N212" s="227" t="s">
        <v>42</v>
      </c>
      <c r="O212" s="91"/>
      <c r="P212" s="228">
        <f>O212*H212</f>
        <v>0</v>
      </c>
      <c r="Q212" s="228">
        <v>0.25871</v>
      </c>
      <c r="R212" s="228">
        <f>Q212*H212</f>
        <v>32.7371634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148</v>
      </c>
      <c r="AT212" s="230" t="s">
        <v>137</v>
      </c>
      <c r="AU212" s="230" t="s">
        <v>87</v>
      </c>
      <c r="AY212" s="17" t="s">
        <v>134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85</v>
      </c>
      <c r="BK212" s="231">
        <f>ROUND(I212*H212,2)</f>
        <v>0</v>
      </c>
      <c r="BL212" s="17" t="s">
        <v>148</v>
      </c>
      <c r="BM212" s="230" t="s">
        <v>224</v>
      </c>
    </row>
    <row r="213" s="13" customFormat="1">
      <c r="A213" s="13"/>
      <c r="B213" s="232"/>
      <c r="C213" s="233"/>
      <c r="D213" s="234" t="s">
        <v>144</v>
      </c>
      <c r="E213" s="235" t="s">
        <v>1</v>
      </c>
      <c r="F213" s="236" t="s">
        <v>145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144</v>
      </c>
      <c r="AU213" s="242" t="s">
        <v>87</v>
      </c>
      <c r="AV213" s="13" t="s">
        <v>85</v>
      </c>
      <c r="AW213" s="13" t="s">
        <v>32</v>
      </c>
      <c r="AX213" s="13" t="s">
        <v>77</v>
      </c>
      <c r="AY213" s="242" t="s">
        <v>134</v>
      </c>
    </row>
    <row r="214" s="14" customFormat="1">
      <c r="A214" s="14"/>
      <c r="B214" s="243"/>
      <c r="C214" s="244"/>
      <c r="D214" s="234" t="s">
        <v>144</v>
      </c>
      <c r="E214" s="245" t="s">
        <v>1</v>
      </c>
      <c r="F214" s="246" t="s">
        <v>220</v>
      </c>
      <c r="G214" s="244"/>
      <c r="H214" s="247">
        <v>126.54000000000001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144</v>
      </c>
      <c r="AU214" s="253" t="s">
        <v>87</v>
      </c>
      <c r="AV214" s="14" t="s">
        <v>87</v>
      </c>
      <c r="AW214" s="14" t="s">
        <v>32</v>
      </c>
      <c r="AX214" s="14" t="s">
        <v>85</v>
      </c>
      <c r="AY214" s="253" t="s">
        <v>134</v>
      </c>
    </row>
    <row r="215" s="2" customFormat="1" ht="24.15" customHeight="1">
      <c r="A215" s="38"/>
      <c r="B215" s="39"/>
      <c r="C215" s="219" t="s">
        <v>7</v>
      </c>
      <c r="D215" s="219" t="s">
        <v>137</v>
      </c>
      <c r="E215" s="220" t="s">
        <v>225</v>
      </c>
      <c r="F215" s="221" t="s">
        <v>226</v>
      </c>
      <c r="G215" s="222" t="s">
        <v>140</v>
      </c>
      <c r="H215" s="223">
        <v>126.54000000000001</v>
      </c>
      <c r="I215" s="224"/>
      <c r="J215" s="225">
        <f>ROUND(I215*H215,2)</f>
        <v>0</v>
      </c>
      <c r="K215" s="221" t="s">
        <v>1</v>
      </c>
      <c r="L215" s="44"/>
      <c r="M215" s="226" t="s">
        <v>1</v>
      </c>
      <c r="N215" s="227" t="s">
        <v>42</v>
      </c>
      <c r="O215" s="91"/>
      <c r="P215" s="228">
        <f>O215*H215</f>
        <v>0</v>
      </c>
      <c r="Q215" s="228">
        <v>0.25871</v>
      </c>
      <c r="R215" s="228">
        <f>Q215*H215</f>
        <v>32.7371634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148</v>
      </c>
      <c r="AT215" s="230" t="s">
        <v>137</v>
      </c>
      <c r="AU215" s="230" t="s">
        <v>87</v>
      </c>
      <c r="AY215" s="17" t="s">
        <v>134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85</v>
      </c>
      <c r="BK215" s="231">
        <f>ROUND(I215*H215,2)</f>
        <v>0</v>
      </c>
      <c r="BL215" s="17" t="s">
        <v>148</v>
      </c>
      <c r="BM215" s="230" t="s">
        <v>227</v>
      </c>
    </row>
    <row r="216" s="13" customFormat="1">
      <c r="A216" s="13"/>
      <c r="B216" s="232"/>
      <c r="C216" s="233"/>
      <c r="D216" s="234" t="s">
        <v>144</v>
      </c>
      <c r="E216" s="235" t="s">
        <v>1</v>
      </c>
      <c r="F216" s="236" t="s">
        <v>145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144</v>
      </c>
      <c r="AU216" s="242" t="s">
        <v>87</v>
      </c>
      <c r="AV216" s="13" t="s">
        <v>85</v>
      </c>
      <c r="AW216" s="13" t="s">
        <v>32</v>
      </c>
      <c r="AX216" s="13" t="s">
        <v>77</v>
      </c>
      <c r="AY216" s="242" t="s">
        <v>134</v>
      </c>
    </row>
    <row r="217" s="14" customFormat="1">
      <c r="A217" s="14"/>
      <c r="B217" s="243"/>
      <c r="C217" s="244"/>
      <c r="D217" s="234" t="s">
        <v>144</v>
      </c>
      <c r="E217" s="245" t="s">
        <v>1</v>
      </c>
      <c r="F217" s="246" t="s">
        <v>220</v>
      </c>
      <c r="G217" s="244"/>
      <c r="H217" s="247">
        <v>126.54000000000001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144</v>
      </c>
      <c r="AU217" s="253" t="s">
        <v>87</v>
      </c>
      <c r="AV217" s="14" t="s">
        <v>87</v>
      </c>
      <c r="AW217" s="14" t="s">
        <v>32</v>
      </c>
      <c r="AX217" s="14" t="s">
        <v>85</v>
      </c>
      <c r="AY217" s="253" t="s">
        <v>134</v>
      </c>
    </row>
    <row r="218" s="2" customFormat="1" ht="16.5" customHeight="1">
      <c r="A218" s="38"/>
      <c r="B218" s="39"/>
      <c r="C218" s="219" t="s">
        <v>228</v>
      </c>
      <c r="D218" s="219" t="s">
        <v>137</v>
      </c>
      <c r="E218" s="220" t="s">
        <v>229</v>
      </c>
      <c r="F218" s="221" t="s">
        <v>230</v>
      </c>
      <c r="G218" s="222" t="s">
        <v>140</v>
      </c>
      <c r="H218" s="223">
        <v>126.54000000000001</v>
      </c>
      <c r="I218" s="224"/>
      <c r="J218" s="225">
        <f>ROUND(I218*H218,2)</f>
        <v>0</v>
      </c>
      <c r="K218" s="221" t="s">
        <v>1</v>
      </c>
      <c r="L218" s="44"/>
      <c r="M218" s="226" t="s">
        <v>1</v>
      </c>
      <c r="N218" s="227" t="s">
        <v>42</v>
      </c>
      <c r="O218" s="91"/>
      <c r="P218" s="228">
        <f>O218*H218</f>
        <v>0</v>
      </c>
      <c r="Q218" s="228">
        <v>0</v>
      </c>
      <c r="R218" s="228">
        <f>Q218*H218</f>
        <v>0</v>
      </c>
      <c r="S218" s="228">
        <v>0.0055999999999999999</v>
      </c>
      <c r="T218" s="229">
        <f>S218*H218</f>
        <v>0.70862400000000003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148</v>
      </c>
      <c r="AT218" s="230" t="s">
        <v>137</v>
      </c>
      <c r="AU218" s="230" t="s">
        <v>87</v>
      </c>
      <c r="AY218" s="17" t="s">
        <v>134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85</v>
      </c>
      <c r="BK218" s="231">
        <f>ROUND(I218*H218,2)</f>
        <v>0</v>
      </c>
      <c r="BL218" s="17" t="s">
        <v>148</v>
      </c>
      <c r="BM218" s="230" t="s">
        <v>231</v>
      </c>
    </row>
    <row r="219" s="13" customFormat="1">
      <c r="A219" s="13"/>
      <c r="B219" s="232"/>
      <c r="C219" s="233"/>
      <c r="D219" s="234" t="s">
        <v>144</v>
      </c>
      <c r="E219" s="235" t="s">
        <v>1</v>
      </c>
      <c r="F219" s="236" t="s">
        <v>145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144</v>
      </c>
      <c r="AU219" s="242" t="s">
        <v>87</v>
      </c>
      <c r="AV219" s="13" t="s">
        <v>85</v>
      </c>
      <c r="AW219" s="13" t="s">
        <v>32</v>
      </c>
      <c r="AX219" s="13" t="s">
        <v>77</v>
      </c>
      <c r="AY219" s="242" t="s">
        <v>134</v>
      </c>
    </row>
    <row r="220" s="14" customFormat="1">
      <c r="A220" s="14"/>
      <c r="B220" s="243"/>
      <c r="C220" s="244"/>
      <c r="D220" s="234" t="s">
        <v>144</v>
      </c>
      <c r="E220" s="245" t="s">
        <v>1</v>
      </c>
      <c r="F220" s="246" t="s">
        <v>220</v>
      </c>
      <c r="G220" s="244"/>
      <c r="H220" s="247">
        <v>126.54000000000001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144</v>
      </c>
      <c r="AU220" s="253" t="s">
        <v>87</v>
      </c>
      <c r="AV220" s="14" t="s">
        <v>87</v>
      </c>
      <c r="AW220" s="14" t="s">
        <v>32</v>
      </c>
      <c r="AX220" s="14" t="s">
        <v>85</v>
      </c>
      <c r="AY220" s="253" t="s">
        <v>134</v>
      </c>
    </row>
    <row r="221" s="2" customFormat="1" ht="33" customHeight="1">
      <c r="A221" s="38"/>
      <c r="B221" s="39"/>
      <c r="C221" s="219" t="s">
        <v>232</v>
      </c>
      <c r="D221" s="219" t="s">
        <v>137</v>
      </c>
      <c r="E221" s="220" t="s">
        <v>233</v>
      </c>
      <c r="F221" s="221" t="s">
        <v>234</v>
      </c>
      <c r="G221" s="222" t="s">
        <v>140</v>
      </c>
      <c r="H221" s="223">
        <v>126.54000000000001</v>
      </c>
      <c r="I221" s="224"/>
      <c r="J221" s="225">
        <f>ROUND(I221*H221,2)</f>
        <v>0</v>
      </c>
      <c r="K221" s="221" t="s">
        <v>1</v>
      </c>
      <c r="L221" s="44"/>
      <c r="M221" s="226" t="s">
        <v>1</v>
      </c>
      <c r="N221" s="227" t="s">
        <v>42</v>
      </c>
      <c r="O221" s="91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148</v>
      </c>
      <c r="AT221" s="230" t="s">
        <v>137</v>
      </c>
      <c r="AU221" s="230" t="s">
        <v>87</v>
      </c>
      <c r="AY221" s="17" t="s">
        <v>134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85</v>
      </c>
      <c r="BK221" s="231">
        <f>ROUND(I221*H221,2)</f>
        <v>0</v>
      </c>
      <c r="BL221" s="17" t="s">
        <v>148</v>
      </c>
      <c r="BM221" s="230" t="s">
        <v>235</v>
      </c>
    </row>
    <row r="222" s="13" customFormat="1">
      <c r="A222" s="13"/>
      <c r="B222" s="232"/>
      <c r="C222" s="233"/>
      <c r="D222" s="234" t="s">
        <v>144</v>
      </c>
      <c r="E222" s="235" t="s">
        <v>1</v>
      </c>
      <c r="F222" s="236" t="s">
        <v>145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144</v>
      </c>
      <c r="AU222" s="242" t="s">
        <v>87</v>
      </c>
      <c r="AV222" s="13" t="s">
        <v>85</v>
      </c>
      <c r="AW222" s="13" t="s">
        <v>32</v>
      </c>
      <c r="AX222" s="13" t="s">
        <v>77</v>
      </c>
      <c r="AY222" s="242" t="s">
        <v>134</v>
      </c>
    </row>
    <row r="223" s="14" customFormat="1">
      <c r="A223" s="14"/>
      <c r="B223" s="243"/>
      <c r="C223" s="244"/>
      <c r="D223" s="234" t="s">
        <v>144</v>
      </c>
      <c r="E223" s="245" t="s">
        <v>1</v>
      </c>
      <c r="F223" s="246" t="s">
        <v>220</v>
      </c>
      <c r="G223" s="244"/>
      <c r="H223" s="247">
        <v>126.54000000000001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144</v>
      </c>
      <c r="AU223" s="253" t="s">
        <v>87</v>
      </c>
      <c r="AV223" s="14" t="s">
        <v>87</v>
      </c>
      <c r="AW223" s="14" t="s">
        <v>32</v>
      </c>
      <c r="AX223" s="14" t="s">
        <v>85</v>
      </c>
      <c r="AY223" s="253" t="s">
        <v>134</v>
      </c>
    </row>
    <row r="224" s="2" customFormat="1" ht="24.15" customHeight="1">
      <c r="A224" s="38"/>
      <c r="B224" s="39"/>
      <c r="C224" s="219" t="s">
        <v>236</v>
      </c>
      <c r="D224" s="219" t="s">
        <v>137</v>
      </c>
      <c r="E224" s="220" t="s">
        <v>237</v>
      </c>
      <c r="F224" s="221" t="s">
        <v>238</v>
      </c>
      <c r="G224" s="222" t="s">
        <v>140</v>
      </c>
      <c r="H224" s="223">
        <v>126.54000000000001</v>
      </c>
      <c r="I224" s="224"/>
      <c r="J224" s="225">
        <f>ROUND(I224*H224,2)</f>
        <v>0</v>
      </c>
      <c r="K224" s="221" t="s">
        <v>1</v>
      </c>
      <c r="L224" s="44"/>
      <c r="M224" s="226" t="s">
        <v>1</v>
      </c>
      <c r="N224" s="227" t="s">
        <v>42</v>
      </c>
      <c r="O224" s="91"/>
      <c r="P224" s="228">
        <f>O224*H224</f>
        <v>0</v>
      </c>
      <c r="Q224" s="228">
        <v>0.25871</v>
      </c>
      <c r="R224" s="228">
        <f>Q224*H224</f>
        <v>32.7371634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148</v>
      </c>
      <c r="AT224" s="230" t="s">
        <v>137</v>
      </c>
      <c r="AU224" s="230" t="s">
        <v>87</v>
      </c>
      <c r="AY224" s="17" t="s">
        <v>134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85</v>
      </c>
      <c r="BK224" s="231">
        <f>ROUND(I224*H224,2)</f>
        <v>0</v>
      </c>
      <c r="BL224" s="17" t="s">
        <v>148</v>
      </c>
      <c r="BM224" s="230" t="s">
        <v>239</v>
      </c>
    </row>
    <row r="225" s="13" customFormat="1">
      <c r="A225" s="13"/>
      <c r="B225" s="232"/>
      <c r="C225" s="233"/>
      <c r="D225" s="234" t="s">
        <v>144</v>
      </c>
      <c r="E225" s="235" t="s">
        <v>1</v>
      </c>
      <c r="F225" s="236" t="s">
        <v>145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144</v>
      </c>
      <c r="AU225" s="242" t="s">
        <v>87</v>
      </c>
      <c r="AV225" s="13" t="s">
        <v>85</v>
      </c>
      <c r="AW225" s="13" t="s">
        <v>32</v>
      </c>
      <c r="AX225" s="13" t="s">
        <v>77</v>
      </c>
      <c r="AY225" s="242" t="s">
        <v>134</v>
      </c>
    </row>
    <row r="226" s="14" customFormat="1">
      <c r="A226" s="14"/>
      <c r="B226" s="243"/>
      <c r="C226" s="244"/>
      <c r="D226" s="234" t="s">
        <v>144</v>
      </c>
      <c r="E226" s="245" t="s">
        <v>1</v>
      </c>
      <c r="F226" s="246" t="s">
        <v>220</v>
      </c>
      <c r="G226" s="244"/>
      <c r="H226" s="247">
        <v>126.54000000000001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144</v>
      </c>
      <c r="AU226" s="253" t="s">
        <v>87</v>
      </c>
      <c r="AV226" s="14" t="s">
        <v>87</v>
      </c>
      <c r="AW226" s="14" t="s">
        <v>32</v>
      </c>
      <c r="AX226" s="14" t="s">
        <v>85</v>
      </c>
      <c r="AY226" s="253" t="s">
        <v>134</v>
      </c>
    </row>
    <row r="227" s="2" customFormat="1" ht="16.5" customHeight="1">
      <c r="A227" s="38"/>
      <c r="B227" s="39"/>
      <c r="C227" s="219" t="s">
        <v>240</v>
      </c>
      <c r="D227" s="219" t="s">
        <v>137</v>
      </c>
      <c r="E227" s="220" t="s">
        <v>241</v>
      </c>
      <c r="F227" s="221" t="s">
        <v>242</v>
      </c>
      <c r="G227" s="222" t="s">
        <v>243</v>
      </c>
      <c r="H227" s="223">
        <v>1</v>
      </c>
      <c r="I227" s="224"/>
      <c r="J227" s="225">
        <f>ROUND(I227*H227,2)</f>
        <v>0</v>
      </c>
      <c r="K227" s="221" t="s">
        <v>1</v>
      </c>
      <c r="L227" s="44"/>
      <c r="M227" s="226" t="s">
        <v>1</v>
      </c>
      <c r="N227" s="227" t="s">
        <v>42</v>
      </c>
      <c r="O227" s="91"/>
      <c r="P227" s="228">
        <f>O227*H227</f>
        <v>0</v>
      </c>
      <c r="Q227" s="228">
        <v>0.25871</v>
      </c>
      <c r="R227" s="228">
        <f>Q227*H227</f>
        <v>0.25871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148</v>
      </c>
      <c r="AT227" s="230" t="s">
        <v>137</v>
      </c>
      <c r="AU227" s="230" t="s">
        <v>87</v>
      </c>
      <c r="AY227" s="17" t="s">
        <v>134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85</v>
      </c>
      <c r="BK227" s="231">
        <f>ROUND(I227*H227,2)</f>
        <v>0</v>
      </c>
      <c r="BL227" s="17" t="s">
        <v>148</v>
      </c>
      <c r="BM227" s="230" t="s">
        <v>244</v>
      </c>
    </row>
    <row r="228" s="13" customFormat="1">
      <c r="A228" s="13"/>
      <c r="B228" s="232"/>
      <c r="C228" s="233"/>
      <c r="D228" s="234" t="s">
        <v>144</v>
      </c>
      <c r="E228" s="235" t="s">
        <v>1</v>
      </c>
      <c r="F228" s="236" t="s">
        <v>145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144</v>
      </c>
      <c r="AU228" s="242" t="s">
        <v>87</v>
      </c>
      <c r="AV228" s="13" t="s">
        <v>85</v>
      </c>
      <c r="AW228" s="13" t="s">
        <v>32</v>
      </c>
      <c r="AX228" s="13" t="s">
        <v>77</v>
      </c>
      <c r="AY228" s="242" t="s">
        <v>134</v>
      </c>
    </row>
    <row r="229" s="14" customFormat="1">
      <c r="A229" s="14"/>
      <c r="B229" s="243"/>
      <c r="C229" s="244"/>
      <c r="D229" s="234" t="s">
        <v>144</v>
      </c>
      <c r="E229" s="245" t="s">
        <v>1</v>
      </c>
      <c r="F229" s="246" t="s">
        <v>85</v>
      </c>
      <c r="G229" s="244"/>
      <c r="H229" s="247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144</v>
      </c>
      <c r="AU229" s="253" t="s">
        <v>87</v>
      </c>
      <c r="AV229" s="14" t="s">
        <v>87</v>
      </c>
      <c r="AW229" s="14" t="s">
        <v>32</v>
      </c>
      <c r="AX229" s="14" t="s">
        <v>85</v>
      </c>
      <c r="AY229" s="253" t="s">
        <v>134</v>
      </c>
    </row>
    <row r="230" s="12" customFormat="1" ht="20.88" customHeight="1">
      <c r="A230" s="12"/>
      <c r="B230" s="203"/>
      <c r="C230" s="204"/>
      <c r="D230" s="205" t="s">
        <v>76</v>
      </c>
      <c r="E230" s="217" t="s">
        <v>245</v>
      </c>
      <c r="F230" s="217" t="s">
        <v>246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SUM(P231:P290)</f>
        <v>0</v>
      </c>
      <c r="Q230" s="211"/>
      <c r="R230" s="212">
        <f>SUM(R231:R290)</f>
        <v>0</v>
      </c>
      <c r="S230" s="211"/>
      <c r="T230" s="213">
        <f>SUM(T231:T290)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85</v>
      </c>
      <c r="AT230" s="215" t="s">
        <v>76</v>
      </c>
      <c r="AU230" s="215" t="s">
        <v>87</v>
      </c>
      <c r="AY230" s="214" t="s">
        <v>134</v>
      </c>
      <c r="BK230" s="216">
        <f>SUM(BK231:BK290)</f>
        <v>0</v>
      </c>
    </row>
    <row r="231" s="2" customFormat="1" ht="24.15" customHeight="1">
      <c r="A231" s="38"/>
      <c r="B231" s="39"/>
      <c r="C231" s="219" t="s">
        <v>247</v>
      </c>
      <c r="D231" s="219" t="s">
        <v>137</v>
      </c>
      <c r="E231" s="220" t="s">
        <v>248</v>
      </c>
      <c r="F231" s="221" t="s">
        <v>249</v>
      </c>
      <c r="G231" s="222" t="s">
        <v>250</v>
      </c>
      <c r="H231" s="223">
        <v>1</v>
      </c>
      <c r="I231" s="224"/>
      <c r="J231" s="225">
        <f>ROUND(I231*H231,2)</f>
        <v>0</v>
      </c>
      <c r="K231" s="221" t="s">
        <v>1</v>
      </c>
      <c r="L231" s="44"/>
      <c r="M231" s="226" t="s">
        <v>1</v>
      </c>
      <c r="N231" s="227" t="s">
        <v>42</v>
      </c>
      <c r="O231" s="91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148</v>
      </c>
      <c r="AT231" s="230" t="s">
        <v>137</v>
      </c>
      <c r="AU231" s="230" t="s">
        <v>152</v>
      </c>
      <c r="AY231" s="17" t="s">
        <v>134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85</v>
      </c>
      <c r="BK231" s="231">
        <f>ROUND(I231*H231,2)</f>
        <v>0</v>
      </c>
      <c r="BL231" s="17" t="s">
        <v>148</v>
      </c>
      <c r="BM231" s="230" t="s">
        <v>251</v>
      </c>
    </row>
    <row r="232" s="13" customFormat="1">
      <c r="A232" s="13"/>
      <c r="B232" s="232"/>
      <c r="C232" s="233"/>
      <c r="D232" s="234" t="s">
        <v>144</v>
      </c>
      <c r="E232" s="235" t="s">
        <v>1</v>
      </c>
      <c r="F232" s="236" t="s">
        <v>145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144</v>
      </c>
      <c r="AU232" s="242" t="s">
        <v>152</v>
      </c>
      <c r="AV232" s="13" t="s">
        <v>85</v>
      </c>
      <c r="AW232" s="13" t="s">
        <v>32</v>
      </c>
      <c r="AX232" s="13" t="s">
        <v>77</v>
      </c>
      <c r="AY232" s="242" t="s">
        <v>134</v>
      </c>
    </row>
    <row r="233" s="14" customFormat="1">
      <c r="A233" s="14"/>
      <c r="B233" s="243"/>
      <c r="C233" s="244"/>
      <c r="D233" s="234" t="s">
        <v>144</v>
      </c>
      <c r="E233" s="245" t="s">
        <v>1</v>
      </c>
      <c r="F233" s="246" t="s">
        <v>252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144</v>
      </c>
      <c r="AU233" s="253" t="s">
        <v>152</v>
      </c>
      <c r="AV233" s="14" t="s">
        <v>87</v>
      </c>
      <c r="AW233" s="14" t="s">
        <v>32</v>
      </c>
      <c r="AX233" s="14" t="s">
        <v>77</v>
      </c>
      <c r="AY233" s="253" t="s">
        <v>134</v>
      </c>
    </row>
    <row r="234" s="15" customFormat="1">
      <c r="A234" s="15"/>
      <c r="B234" s="254"/>
      <c r="C234" s="255"/>
      <c r="D234" s="234" t="s">
        <v>144</v>
      </c>
      <c r="E234" s="256" t="s">
        <v>1</v>
      </c>
      <c r="F234" s="257" t="s">
        <v>147</v>
      </c>
      <c r="G234" s="255"/>
      <c r="H234" s="258">
        <v>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144</v>
      </c>
      <c r="AU234" s="264" t="s">
        <v>152</v>
      </c>
      <c r="AV234" s="15" t="s">
        <v>148</v>
      </c>
      <c r="AW234" s="15" t="s">
        <v>32</v>
      </c>
      <c r="AX234" s="15" t="s">
        <v>85</v>
      </c>
      <c r="AY234" s="264" t="s">
        <v>134</v>
      </c>
    </row>
    <row r="235" s="2" customFormat="1" ht="37.8" customHeight="1">
      <c r="A235" s="38"/>
      <c r="B235" s="39"/>
      <c r="C235" s="219" t="s">
        <v>253</v>
      </c>
      <c r="D235" s="219" t="s">
        <v>137</v>
      </c>
      <c r="E235" s="220" t="s">
        <v>254</v>
      </c>
      <c r="F235" s="221" t="s">
        <v>255</v>
      </c>
      <c r="G235" s="222" t="s">
        <v>250</v>
      </c>
      <c r="H235" s="223">
        <v>3</v>
      </c>
      <c r="I235" s="224"/>
      <c r="J235" s="225">
        <f>ROUND(I235*H235,2)</f>
        <v>0</v>
      </c>
      <c r="K235" s="221" t="s">
        <v>1</v>
      </c>
      <c r="L235" s="44"/>
      <c r="M235" s="226" t="s">
        <v>1</v>
      </c>
      <c r="N235" s="227" t="s">
        <v>42</v>
      </c>
      <c r="O235" s="91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148</v>
      </c>
      <c r="AT235" s="230" t="s">
        <v>137</v>
      </c>
      <c r="AU235" s="230" t="s">
        <v>152</v>
      </c>
      <c r="AY235" s="17" t="s">
        <v>134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85</v>
      </c>
      <c r="BK235" s="231">
        <f>ROUND(I235*H235,2)</f>
        <v>0</v>
      </c>
      <c r="BL235" s="17" t="s">
        <v>148</v>
      </c>
      <c r="BM235" s="230" t="s">
        <v>256</v>
      </c>
    </row>
    <row r="236" s="13" customFormat="1">
      <c r="A236" s="13"/>
      <c r="B236" s="232"/>
      <c r="C236" s="233"/>
      <c r="D236" s="234" t="s">
        <v>144</v>
      </c>
      <c r="E236" s="235" t="s">
        <v>1</v>
      </c>
      <c r="F236" s="236" t="s">
        <v>145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144</v>
      </c>
      <c r="AU236" s="242" t="s">
        <v>152</v>
      </c>
      <c r="AV236" s="13" t="s">
        <v>85</v>
      </c>
      <c r="AW236" s="13" t="s">
        <v>32</v>
      </c>
      <c r="AX236" s="13" t="s">
        <v>77</v>
      </c>
      <c r="AY236" s="242" t="s">
        <v>134</v>
      </c>
    </row>
    <row r="237" s="14" customFormat="1">
      <c r="A237" s="14"/>
      <c r="B237" s="243"/>
      <c r="C237" s="244"/>
      <c r="D237" s="234" t="s">
        <v>144</v>
      </c>
      <c r="E237" s="245" t="s">
        <v>1</v>
      </c>
      <c r="F237" s="246" t="s">
        <v>257</v>
      </c>
      <c r="G237" s="244"/>
      <c r="H237" s="247">
        <v>3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144</v>
      </c>
      <c r="AU237" s="253" t="s">
        <v>152</v>
      </c>
      <c r="AV237" s="14" t="s">
        <v>87</v>
      </c>
      <c r="AW237" s="14" t="s">
        <v>32</v>
      </c>
      <c r="AX237" s="14" t="s">
        <v>77</v>
      </c>
      <c r="AY237" s="253" t="s">
        <v>134</v>
      </c>
    </row>
    <row r="238" s="15" customFormat="1">
      <c r="A238" s="15"/>
      <c r="B238" s="254"/>
      <c r="C238" s="255"/>
      <c r="D238" s="234" t="s">
        <v>144</v>
      </c>
      <c r="E238" s="256" t="s">
        <v>1</v>
      </c>
      <c r="F238" s="257" t="s">
        <v>147</v>
      </c>
      <c r="G238" s="255"/>
      <c r="H238" s="258">
        <v>3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144</v>
      </c>
      <c r="AU238" s="264" t="s">
        <v>152</v>
      </c>
      <c r="AV238" s="15" t="s">
        <v>148</v>
      </c>
      <c r="AW238" s="15" t="s">
        <v>32</v>
      </c>
      <c r="AX238" s="15" t="s">
        <v>85</v>
      </c>
      <c r="AY238" s="264" t="s">
        <v>134</v>
      </c>
    </row>
    <row r="239" s="2" customFormat="1" ht="49.05" customHeight="1">
      <c r="A239" s="38"/>
      <c r="B239" s="39"/>
      <c r="C239" s="219" t="s">
        <v>258</v>
      </c>
      <c r="D239" s="219" t="s">
        <v>137</v>
      </c>
      <c r="E239" s="220" t="s">
        <v>259</v>
      </c>
      <c r="F239" s="221" t="s">
        <v>260</v>
      </c>
      <c r="G239" s="222" t="s">
        <v>250</v>
      </c>
      <c r="H239" s="223">
        <v>1</v>
      </c>
      <c r="I239" s="224"/>
      <c r="J239" s="225">
        <f>ROUND(I239*H239,2)</f>
        <v>0</v>
      </c>
      <c r="K239" s="221" t="s">
        <v>1</v>
      </c>
      <c r="L239" s="44"/>
      <c r="M239" s="226" t="s">
        <v>1</v>
      </c>
      <c r="N239" s="227" t="s">
        <v>42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148</v>
      </c>
      <c r="AT239" s="230" t="s">
        <v>137</v>
      </c>
      <c r="AU239" s="230" t="s">
        <v>152</v>
      </c>
      <c r="AY239" s="17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85</v>
      </c>
      <c r="BK239" s="231">
        <f>ROUND(I239*H239,2)</f>
        <v>0</v>
      </c>
      <c r="BL239" s="17" t="s">
        <v>148</v>
      </c>
      <c r="BM239" s="230" t="s">
        <v>261</v>
      </c>
    </row>
    <row r="240" s="13" customFormat="1">
      <c r="A240" s="13"/>
      <c r="B240" s="232"/>
      <c r="C240" s="233"/>
      <c r="D240" s="234" t="s">
        <v>144</v>
      </c>
      <c r="E240" s="235" t="s">
        <v>1</v>
      </c>
      <c r="F240" s="236" t="s">
        <v>145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144</v>
      </c>
      <c r="AU240" s="242" t="s">
        <v>152</v>
      </c>
      <c r="AV240" s="13" t="s">
        <v>85</v>
      </c>
      <c r="AW240" s="13" t="s">
        <v>32</v>
      </c>
      <c r="AX240" s="13" t="s">
        <v>77</v>
      </c>
      <c r="AY240" s="242" t="s">
        <v>134</v>
      </c>
    </row>
    <row r="241" s="14" customFormat="1">
      <c r="A241" s="14"/>
      <c r="B241" s="243"/>
      <c r="C241" s="244"/>
      <c r="D241" s="234" t="s">
        <v>144</v>
      </c>
      <c r="E241" s="245" t="s">
        <v>1</v>
      </c>
      <c r="F241" s="246" t="s">
        <v>252</v>
      </c>
      <c r="G241" s="244"/>
      <c r="H241" s="247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144</v>
      </c>
      <c r="AU241" s="253" t="s">
        <v>152</v>
      </c>
      <c r="AV241" s="14" t="s">
        <v>87</v>
      </c>
      <c r="AW241" s="14" t="s">
        <v>32</v>
      </c>
      <c r="AX241" s="14" t="s">
        <v>77</v>
      </c>
      <c r="AY241" s="253" t="s">
        <v>134</v>
      </c>
    </row>
    <row r="242" s="15" customFormat="1">
      <c r="A242" s="15"/>
      <c r="B242" s="254"/>
      <c r="C242" s="255"/>
      <c r="D242" s="234" t="s">
        <v>144</v>
      </c>
      <c r="E242" s="256" t="s">
        <v>1</v>
      </c>
      <c r="F242" s="257" t="s">
        <v>147</v>
      </c>
      <c r="G242" s="255"/>
      <c r="H242" s="258">
        <v>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144</v>
      </c>
      <c r="AU242" s="264" t="s">
        <v>152</v>
      </c>
      <c r="AV242" s="15" t="s">
        <v>148</v>
      </c>
      <c r="AW242" s="15" t="s">
        <v>32</v>
      </c>
      <c r="AX242" s="15" t="s">
        <v>85</v>
      </c>
      <c r="AY242" s="264" t="s">
        <v>134</v>
      </c>
    </row>
    <row r="243" s="2" customFormat="1" ht="24.15" customHeight="1">
      <c r="A243" s="38"/>
      <c r="B243" s="39"/>
      <c r="C243" s="219" t="s">
        <v>262</v>
      </c>
      <c r="D243" s="219" t="s">
        <v>137</v>
      </c>
      <c r="E243" s="220" t="s">
        <v>263</v>
      </c>
      <c r="F243" s="221" t="s">
        <v>264</v>
      </c>
      <c r="G243" s="222" t="s">
        <v>250</v>
      </c>
      <c r="H243" s="223">
        <v>4</v>
      </c>
      <c r="I243" s="224"/>
      <c r="J243" s="225">
        <f>ROUND(I243*H243,2)</f>
        <v>0</v>
      </c>
      <c r="K243" s="221" t="s">
        <v>1</v>
      </c>
      <c r="L243" s="44"/>
      <c r="M243" s="226" t="s">
        <v>1</v>
      </c>
      <c r="N243" s="227" t="s">
        <v>42</v>
      </c>
      <c r="O243" s="91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148</v>
      </c>
      <c r="AT243" s="230" t="s">
        <v>137</v>
      </c>
      <c r="AU243" s="230" t="s">
        <v>152</v>
      </c>
      <c r="AY243" s="17" t="s">
        <v>134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85</v>
      </c>
      <c r="BK243" s="231">
        <f>ROUND(I243*H243,2)</f>
        <v>0</v>
      </c>
      <c r="BL243" s="17" t="s">
        <v>148</v>
      </c>
      <c r="BM243" s="230" t="s">
        <v>265</v>
      </c>
    </row>
    <row r="244" s="13" customFormat="1">
      <c r="A244" s="13"/>
      <c r="B244" s="232"/>
      <c r="C244" s="233"/>
      <c r="D244" s="234" t="s">
        <v>144</v>
      </c>
      <c r="E244" s="235" t="s">
        <v>1</v>
      </c>
      <c r="F244" s="236" t="s">
        <v>145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144</v>
      </c>
      <c r="AU244" s="242" t="s">
        <v>152</v>
      </c>
      <c r="AV244" s="13" t="s">
        <v>85</v>
      </c>
      <c r="AW244" s="13" t="s">
        <v>32</v>
      </c>
      <c r="AX244" s="13" t="s">
        <v>77</v>
      </c>
      <c r="AY244" s="242" t="s">
        <v>134</v>
      </c>
    </row>
    <row r="245" s="14" customFormat="1">
      <c r="A245" s="14"/>
      <c r="B245" s="243"/>
      <c r="C245" s="244"/>
      <c r="D245" s="234" t="s">
        <v>144</v>
      </c>
      <c r="E245" s="245" t="s">
        <v>1</v>
      </c>
      <c r="F245" s="246" t="s">
        <v>266</v>
      </c>
      <c r="G245" s="244"/>
      <c r="H245" s="247">
        <v>4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144</v>
      </c>
      <c r="AU245" s="253" t="s">
        <v>152</v>
      </c>
      <c r="AV245" s="14" t="s">
        <v>87</v>
      </c>
      <c r="AW245" s="14" t="s">
        <v>32</v>
      </c>
      <c r="AX245" s="14" t="s">
        <v>77</v>
      </c>
      <c r="AY245" s="253" t="s">
        <v>134</v>
      </c>
    </row>
    <row r="246" s="15" customFormat="1">
      <c r="A246" s="15"/>
      <c r="B246" s="254"/>
      <c r="C246" s="255"/>
      <c r="D246" s="234" t="s">
        <v>144</v>
      </c>
      <c r="E246" s="256" t="s">
        <v>1</v>
      </c>
      <c r="F246" s="257" t="s">
        <v>147</v>
      </c>
      <c r="G246" s="255"/>
      <c r="H246" s="258">
        <v>4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144</v>
      </c>
      <c r="AU246" s="264" t="s">
        <v>152</v>
      </c>
      <c r="AV246" s="15" t="s">
        <v>148</v>
      </c>
      <c r="AW246" s="15" t="s">
        <v>32</v>
      </c>
      <c r="AX246" s="15" t="s">
        <v>85</v>
      </c>
      <c r="AY246" s="264" t="s">
        <v>134</v>
      </c>
    </row>
    <row r="247" s="2" customFormat="1" ht="49.05" customHeight="1">
      <c r="A247" s="38"/>
      <c r="B247" s="39"/>
      <c r="C247" s="219" t="s">
        <v>267</v>
      </c>
      <c r="D247" s="219" t="s">
        <v>137</v>
      </c>
      <c r="E247" s="220" t="s">
        <v>268</v>
      </c>
      <c r="F247" s="221" t="s">
        <v>269</v>
      </c>
      <c r="G247" s="222" t="s">
        <v>250</v>
      </c>
      <c r="H247" s="223">
        <v>1</v>
      </c>
      <c r="I247" s="224"/>
      <c r="J247" s="225">
        <f>ROUND(I247*H247,2)</f>
        <v>0</v>
      </c>
      <c r="K247" s="221" t="s">
        <v>1</v>
      </c>
      <c r="L247" s="44"/>
      <c r="M247" s="226" t="s">
        <v>1</v>
      </c>
      <c r="N247" s="227" t="s">
        <v>42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148</v>
      </c>
      <c r="AT247" s="230" t="s">
        <v>137</v>
      </c>
      <c r="AU247" s="230" t="s">
        <v>152</v>
      </c>
      <c r="AY247" s="17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85</v>
      </c>
      <c r="BK247" s="231">
        <f>ROUND(I247*H247,2)</f>
        <v>0</v>
      </c>
      <c r="BL247" s="17" t="s">
        <v>148</v>
      </c>
      <c r="BM247" s="230" t="s">
        <v>270</v>
      </c>
    </row>
    <row r="248" s="13" customFormat="1">
      <c r="A248" s="13"/>
      <c r="B248" s="232"/>
      <c r="C248" s="233"/>
      <c r="D248" s="234" t="s">
        <v>144</v>
      </c>
      <c r="E248" s="235" t="s">
        <v>1</v>
      </c>
      <c r="F248" s="236" t="s">
        <v>145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144</v>
      </c>
      <c r="AU248" s="242" t="s">
        <v>152</v>
      </c>
      <c r="AV248" s="13" t="s">
        <v>85</v>
      </c>
      <c r="AW248" s="13" t="s">
        <v>32</v>
      </c>
      <c r="AX248" s="13" t="s">
        <v>77</v>
      </c>
      <c r="AY248" s="242" t="s">
        <v>134</v>
      </c>
    </row>
    <row r="249" s="14" customFormat="1">
      <c r="A249" s="14"/>
      <c r="B249" s="243"/>
      <c r="C249" s="244"/>
      <c r="D249" s="234" t="s">
        <v>144</v>
      </c>
      <c r="E249" s="245" t="s">
        <v>1</v>
      </c>
      <c r="F249" s="246" t="s">
        <v>252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144</v>
      </c>
      <c r="AU249" s="253" t="s">
        <v>152</v>
      </c>
      <c r="AV249" s="14" t="s">
        <v>87</v>
      </c>
      <c r="AW249" s="14" t="s">
        <v>32</v>
      </c>
      <c r="AX249" s="14" t="s">
        <v>77</v>
      </c>
      <c r="AY249" s="253" t="s">
        <v>134</v>
      </c>
    </row>
    <row r="250" s="15" customFormat="1">
      <c r="A250" s="15"/>
      <c r="B250" s="254"/>
      <c r="C250" s="255"/>
      <c r="D250" s="234" t="s">
        <v>144</v>
      </c>
      <c r="E250" s="256" t="s">
        <v>1</v>
      </c>
      <c r="F250" s="257" t="s">
        <v>147</v>
      </c>
      <c r="G250" s="255"/>
      <c r="H250" s="258">
        <v>1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144</v>
      </c>
      <c r="AU250" s="264" t="s">
        <v>152</v>
      </c>
      <c r="AV250" s="15" t="s">
        <v>148</v>
      </c>
      <c r="AW250" s="15" t="s">
        <v>32</v>
      </c>
      <c r="AX250" s="15" t="s">
        <v>85</v>
      </c>
      <c r="AY250" s="264" t="s">
        <v>134</v>
      </c>
    </row>
    <row r="251" s="2" customFormat="1" ht="37.8" customHeight="1">
      <c r="A251" s="38"/>
      <c r="B251" s="39"/>
      <c r="C251" s="219" t="s">
        <v>271</v>
      </c>
      <c r="D251" s="219" t="s">
        <v>137</v>
      </c>
      <c r="E251" s="220" t="s">
        <v>272</v>
      </c>
      <c r="F251" s="221" t="s">
        <v>273</v>
      </c>
      <c r="G251" s="222" t="s">
        <v>250</v>
      </c>
      <c r="H251" s="223">
        <v>4</v>
      </c>
      <c r="I251" s="224"/>
      <c r="J251" s="225">
        <f>ROUND(I251*H251,2)</f>
        <v>0</v>
      </c>
      <c r="K251" s="221" t="s">
        <v>1</v>
      </c>
      <c r="L251" s="44"/>
      <c r="M251" s="226" t="s">
        <v>1</v>
      </c>
      <c r="N251" s="227" t="s">
        <v>42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148</v>
      </c>
      <c r="AT251" s="230" t="s">
        <v>137</v>
      </c>
      <c r="AU251" s="230" t="s">
        <v>152</v>
      </c>
      <c r="AY251" s="17" t="s">
        <v>134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85</v>
      </c>
      <c r="BK251" s="231">
        <f>ROUND(I251*H251,2)</f>
        <v>0</v>
      </c>
      <c r="BL251" s="17" t="s">
        <v>148</v>
      </c>
      <c r="BM251" s="230" t="s">
        <v>274</v>
      </c>
    </row>
    <row r="252" s="13" customFormat="1">
      <c r="A252" s="13"/>
      <c r="B252" s="232"/>
      <c r="C252" s="233"/>
      <c r="D252" s="234" t="s">
        <v>144</v>
      </c>
      <c r="E252" s="235" t="s">
        <v>1</v>
      </c>
      <c r="F252" s="236" t="s">
        <v>145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144</v>
      </c>
      <c r="AU252" s="242" t="s">
        <v>152</v>
      </c>
      <c r="AV252" s="13" t="s">
        <v>85</v>
      </c>
      <c r="AW252" s="13" t="s">
        <v>32</v>
      </c>
      <c r="AX252" s="13" t="s">
        <v>77</v>
      </c>
      <c r="AY252" s="242" t="s">
        <v>134</v>
      </c>
    </row>
    <row r="253" s="14" customFormat="1">
      <c r="A253" s="14"/>
      <c r="B253" s="243"/>
      <c r="C253" s="244"/>
      <c r="D253" s="234" t="s">
        <v>144</v>
      </c>
      <c r="E253" s="245" t="s">
        <v>1</v>
      </c>
      <c r="F253" s="246" t="s">
        <v>275</v>
      </c>
      <c r="G253" s="244"/>
      <c r="H253" s="247">
        <v>4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144</v>
      </c>
      <c r="AU253" s="253" t="s">
        <v>152</v>
      </c>
      <c r="AV253" s="14" t="s">
        <v>87</v>
      </c>
      <c r="AW253" s="14" t="s">
        <v>32</v>
      </c>
      <c r="AX253" s="14" t="s">
        <v>77</v>
      </c>
      <c r="AY253" s="253" t="s">
        <v>134</v>
      </c>
    </row>
    <row r="254" s="15" customFormat="1">
      <c r="A254" s="15"/>
      <c r="B254" s="254"/>
      <c r="C254" s="255"/>
      <c r="D254" s="234" t="s">
        <v>144</v>
      </c>
      <c r="E254" s="256" t="s">
        <v>1</v>
      </c>
      <c r="F254" s="257" t="s">
        <v>147</v>
      </c>
      <c r="G254" s="255"/>
      <c r="H254" s="258">
        <v>4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144</v>
      </c>
      <c r="AU254" s="264" t="s">
        <v>152</v>
      </c>
      <c r="AV254" s="15" t="s">
        <v>148</v>
      </c>
      <c r="AW254" s="15" t="s">
        <v>32</v>
      </c>
      <c r="AX254" s="15" t="s">
        <v>85</v>
      </c>
      <c r="AY254" s="264" t="s">
        <v>134</v>
      </c>
    </row>
    <row r="255" s="2" customFormat="1" ht="21.75" customHeight="1">
      <c r="A255" s="38"/>
      <c r="B255" s="39"/>
      <c r="C255" s="219" t="s">
        <v>276</v>
      </c>
      <c r="D255" s="219" t="s">
        <v>137</v>
      </c>
      <c r="E255" s="220" t="s">
        <v>277</v>
      </c>
      <c r="F255" s="221" t="s">
        <v>278</v>
      </c>
      <c r="G255" s="222" t="s">
        <v>250</v>
      </c>
      <c r="H255" s="223">
        <v>2</v>
      </c>
      <c r="I255" s="224"/>
      <c r="J255" s="225">
        <f>ROUND(I255*H255,2)</f>
        <v>0</v>
      </c>
      <c r="K255" s="221" t="s">
        <v>1</v>
      </c>
      <c r="L255" s="44"/>
      <c r="M255" s="226" t="s">
        <v>1</v>
      </c>
      <c r="N255" s="227" t="s">
        <v>42</v>
      </c>
      <c r="O255" s="91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148</v>
      </c>
      <c r="AT255" s="230" t="s">
        <v>137</v>
      </c>
      <c r="AU255" s="230" t="s">
        <v>152</v>
      </c>
      <c r="AY255" s="17" t="s">
        <v>134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85</v>
      </c>
      <c r="BK255" s="231">
        <f>ROUND(I255*H255,2)</f>
        <v>0</v>
      </c>
      <c r="BL255" s="17" t="s">
        <v>148</v>
      </c>
      <c r="BM255" s="230" t="s">
        <v>279</v>
      </c>
    </row>
    <row r="256" s="13" customFormat="1">
      <c r="A256" s="13"/>
      <c r="B256" s="232"/>
      <c r="C256" s="233"/>
      <c r="D256" s="234" t="s">
        <v>144</v>
      </c>
      <c r="E256" s="235" t="s">
        <v>1</v>
      </c>
      <c r="F256" s="236" t="s">
        <v>145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144</v>
      </c>
      <c r="AU256" s="242" t="s">
        <v>152</v>
      </c>
      <c r="AV256" s="13" t="s">
        <v>85</v>
      </c>
      <c r="AW256" s="13" t="s">
        <v>32</v>
      </c>
      <c r="AX256" s="13" t="s">
        <v>77</v>
      </c>
      <c r="AY256" s="242" t="s">
        <v>134</v>
      </c>
    </row>
    <row r="257" s="14" customFormat="1">
      <c r="A257" s="14"/>
      <c r="B257" s="243"/>
      <c r="C257" s="244"/>
      <c r="D257" s="234" t="s">
        <v>144</v>
      </c>
      <c r="E257" s="245" t="s">
        <v>1</v>
      </c>
      <c r="F257" s="246" t="s">
        <v>280</v>
      </c>
      <c r="G257" s="244"/>
      <c r="H257" s="247">
        <v>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144</v>
      </c>
      <c r="AU257" s="253" t="s">
        <v>152</v>
      </c>
      <c r="AV257" s="14" t="s">
        <v>87</v>
      </c>
      <c r="AW257" s="14" t="s">
        <v>32</v>
      </c>
      <c r="AX257" s="14" t="s">
        <v>77</v>
      </c>
      <c r="AY257" s="253" t="s">
        <v>134</v>
      </c>
    </row>
    <row r="258" s="15" customFormat="1">
      <c r="A258" s="15"/>
      <c r="B258" s="254"/>
      <c r="C258" s="255"/>
      <c r="D258" s="234" t="s">
        <v>144</v>
      </c>
      <c r="E258" s="256" t="s">
        <v>1</v>
      </c>
      <c r="F258" s="257" t="s">
        <v>147</v>
      </c>
      <c r="G258" s="255"/>
      <c r="H258" s="258">
        <v>2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144</v>
      </c>
      <c r="AU258" s="264" t="s">
        <v>152</v>
      </c>
      <c r="AV258" s="15" t="s">
        <v>148</v>
      </c>
      <c r="AW258" s="15" t="s">
        <v>32</v>
      </c>
      <c r="AX258" s="15" t="s">
        <v>85</v>
      </c>
      <c r="AY258" s="264" t="s">
        <v>134</v>
      </c>
    </row>
    <row r="259" s="2" customFormat="1" ht="24.15" customHeight="1">
      <c r="A259" s="38"/>
      <c r="B259" s="39"/>
      <c r="C259" s="219" t="s">
        <v>281</v>
      </c>
      <c r="D259" s="219" t="s">
        <v>137</v>
      </c>
      <c r="E259" s="220" t="s">
        <v>282</v>
      </c>
      <c r="F259" s="221" t="s">
        <v>283</v>
      </c>
      <c r="G259" s="222" t="s">
        <v>250</v>
      </c>
      <c r="H259" s="223">
        <v>10</v>
      </c>
      <c r="I259" s="224"/>
      <c r="J259" s="225">
        <f>ROUND(I259*H259,2)</f>
        <v>0</v>
      </c>
      <c r="K259" s="221" t="s">
        <v>1</v>
      </c>
      <c r="L259" s="44"/>
      <c r="M259" s="226" t="s">
        <v>1</v>
      </c>
      <c r="N259" s="227" t="s">
        <v>42</v>
      </c>
      <c r="O259" s="91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148</v>
      </c>
      <c r="AT259" s="230" t="s">
        <v>137</v>
      </c>
      <c r="AU259" s="230" t="s">
        <v>152</v>
      </c>
      <c r="AY259" s="17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85</v>
      </c>
      <c r="BK259" s="231">
        <f>ROUND(I259*H259,2)</f>
        <v>0</v>
      </c>
      <c r="BL259" s="17" t="s">
        <v>148</v>
      </c>
      <c r="BM259" s="230" t="s">
        <v>284</v>
      </c>
    </row>
    <row r="260" s="13" customFormat="1">
      <c r="A260" s="13"/>
      <c r="B260" s="232"/>
      <c r="C260" s="233"/>
      <c r="D260" s="234" t="s">
        <v>144</v>
      </c>
      <c r="E260" s="235" t="s">
        <v>1</v>
      </c>
      <c r="F260" s="236" t="s">
        <v>145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144</v>
      </c>
      <c r="AU260" s="242" t="s">
        <v>152</v>
      </c>
      <c r="AV260" s="13" t="s">
        <v>85</v>
      </c>
      <c r="AW260" s="13" t="s">
        <v>32</v>
      </c>
      <c r="AX260" s="13" t="s">
        <v>77</v>
      </c>
      <c r="AY260" s="242" t="s">
        <v>134</v>
      </c>
    </row>
    <row r="261" s="14" customFormat="1">
      <c r="A261" s="14"/>
      <c r="B261" s="243"/>
      <c r="C261" s="244"/>
      <c r="D261" s="234" t="s">
        <v>144</v>
      </c>
      <c r="E261" s="245" t="s">
        <v>1</v>
      </c>
      <c r="F261" s="246" t="s">
        <v>285</v>
      </c>
      <c r="G261" s="244"/>
      <c r="H261" s="247">
        <v>10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144</v>
      </c>
      <c r="AU261" s="253" t="s">
        <v>152</v>
      </c>
      <c r="AV261" s="14" t="s">
        <v>87</v>
      </c>
      <c r="AW261" s="14" t="s">
        <v>32</v>
      </c>
      <c r="AX261" s="14" t="s">
        <v>77</v>
      </c>
      <c r="AY261" s="253" t="s">
        <v>134</v>
      </c>
    </row>
    <row r="262" s="15" customFormat="1">
      <c r="A262" s="15"/>
      <c r="B262" s="254"/>
      <c r="C262" s="255"/>
      <c r="D262" s="234" t="s">
        <v>144</v>
      </c>
      <c r="E262" s="256" t="s">
        <v>1</v>
      </c>
      <c r="F262" s="257" t="s">
        <v>147</v>
      </c>
      <c r="G262" s="255"/>
      <c r="H262" s="258">
        <v>10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144</v>
      </c>
      <c r="AU262" s="264" t="s">
        <v>152</v>
      </c>
      <c r="AV262" s="15" t="s">
        <v>148</v>
      </c>
      <c r="AW262" s="15" t="s">
        <v>32</v>
      </c>
      <c r="AX262" s="15" t="s">
        <v>85</v>
      </c>
      <c r="AY262" s="264" t="s">
        <v>134</v>
      </c>
    </row>
    <row r="263" s="2" customFormat="1" ht="24.15" customHeight="1">
      <c r="A263" s="38"/>
      <c r="B263" s="39"/>
      <c r="C263" s="219" t="s">
        <v>286</v>
      </c>
      <c r="D263" s="219" t="s">
        <v>137</v>
      </c>
      <c r="E263" s="220" t="s">
        <v>287</v>
      </c>
      <c r="F263" s="221" t="s">
        <v>288</v>
      </c>
      <c r="G263" s="222" t="s">
        <v>250</v>
      </c>
      <c r="H263" s="223">
        <v>1</v>
      </c>
      <c r="I263" s="224"/>
      <c r="J263" s="225">
        <f>ROUND(I263*H263,2)</f>
        <v>0</v>
      </c>
      <c r="K263" s="221" t="s">
        <v>1</v>
      </c>
      <c r="L263" s="44"/>
      <c r="M263" s="226" t="s">
        <v>1</v>
      </c>
      <c r="N263" s="227" t="s">
        <v>42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148</v>
      </c>
      <c r="AT263" s="230" t="s">
        <v>137</v>
      </c>
      <c r="AU263" s="230" t="s">
        <v>152</v>
      </c>
      <c r="AY263" s="17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85</v>
      </c>
      <c r="BK263" s="231">
        <f>ROUND(I263*H263,2)</f>
        <v>0</v>
      </c>
      <c r="BL263" s="17" t="s">
        <v>148</v>
      </c>
      <c r="BM263" s="230" t="s">
        <v>289</v>
      </c>
    </row>
    <row r="264" s="13" customFormat="1">
      <c r="A264" s="13"/>
      <c r="B264" s="232"/>
      <c r="C264" s="233"/>
      <c r="D264" s="234" t="s">
        <v>144</v>
      </c>
      <c r="E264" s="235" t="s">
        <v>1</v>
      </c>
      <c r="F264" s="236" t="s">
        <v>145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144</v>
      </c>
      <c r="AU264" s="242" t="s">
        <v>152</v>
      </c>
      <c r="AV264" s="13" t="s">
        <v>85</v>
      </c>
      <c r="AW264" s="13" t="s">
        <v>32</v>
      </c>
      <c r="AX264" s="13" t="s">
        <v>77</v>
      </c>
      <c r="AY264" s="242" t="s">
        <v>134</v>
      </c>
    </row>
    <row r="265" s="14" customFormat="1">
      <c r="A265" s="14"/>
      <c r="B265" s="243"/>
      <c r="C265" s="244"/>
      <c r="D265" s="234" t="s">
        <v>144</v>
      </c>
      <c r="E265" s="245" t="s">
        <v>1</v>
      </c>
      <c r="F265" s="246" t="s">
        <v>252</v>
      </c>
      <c r="G265" s="244"/>
      <c r="H265" s="247">
        <v>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144</v>
      </c>
      <c r="AU265" s="253" t="s">
        <v>152</v>
      </c>
      <c r="AV265" s="14" t="s">
        <v>87</v>
      </c>
      <c r="AW265" s="14" t="s">
        <v>32</v>
      </c>
      <c r="AX265" s="14" t="s">
        <v>77</v>
      </c>
      <c r="AY265" s="253" t="s">
        <v>134</v>
      </c>
    </row>
    <row r="266" s="15" customFormat="1">
      <c r="A266" s="15"/>
      <c r="B266" s="254"/>
      <c r="C266" s="255"/>
      <c r="D266" s="234" t="s">
        <v>144</v>
      </c>
      <c r="E266" s="256" t="s">
        <v>1</v>
      </c>
      <c r="F266" s="257" t="s">
        <v>147</v>
      </c>
      <c r="G266" s="255"/>
      <c r="H266" s="258">
        <v>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144</v>
      </c>
      <c r="AU266" s="264" t="s">
        <v>152</v>
      </c>
      <c r="AV266" s="15" t="s">
        <v>148</v>
      </c>
      <c r="AW266" s="15" t="s">
        <v>32</v>
      </c>
      <c r="AX266" s="15" t="s">
        <v>85</v>
      </c>
      <c r="AY266" s="264" t="s">
        <v>134</v>
      </c>
    </row>
    <row r="267" s="2" customFormat="1" ht="24.15" customHeight="1">
      <c r="A267" s="38"/>
      <c r="B267" s="39"/>
      <c r="C267" s="219" t="s">
        <v>290</v>
      </c>
      <c r="D267" s="219" t="s">
        <v>137</v>
      </c>
      <c r="E267" s="220" t="s">
        <v>291</v>
      </c>
      <c r="F267" s="221" t="s">
        <v>292</v>
      </c>
      <c r="G267" s="222" t="s">
        <v>250</v>
      </c>
      <c r="H267" s="223">
        <v>6</v>
      </c>
      <c r="I267" s="224"/>
      <c r="J267" s="225">
        <f>ROUND(I267*H267,2)</f>
        <v>0</v>
      </c>
      <c r="K267" s="221" t="s">
        <v>1</v>
      </c>
      <c r="L267" s="44"/>
      <c r="M267" s="226" t="s">
        <v>1</v>
      </c>
      <c r="N267" s="227" t="s">
        <v>42</v>
      </c>
      <c r="O267" s="91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148</v>
      </c>
      <c r="AT267" s="230" t="s">
        <v>137</v>
      </c>
      <c r="AU267" s="230" t="s">
        <v>152</v>
      </c>
      <c r="AY267" s="17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85</v>
      </c>
      <c r="BK267" s="231">
        <f>ROUND(I267*H267,2)</f>
        <v>0</v>
      </c>
      <c r="BL267" s="17" t="s">
        <v>148</v>
      </c>
      <c r="BM267" s="230" t="s">
        <v>293</v>
      </c>
    </row>
    <row r="268" s="13" customFormat="1">
      <c r="A268" s="13"/>
      <c r="B268" s="232"/>
      <c r="C268" s="233"/>
      <c r="D268" s="234" t="s">
        <v>144</v>
      </c>
      <c r="E268" s="235" t="s">
        <v>1</v>
      </c>
      <c r="F268" s="236" t="s">
        <v>145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144</v>
      </c>
      <c r="AU268" s="242" t="s">
        <v>152</v>
      </c>
      <c r="AV268" s="13" t="s">
        <v>85</v>
      </c>
      <c r="AW268" s="13" t="s">
        <v>32</v>
      </c>
      <c r="AX268" s="13" t="s">
        <v>77</v>
      </c>
      <c r="AY268" s="242" t="s">
        <v>134</v>
      </c>
    </row>
    <row r="269" s="14" customFormat="1">
      <c r="A269" s="14"/>
      <c r="B269" s="243"/>
      <c r="C269" s="244"/>
      <c r="D269" s="234" t="s">
        <v>144</v>
      </c>
      <c r="E269" s="245" t="s">
        <v>1</v>
      </c>
      <c r="F269" s="246" t="s">
        <v>294</v>
      </c>
      <c r="G269" s="244"/>
      <c r="H269" s="247">
        <v>6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144</v>
      </c>
      <c r="AU269" s="253" t="s">
        <v>152</v>
      </c>
      <c r="AV269" s="14" t="s">
        <v>87</v>
      </c>
      <c r="AW269" s="14" t="s">
        <v>32</v>
      </c>
      <c r="AX269" s="14" t="s">
        <v>77</v>
      </c>
      <c r="AY269" s="253" t="s">
        <v>134</v>
      </c>
    </row>
    <row r="270" s="15" customFormat="1">
      <c r="A270" s="15"/>
      <c r="B270" s="254"/>
      <c r="C270" s="255"/>
      <c r="D270" s="234" t="s">
        <v>144</v>
      </c>
      <c r="E270" s="256" t="s">
        <v>1</v>
      </c>
      <c r="F270" s="257" t="s">
        <v>147</v>
      </c>
      <c r="G270" s="255"/>
      <c r="H270" s="258">
        <v>6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144</v>
      </c>
      <c r="AU270" s="264" t="s">
        <v>152</v>
      </c>
      <c r="AV270" s="15" t="s">
        <v>148</v>
      </c>
      <c r="AW270" s="15" t="s">
        <v>32</v>
      </c>
      <c r="AX270" s="15" t="s">
        <v>85</v>
      </c>
      <c r="AY270" s="264" t="s">
        <v>134</v>
      </c>
    </row>
    <row r="271" s="2" customFormat="1" ht="24.15" customHeight="1">
      <c r="A271" s="38"/>
      <c r="B271" s="39"/>
      <c r="C271" s="219" t="s">
        <v>295</v>
      </c>
      <c r="D271" s="219" t="s">
        <v>137</v>
      </c>
      <c r="E271" s="220" t="s">
        <v>296</v>
      </c>
      <c r="F271" s="221" t="s">
        <v>297</v>
      </c>
      <c r="G271" s="222" t="s">
        <v>298</v>
      </c>
      <c r="H271" s="223">
        <v>14.800000000000001</v>
      </c>
      <c r="I271" s="224"/>
      <c r="J271" s="225">
        <f>ROUND(I271*H271,2)</f>
        <v>0</v>
      </c>
      <c r="K271" s="221" t="s">
        <v>1</v>
      </c>
      <c r="L271" s="44"/>
      <c r="M271" s="226" t="s">
        <v>1</v>
      </c>
      <c r="N271" s="227" t="s">
        <v>42</v>
      </c>
      <c r="O271" s="91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148</v>
      </c>
      <c r="AT271" s="230" t="s">
        <v>137</v>
      </c>
      <c r="AU271" s="230" t="s">
        <v>152</v>
      </c>
      <c r="AY271" s="17" t="s">
        <v>134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85</v>
      </c>
      <c r="BK271" s="231">
        <f>ROUND(I271*H271,2)</f>
        <v>0</v>
      </c>
      <c r="BL271" s="17" t="s">
        <v>148</v>
      </c>
      <c r="BM271" s="230" t="s">
        <v>299</v>
      </c>
    </row>
    <row r="272" s="13" customFormat="1">
      <c r="A272" s="13"/>
      <c r="B272" s="232"/>
      <c r="C272" s="233"/>
      <c r="D272" s="234" t="s">
        <v>144</v>
      </c>
      <c r="E272" s="235" t="s">
        <v>1</v>
      </c>
      <c r="F272" s="236" t="s">
        <v>145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144</v>
      </c>
      <c r="AU272" s="242" t="s">
        <v>152</v>
      </c>
      <c r="AV272" s="13" t="s">
        <v>85</v>
      </c>
      <c r="AW272" s="13" t="s">
        <v>32</v>
      </c>
      <c r="AX272" s="13" t="s">
        <v>77</v>
      </c>
      <c r="AY272" s="242" t="s">
        <v>134</v>
      </c>
    </row>
    <row r="273" s="14" customFormat="1">
      <c r="A273" s="14"/>
      <c r="B273" s="243"/>
      <c r="C273" s="244"/>
      <c r="D273" s="234" t="s">
        <v>144</v>
      </c>
      <c r="E273" s="245" t="s">
        <v>1</v>
      </c>
      <c r="F273" s="246" t="s">
        <v>300</v>
      </c>
      <c r="G273" s="244"/>
      <c r="H273" s="247">
        <v>14.800000000000001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144</v>
      </c>
      <c r="AU273" s="253" t="s">
        <v>152</v>
      </c>
      <c r="AV273" s="14" t="s">
        <v>87</v>
      </c>
      <c r="AW273" s="14" t="s">
        <v>32</v>
      </c>
      <c r="AX273" s="14" t="s">
        <v>77</v>
      </c>
      <c r="AY273" s="253" t="s">
        <v>134</v>
      </c>
    </row>
    <row r="274" s="15" customFormat="1">
      <c r="A274" s="15"/>
      <c r="B274" s="254"/>
      <c r="C274" s="255"/>
      <c r="D274" s="234" t="s">
        <v>144</v>
      </c>
      <c r="E274" s="256" t="s">
        <v>1</v>
      </c>
      <c r="F274" s="257" t="s">
        <v>147</v>
      </c>
      <c r="G274" s="255"/>
      <c r="H274" s="258">
        <v>14.800000000000001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144</v>
      </c>
      <c r="AU274" s="264" t="s">
        <v>152</v>
      </c>
      <c r="AV274" s="15" t="s">
        <v>148</v>
      </c>
      <c r="AW274" s="15" t="s">
        <v>32</v>
      </c>
      <c r="AX274" s="15" t="s">
        <v>85</v>
      </c>
      <c r="AY274" s="264" t="s">
        <v>134</v>
      </c>
    </row>
    <row r="275" s="2" customFormat="1" ht="24.15" customHeight="1">
      <c r="A275" s="38"/>
      <c r="B275" s="39"/>
      <c r="C275" s="219" t="s">
        <v>301</v>
      </c>
      <c r="D275" s="219" t="s">
        <v>137</v>
      </c>
      <c r="E275" s="220" t="s">
        <v>302</v>
      </c>
      <c r="F275" s="221" t="s">
        <v>303</v>
      </c>
      <c r="G275" s="222" t="s">
        <v>298</v>
      </c>
      <c r="H275" s="223">
        <v>60.5</v>
      </c>
      <c r="I275" s="224"/>
      <c r="J275" s="225">
        <f>ROUND(I275*H275,2)</f>
        <v>0</v>
      </c>
      <c r="K275" s="221" t="s">
        <v>1</v>
      </c>
      <c r="L275" s="44"/>
      <c r="M275" s="226" t="s">
        <v>1</v>
      </c>
      <c r="N275" s="227" t="s">
        <v>42</v>
      </c>
      <c r="O275" s="91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148</v>
      </c>
      <c r="AT275" s="230" t="s">
        <v>137</v>
      </c>
      <c r="AU275" s="230" t="s">
        <v>152</v>
      </c>
      <c r="AY275" s="17" t="s">
        <v>134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85</v>
      </c>
      <c r="BK275" s="231">
        <f>ROUND(I275*H275,2)</f>
        <v>0</v>
      </c>
      <c r="BL275" s="17" t="s">
        <v>148</v>
      </c>
      <c r="BM275" s="230" t="s">
        <v>304</v>
      </c>
    </row>
    <row r="276" s="13" customFormat="1">
      <c r="A276" s="13"/>
      <c r="B276" s="232"/>
      <c r="C276" s="233"/>
      <c r="D276" s="234" t="s">
        <v>144</v>
      </c>
      <c r="E276" s="235" t="s">
        <v>1</v>
      </c>
      <c r="F276" s="236" t="s">
        <v>145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144</v>
      </c>
      <c r="AU276" s="242" t="s">
        <v>152</v>
      </c>
      <c r="AV276" s="13" t="s">
        <v>85</v>
      </c>
      <c r="AW276" s="13" t="s">
        <v>32</v>
      </c>
      <c r="AX276" s="13" t="s">
        <v>77</v>
      </c>
      <c r="AY276" s="242" t="s">
        <v>134</v>
      </c>
    </row>
    <row r="277" s="14" customFormat="1">
      <c r="A277" s="14"/>
      <c r="B277" s="243"/>
      <c r="C277" s="244"/>
      <c r="D277" s="234" t="s">
        <v>144</v>
      </c>
      <c r="E277" s="245" t="s">
        <v>1</v>
      </c>
      <c r="F277" s="246" t="s">
        <v>305</v>
      </c>
      <c r="G277" s="244"/>
      <c r="H277" s="247">
        <v>60.5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144</v>
      </c>
      <c r="AU277" s="253" t="s">
        <v>152</v>
      </c>
      <c r="AV277" s="14" t="s">
        <v>87</v>
      </c>
      <c r="AW277" s="14" t="s">
        <v>32</v>
      </c>
      <c r="AX277" s="14" t="s">
        <v>77</v>
      </c>
      <c r="AY277" s="253" t="s">
        <v>134</v>
      </c>
    </row>
    <row r="278" s="15" customFormat="1">
      <c r="A278" s="15"/>
      <c r="B278" s="254"/>
      <c r="C278" s="255"/>
      <c r="D278" s="234" t="s">
        <v>144</v>
      </c>
      <c r="E278" s="256" t="s">
        <v>1</v>
      </c>
      <c r="F278" s="257" t="s">
        <v>147</v>
      </c>
      <c r="G278" s="255"/>
      <c r="H278" s="258">
        <v>60.5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144</v>
      </c>
      <c r="AU278" s="264" t="s">
        <v>152</v>
      </c>
      <c r="AV278" s="15" t="s">
        <v>148</v>
      </c>
      <c r="AW278" s="15" t="s">
        <v>32</v>
      </c>
      <c r="AX278" s="15" t="s">
        <v>85</v>
      </c>
      <c r="AY278" s="264" t="s">
        <v>134</v>
      </c>
    </row>
    <row r="279" s="2" customFormat="1" ht="24.15" customHeight="1">
      <c r="A279" s="38"/>
      <c r="B279" s="39"/>
      <c r="C279" s="219" t="s">
        <v>306</v>
      </c>
      <c r="D279" s="219" t="s">
        <v>137</v>
      </c>
      <c r="E279" s="220" t="s">
        <v>307</v>
      </c>
      <c r="F279" s="221" t="s">
        <v>308</v>
      </c>
      <c r="G279" s="222" t="s">
        <v>298</v>
      </c>
      <c r="H279" s="223">
        <v>35.600000000000001</v>
      </c>
      <c r="I279" s="224"/>
      <c r="J279" s="225">
        <f>ROUND(I279*H279,2)</f>
        <v>0</v>
      </c>
      <c r="K279" s="221" t="s">
        <v>1</v>
      </c>
      <c r="L279" s="44"/>
      <c r="M279" s="226" t="s">
        <v>1</v>
      </c>
      <c r="N279" s="227" t="s">
        <v>42</v>
      </c>
      <c r="O279" s="91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148</v>
      </c>
      <c r="AT279" s="230" t="s">
        <v>137</v>
      </c>
      <c r="AU279" s="230" t="s">
        <v>152</v>
      </c>
      <c r="AY279" s="17" t="s">
        <v>134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85</v>
      </c>
      <c r="BK279" s="231">
        <f>ROUND(I279*H279,2)</f>
        <v>0</v>
      </c>
      <c r="BL279" s="17" t="s">
        <v>148</v>
      </c>
      <c r="BM279" s="230" t="s">
        <v>309</v>
      </c>
    </row>
    <row r="280" s="13" customFormat="1">
      <c r="A280" s="13"/>
      <c r="B280" s="232"/>
      <c r="C280" s="233"/>
      <c r="D280" s="234" t="s">
        <v>144</v>
      </c>
      <c r="E280" s="235" t="s">
        <v>1</v>
      </c>
      <c r="F280" s="236" t="s">
        <v>145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144</v>
      </c>
      <c r="AU280" s="242" t="s">
        <v>152</v>
      </c>
      <c r="AV280" s="13" t="s">
        <v>85</v>
      </c>
      <c r="AW280" s="13" t="s">
        <v>32</v>
      </c>
      <c r="AX280" s="13" t="s">
        <v>77</v>
      </c>
      <c r="AY280" s="242" t="s">
        <v>134</v>
      </c>
    </row>
    <row r="281" s="14" customFormat="1">
      <c r="A281" s="14"/>
      <c r="B281" s="243"/>
      <c r="C281" s="244"/>
      <c r="D281" s="234" t="s">
        <v>144</v>
      </c>
      <c r="E281" s="245" t="s">
        <v>1</v>
      </c>
      <c r="F281" s="246" t="s">
        <v>310</v>
      </c>
      <c r="G281" s="244"/>
      <c r="H281" s="247">
        <v>35.600000000000001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144</v>
      </c>
      <c r="AU281" s="253" t="s">
        <v>152</v>
      </c>
      <c r="AV281" s="14" t="s">
        <v>87</v>
      </c>
      <c r="AW281" s="14" t="s">
        <v>32</v>
      </c>
      <c r="AX281" s="14" t="s">
        <v>77</v>
      </c>
      <c r="AY281" s="253" t="s">
        <v>134</v>
      </c>
    </row>
    <row r="282" s="15" customFormat="1">
      <c r="A282" s="15"/>
      <c r="B282" s="254"/>
      <c r="C282" s="255"/>
      <c r="D282" s="234" t="s">
        <v>144</v>
      </c>
      <c r="E282" s="256" t="s">
        <v>1</v>
      </c>
      <c r="F282" s="257" t="s">
        <v>147</v>
      </c>
      <c r="G282" s="255"/>
      <c r="H282" s="258">
        <v>35.600000000000001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144</v>
      </c>
      <c r="AU282" s="264" t="s">
        <v>152</v>
      </c>
      <c r="AV282" s="15" t="s">
        <v>148</v>
      </c>
      <c r="AW282" s="15" t="s">
        <v>32</v>
      </c>
      <c r="AX282" s="15" t="s">
        <v>85</v>
      </c>
      <c r="AY282" s="264" t="s">
        <v>134</v>
      </c>
    </row>
    <row r="283" s="2" customFormat="1" ht="24.15" customHeight="1">
      <c r="A283" s="38"/>
      <c r="B283" s="39"/>
      <c r="C283" s="219" t="s">
        <v>311</v>
      </c>
      <c r="D283" s="219" t="s">
        <v>137</v>
      </c>
      <c r="E283" s="220" t="s">
        <v>312</v>
      </c>
      <c r="F283" s="221" t="s">
        <v>313</v>
      </c>
      <c r="G283" s="222" t="s">
        <v>298</v>
      </c>
      <c r="H283" s="223">
        <v>48.259999999999998</v>
      </c>
      <c r="I283" s="224"/>
      <c r="J283" s="225">
        <f>ROUND(I283*H283,2)</f>
        <v>0</v>
      </c>
      <c r="K283" s="221" t="s">
        <v>1</v>
      </c>
      <c r="L283" s="44"/>
      <c r="M283" s="226" t="s">
        <v>1</v>
      </c>
      <c r="N283" s="227" t="s">
        <v>42</v>
      </c>
      <c r="O283" s="91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148</v>
      </c>
      <c r="AT283" s="230" t="s">
        <v>137</v>
      </c>
      <c r="AU283" s="230" t="s">
        <v>152</v>
      </c>
      <c r="AY283" s="17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85</v>
      </c>
      <c r="BK283" s="231">
        <f>ROUND(I283*H283,2)</f>
        <v>0</v>
      </c>
      <c r="BL283" s="17" t="s">
        <v>148</v>
      </c>
      <c r="BM283" s="230" t="s">
        <v>314</v>
      </c>
    </row>
    <row r="284" s="13" customFormat="1">
      <c r="A284" s="13"/>
      <c r="B284" s="232"/>
      <c r="C284" s="233"/>
      <c r="D284" s="234" t="s">
        <v>144</v>
      </c>
      <c r="E284" s="235" t="s">
        <v>1</v>
      </c>
      <c r="F284" s="236" t="s">
        <v>145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144</v>
      </c>
      <c r="AU284" s="242" t="s">
        <v>152</v>
      </c>
      <c r="AV284" s="13" t="s">
        <v>85</v>
      </c>
      <c r="AW284" s="13" t="s">
        <v>32</v>
      </c>
      <c r="AX284" s="13" t="s">
        <v>77</v>
      </c>
      <c r="AY284" s="242" t="s">
        <v>134</v>
      </c>
    </row>
    <row r="285" s="14" customFormat="1">
      <c r="A285" s="14"/>
      <c r="B285" s="243"/>
      <c r="C285" s="244"/>
      <c r="D285" s="234" t="s">
        <v>144</v>
      </c>
      <c r="E285" s="245" t="s">
        <v>1</v>
      </c>
      <c r="F285" s="246" t="s">
        <v>315</v>
      </c>
      <c r="G285" s="244"/>
      <c r="H285" s="247">
        <v>48.259999999999998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144</v>
      </c>
      <c r="AU285" s="253" t="s">
        <v>152</v>
      </c>
      <c r="AV285" s="14" t="s">
        <v>87</v>
      </c>
      <c r="AW285" s="14" t="s">
        <v>32</v>
      </c>
      <c r="AX285" s="14" t="s">
        <v>77</v>
      </c>
      <c r="AY285" s="253" t="s">
        <v>134</v>
      </c>
    </row>
    <row r="286" s="15" customFormat="1">
      <c r="A286" s="15"/>
      <c r="B286" s="254"/>
      <c r="C286" s="255"/>
      <c r="D286" s="234" t="s">
        <v>144</v>
      </c>
      <c r="E286" s="256" t="s">
        <v>1</v>
      </c>
      <c r="F286" s="257" t="s">
        <v>147</v>
      </c>
      <c r="G286" s="255"/>
      <c r="H286" s="258">
        <v>48.259999999999998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144</v>
      </c>
      <c r="AU286" s="264" t="s">
        <v>152</v>
      </c>
      <c r="AV286" s="15" t="s">
        <v>148</v>
      </c>
      <c r="AW286" s="15" t="s">
        <v>32</v>
      </c>
      <c r="AX286" s="15" t="s">
        <v>85</v>
      </c>
      <c r="AY286" s="264" t="s">
        <v>134</v>
      </c>
    </row>
    <row r="287" s="2" customFormat="1" ht="24.15" customHeight="1">
      <c r="A287" s="38"/>
      <c r="B287" s="39"/>
      <c r="C287" s="219" t="s">
        <v>316</v>
      </c>
      <c r="D287" s="219" t="s">
        <v>137</v>
      </c>
      <c r="E287" s="220" t="s">
        <v>317</v>
      </c>
      <c r="F287" s="221" t="s">
        <v>318</v>
      </c>
      <c r="G287" s="222" t="s">
        <v>298</v>
      </c>
      <c r="H287" s="223">
        <v>8.5999999999999996</v>
      </c>
      <c r="I287" s="224"/>
      <c r="J287" s="225">
        <f>ROUND(I287*H287,2)</f>
        <v>0</v>
      </c>
      <c r="K287" s="221" t="s">
        <v>1</v>
      </c>
      <c r="L287" s="44"/>
      <c r="M287" s="226" t="s">
        <v>1</v>
      </c>
      <c r="N287" s="227" t="s">
        <v>42</v>
      </c>
      <c r="O287" s="91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148</v>
      </c>
      <c r="AT287" s="230" t="s">
        <v>137</v>
      </c>
      <c r="AU287" s="230" t="s">
        <v>152</v>
      </c>
      <c r="AY287" s="17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85</v>
      </c>
      <c r="BK287" s="231">
        <f>ROUND(I287*H287,2)</f>
        <v>0</v>
      </c>
      <c r="BL287" s="17" t="s">
        <v>148</v>
      </c>
      <c r="BM287" s="230" t="s">
        <v>319</v>
      </c>
    </row>
    <row r="288" s="13" customFormat="1">
      <c r="A288" s="13"/>
      <c r="B288" s="232"/>
      <c r="C288" s="233"/>
      <c r="D288" s="234" t="s">
        <v>144</v>
      </c>
      <c r="E288" s="235" t="s">
        <v>1</v>
      </c>
      <c r="F288" s="236" t="s">
        <v>145</v>
      </c>
      <c r="G288" s="233"/>
      <c r="H288" s="235" t="s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144</v>
      </c>
      <c r="AU288" s="242" t="s">
        <v>152</v>
      </c>
      <c r="AV288" s="13" t="s">
        <v>85</v>
      </c>
      <c r="AW288" s="13" t="s">
        <v>32</v>
      </c>
      <c r="AX288" s="13" t="s">
        <v>77</v>
      </c>
      <c r="AY288" s="242" t="s">
        <v>134</v>
      </c>
    </row>
    <row r="289" s="14" customFormat="1">
      <c r="A289" s="14"/>
      <c r="B289" s="243"/>
      <c r="C289" s="244"/>
      <c r="D289" s="234" t="s">
        <v>144</v>
      </c>
      <c r="E289" s="245" t="s">
        <v>1</v>
      </c>
      <c r="F289" s="246" t="s">
        <v>320</v>
      </c>
      <c r="G289" s="244"/>
      <c r="H289" s="247">
        <v>8.5999999999999996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144</v>
      </c>
      <c r="AU289" s="253" t="s">
        <v>152</v>
      </c>
      <c r="AV289" s="14" t="s">
        <v>87</v>
      </c>
      <c r="AW289" s="14" t="s">
        <v>32</v>
      </c>
      <c r="AX289" s="14" t="s">
        <v>77</v>
      </c>
      <c r="AY289" s="253" t="s">
        <v>134</v>
      </c>
    </row>
    <row r="290" s="15" customFormat="1">
      <c r="A290" s="15"/>
      <c r="B290" s="254"/>
      <c r="C290" s="255"/>
      <c r="D290" s="234" t="s">
        <v>144</v>
      </c>
      <c r="E290" s="256" t="s">
        <v>1</v>
      </c>
      <c r="F290" s="257" t="s">
        <v>147</v>
      </c>
      <c r="G290" s="255"/>
      <c r="H290" s="258">
        <v>8.5999999999999996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144</v>
      </c>
      <c r="AU290" s="264" t="s">
        <v>152</v>
      </c>
      <c r="AV290" s="15" t="s">
        <v>148</v>
      </c>
      <c r="AW290" s="15" t="s">
        <v>32</v>
      </c>
      <c r="AX290" s="15" t="s">
        <v>85</v>
      </c>
      <c r="AY290" s="264" t="s">
        <v>134</v>
      </c>
    </row>
    <row r="291" s="12" customFormat="1" ht="20.88" customHeight="1">
      <c r="A291" s="12"/>
      <c r="B291" s="203"/>
      <c r="C291" s="204"/>
      <c r="D291" s="205" t="s">
        <v>76</v>
      </c>
      <c r="E291" s="217" t="s">
        <v>321</v>
      </c>
      <c r="F291" s="217" t="s">
        <v>322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SUM(P292:P312)</f>
        <v>0</v>
      </c>
      <c r="Q291" s="211"/>
      <c r="R291" s="212">
        <f>SUM(R292:R312)</f>
        <v>0</v>
      </c>
      <c r="S291" s="211"/>
      <c r="T291" s="213">
        <f>SUM(T292:T312)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85</v>
      </c>
      <c r="AT291" s="215" t="s">
        <v>76</v>
      </c>
      <c r="AU291" s="215" t="s">
        <v>87</v>
      </c>
      <c r="AY291" s="214" t="s">
        <v>134</v>
      </c>
      <c r="BK291" s="216">
        <f>SUM(BK292:BK312)</f>
        <v>0</v>
      </c>
    </row>
    <row r="292" s="2" customFormat="1" ht="37.8" customHeight="1">
      <c r="A292" s="38"/>
      <c r="B292" s="39"/>
      <c r="C292" s="219" t="s">
        <v>323</v>
      </c>
      <c r="D292" s="219" t="s">
        <v>137</v>
      </c>
      <c r="E292" s="220" t="s">
        <v>324</v>
      </c>
      <c r="F292" s="221" t="s">
        <v>325</v>
      </c>
      <c r="G292" s="222" t="s">
        <v>250</v>
      </c>
      <c r="H292" s="223">
        <v>3</v>
      </c>
      <c r="I292" s="224"/>
      <c r="J292" s="225">
        <f>ROUND(I292*H292,2)</f>
        <v>0</v>
      </c>
      <c r="K292" s="221" t="s">
        <v>1</v>
      </c>
      <c r="L292" s="44"/>
      <c r="M292" s="226" t="s">
        <v>1</v>
      </c>
      <c r="N292" s="227" t="s">
        <v>42</v>
      </c>
      <c r="O292" s="91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148</v>
      </c>
      <c r="AT292" s="230" t="s">
        <v>137</v>
      </c>
      <c r="AU292" s="230" t="s">
        <v>152</v>
      </c>
      <c r="AY292" s="17" t="s">
        <v>134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85</v>
      </c>
      <c r="BK292" s="231">
        <f>ROUND(I292*H292,2)</f>
        <v>0</v>
      </c>
      <c r="BL292" s="17" t="s">
        <v>148</v>
      </c>
      <c r="BM292" s="230" t="s">
        <v>326</v>
      </c>
    </row>
    <row r="293" s="13" customFormat="1">
      <c r="A293" s="13"/>
      <c r="B293" s="232"/>
      <c r="C293" s="233"/>
      <c r="D293" s="234" t="s">
        <v>144</v>
      </c>
      <c r="E293" s="235" t="s">
        <v>1</v>
      </c>
      <c r="F293" s="236" t="s">
        <v>327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144</v>
      </c>
      <c r="AU293" s="242" t="s">
        <v>152</v>
      </c>
      <c r="AV293" s="13" t="s">
        <v>85</v>
      </c>
      <c r="AW293" s="13" t="s">
        <v>32</v>
      </c>
      <c r="AX293" s="13" t="s">
        <v>77</v>
      </c>
      <c r="AY293" s="242" t="s">
        <v>134</v>
      </c>
    </row>
    <row r="294" s="14" customFormat="1">
      <c r="A294" s="14"/>
      <c r="B294" s="243"/>
      <c r="C294" s="244"/>
      <c r="D294" s="234" t="s">
        <v>144</v>
      </c>
      <c r="E294" s="245" t="s">
        <v>1</v>
      </c>
      <c r="F294" s="246" t="s">
        <v>152</v>
      </c>
      <c r="G294" s="244"/>
      <c r="H294" s="247">
        <v>3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144</v>
      </c>
      <c r="AU294" s="253" t="s">
        <v>152</v>
      </c>
      <c r="AV294" s="14" t="s">
        <v>87</v>
      </c>
      <c r="AW294" s="14" t="s">
        <v>32</v>
      </c>
      <c r="AX294" s="14" t="s">
        <v>85</v>
      </c>
      <c r="AY294" s="253" t="s">
        <v>134</v>
      </c>
    </row>
    <row r="295" s="2" customFormat="1" ht="33" customHeight="1">
      <c r="A295" s="38"/>
      <c r="B295" s="39"/>
      <c r="C295" s="219" t="s">
        <v>328</v>
      </c>
      <c r="D295" s="219" t="s">
        <v>137</v>
      </c>
      <c r="E295" s="220" t="s">
        <v>329</v>
      </c>
      <c r="F295" s="221" t="s">
        <v>330</v>
      </c>
      <c r="G295" s="222" t="s">
        <v>250</v>
      </c>
      <c r="H295" s="223">
        <v>1</v>
      </c>
      <c r="I295" s="224"/>
      <c r="J295" s="225">
        <f>ROUND(I295*H295,2)</f>
        <v>0</v>
      </c>
      <c r="K295" s="221" t="s">
        <v>1</v>
      </c>
      <c r="L295" s="44"/>
      <c r="M295" s="226" t="s">
        <v>1</v>
      </c>
      <c r="N295" s="227" t="s">
        <v>42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148</v>
      </c>
      <c r="AT295" s="230" t="s">
        <v>137</v>
      </c>
      <c r="AU295" s="230" t="s">
        <v>152</v>
      </c>
      <c r="AY295" s="17" t="s">
        <v>134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85</v>
      </c>
      <c r="BK295" s="231">
        <f>ROUND(I295*H295,2)</f>
        <v>0</v>
      </c>
      <c r="BL295" s="17" t="s">
        <v>148</v>
      </c>
      <c r="BM295" s="230" t="s">
        <v>331</v>
      </c>
    </row>
    <row r="296" s="13" customFormat="1">
      <c r="A296" s="13"/>
      <c r="B296" s="232"/>
      <c r="C296" s="233"/>
      <c r="D296" s="234" t="s">
        <v>144</v>
      </c>
      <c r="E296" s="235" t="s">
        <v>1</v>
      </c>
      <c r="F296" s="236" t="s">
        <v>327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144</v>
      </c>
      <c r="AU296" s="242" t="s">
        <v>152</v>
      </c>
      <c r="AV296" s="13" t="s">
        <v>85</v>
      </c>
      <c r="AW296" s="13" t="s">
        <v>32</v>
      </c>
      <c r="AX296" s="13" t="s">
        <v>77</v>
      </c>
      <c r="AY296" s="242" t="s">
        <v>134</v>
      </c>
    </row>
    <row r="297" s="14" customFormat="1">
      <c r="A297" s="14"/>
      <c r="B297" s="243"/>
      <c r="C297" s="244"/>
      <c r="D297" s="234" t="s">
        <v>144</v>
      </c>
      <c r="E297" s="245" t="s">
        <v>1</v>
      </c>
      <c r="F297" s="246" t="s">
        <v>85</v>
      </c>
      <c r="G297" s="244"/>
      <c r="H297" s="247">
        <v>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144</v>
      </c>
      <c r="AU297" s="253" t="s">
        <v>152</v>
      </c>
      <c r="AV297" s="14" t="s">
        <v>87</v>
      </c>
      <c r="AW297" s="14" t="s">
        <v>32</v>
      </c>
      <c r="AX297" s="14" t="s">
        <v>85</v>
      </c>
      <c r="AY297" s="253" t="s">
        <v>134</v>
      </c>
    </row>
    <row r="298" s="2" customFormat="1" ht="49.05" customHeight="1">
      <c r="A298" s="38"/>
      <c r="B298" s="39"/>
      <c r="C298" s="219" t="s">
        <v>332</v>
      </c>
      <c r="D298" s="219" t="s">
        <v>137</v>
      </c>
      <c r="E298" s="220" t="s">
        <v>333</v>
      </c>
      <c r="F298" s="221" t="s">
        <v>334</v>
      </c>
      <c r="G298" s="222" t="s">
        <v>250</v>
      </c>
      <c r="H298" s="223">
        <v>2</v>
      </c>
      <c r="I298" s="224"/>
      <c r="J298" s="225">
        <f>ROUND(I298*H298,2)</f>
        <v>0</v>
      </c>
      <c r="K298" s="221" t="s">
        <v>1</v>
      </c>
      <c r="L298" s="44"/>
      <c r="M298" s="226" t="s">
        <v>1</v>
      </c>
      <c r="N298" s="227" t="s">
        <v>42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148</v>
      </c>
      <c r="AT298" s="230" t="s">
        <v>137</v>
      </c>
      <c r="AU298" s="230" t="s">
        <v>152</v>
      </c>
      <c r="AY298" s="17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85</v>
      </c>
      <c r="BK298" s="231">
        <f>ROUND(I298*H298,2)</f>
        <v>0</v>
      </c>
      <c r="BL298" s="17" t="s">
        <v>148</v>
      </c>
      <c r="BM298" s="230" t="s">
        <v>335</v>
      </c>
    </row>
    <row r="299" s="13" customFormat="1">
      <c r="A299" s="13"/>
      <c r="B299" s="232"/>
      <c r="C299" s="233"/>
      <c r="D299" s="234" t="s">
        <v>144</v>
      </c>
      <c r="E299" s="235" t="s">
        <v>1</v>
      </c>
      <c r="F299" s="236" t="s">
        <v>327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144</v>
      </c>
      <c r="AU299" s="242" t="s">
        <v>152</v>
      </c>
      <c r="AV299" s="13" t="s">
        <v>85</v>
      </c>
      <c r="AW299" s="13" t="s">
        <v>32</v>
      </c>
      <c r="AX299" s="13" t="s">
        <v>77</v>
      </c>
      <c r="AY299" s="242" t="s">
        <v>134</v>
      </c>
    </row>
    <row r="300" s="14" customFormat="1">
      <c r="A300" s="14"/>
      <c r="B300" s="243"/>
      <c r="C300" s="244"/>
      <c r="D300" s="234" t="s">
        <v>144</v>
      </c>
      <c r="E300" s="245" t="s">
        <v>1</v>
      </c>
      <c r="F300" s="246" t="s">
        <v>87</v>
      </c>
      <c r="G300" s="244"/>
      <c r="H300" s="247">
        <v>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144</v>
      </c>
      <c r="AU300" s="253" t="s">
        <v>152</v>
      </c>
      <c r="AV300" s="14" t="s">
        <v>87</v>
      </c>
      <c r="AW300" s="14" t="s">
        <v>32</v>
      </c>
      <c r="AX300" s="14" t="s">
        <v>85</v>
      </c>
      <c r="AY300" s="253" t="s">
        <v>134</v>
      </c>
    </row>
    <row r="301" s="2" customFormat="1" ht="44.25" customHeight="1">
      <c r="A301" s="38"/>
      <c r="B301" s="39"/>
      <c r="C301" s="219" t="s">
        <v>336</v>
      </c>
      <c r="D301" s="219" t="s">
        <v>137</v>
      </c>
      <c r="E301" s="220" t="s">
        <v>337</v>
      </c>
      <c r="F301" s="221" t="s">
        <v>338</v>
      </c>
      <c r="G301" s="222" t="s">
        <v>250</v>
      </c>
      <c r="H301" s="223">
        <v>5</v>
      </c>
      <c r="I301" s="224"/>
      <c r="J301" s="225">
        <f>ROUND(I301*H301,2)</f>
        <v>0</v>
      </c>
      <c r="K301" s="221" t="s">
        <v>1</v>
      </c>
      <c r="L301" s="44"/>
      <c r="M301" s="226" t="s">
        <v>1</v>
      </c>
      <c r="N301" s="227" t="s">
        <v>42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148</v>
      </c>
      <c r="AT301" s="230" t="s">
        <v>137</v>
      </c>
      <c r="AU301" s="230" t="s">
        <v>152</v>
      </c>
      <c r="AY301" s="17" t="s">
        <v>134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85</v>
      </c>
      <c r="BK301" s="231">
        <f>ROUND(I301*H301,2)</f>
        <v>0</v>
      </c>
      <c r="BL301" s="17" t="s">
        <v>148</v>
      </c>
      <c r="BM301" s="230" t="s">
        <v>339</v>
      </c>
    </row>
    <row r="302" s="13" customFormat="1">
      <c r="A302" s="13"/>
      <c r="B302" s="232"/>
      <c r="C302" s="233"/>
      <c r="D302" s="234" t="s">
        <v>144</v>
      </c>
      <c r="E302" s="235" t="s">
        <v>1</v>
      </c>
      <c r="F302" s="236" t="s">
        <v>327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144</v>
      </c>
      <c r="AU302" s="242" t="s">
        <v>152</v>
      </c>
      <c r="AV302" s="13" t="s">
        <v>85</v>
      </c>
      <c r="AW302" s="13" t="s">
        <v>32</v>
      </c>
      <c r="AX302" s="13" t="s">
        <v>77</v>
      </c>
      <c r="AY302" s="242" t="s">
        <v>134</v>
      </c>
    </row>
    <row r="303" s="14" customFormat="1">
      <c r="A303" s="14"/>
      <c r="B303" s="243"/>
      <c r="C303" s="244"/>
      <c r="D303" s="234" t="s">
        <v>144</v>
      </c>
      <c r="E303" s="245" t="s">
        <v>1</v>
      </c>
      <c r="F303" s="246" t="s">
        <v>160</v>
      </c>
      <c r="G303" s="244"/>
      <c r="H303" s="247">
        <v>5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144</v>
      </c>
      <c r="AU303" s="253" t="s">
        <v>152</v>
      </c>
      <c r="AV303" s="14" t="s">
        <v>87</v>
      </c>
      <c r="AW303" s="14" t="s">
        <v>32</v>
      </c>
      <c r="AX303" s="14" t="s">
        <v>85</v>
      </c>
      <c r="AY303" s="253" t="s">
        <v>134</v>
      </c>
    </row>
    <row r="304" s="2" customFormat="1" ht="49.05" customHeight="1">
      <c r="A304" s="38"/>
      <c r="B304" s="39"/>
      <c r="C304" s="219" t="s">
        <v>340</v>
      </c>
      <c r="D304" s="219" t="s">
        <v>137</v>
      </c>
      <c r="E304" s="220" t="s">
        <v>341</v>
      </c>
      <c r="F304" s="221" t="s">
        <v>342</v>
      </c>
      <c r="G304" s="222" t="s">
        <v>250</v>
      </c>
      <c r="H304" s="223">
        <v>22</v>
      </c>
      <c r="I304" s="224"/>
      <c r="J304" s="225">
        <f>ROUND(I304*H304,2)</f>
        <v>0</v>
      </c>
      <c r="K304" s="221" t="s">
        <v>1</v>
      </c>
      <c r="L304" s="44"/>
      <c r="M304" s="226" t="s">
        <v>1</v>
      </c>
      <c r="N304" s="227" t="s">
        <v>42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148</v>
      </c>
      <c r="AT304" s="230" t="s">
        <v>137</v>
      </c>
      <c r="AU304" s="230" t="s">
        <v>152</v>
      </c>
      <c r="AY304" s="17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85</v>
      </c>
      <c r="BK304" s="231">
        <f>ROUND(I304*H304,2)</f>
        <v>0</v>
      </c>
      <c r="BL304" s="17" t="s">
        <v>148</v>
      </c>
      <c r="BM304" s="230" t="s">
        <v>343</v>
      </c>
    </row>
    <row r="305" s="13" customFormat="1">
      <c r="A305" s="13"/>
      <c r="B305" s="232"/>
      <c r="C305" s="233"/>
      <c r="D305" s="234" t="s">
        <v>144</v>
      </c>
      <c r="E305" s="235" t="s">
        <v>1</v>
      </c>
      <c r="F305" s="236" t="s">
        <v>327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144</v>
      </c>
      <c r="AU305" s="242" t="s">
        <v>152</v>
      </c>
      <c r="AV305" s="13" t="s">
        <v>85</v>
      </c>
      <c r="AW305" s="13" t="s">
        <v>32</v>
      </c>
      <c r="AX305" s="13" t="s">
        <v>77</v>
      </c>
      <c r="AY305" s="242" t="s">
        <v>134</v>
      </c>
    </row>
    <row r="306" s="14" customFormat="1">
      <c r="A306" s="14"/>
      <c r="B306" s="243"/>
      <c r="C306" s="244"/>
      <c r="D306" s="234" t="s">
        <v>144</v>
      </c>
      <c r="E306" s="245" t="s">
        <v>1</v>
      </c>
      <c r="F306" s="246" t="s">
        <v>228</v>
      </c>
      <c r="G306" s="244"/>
      <c r="H306" s="247">
        <v>22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144</v>
      </c>
      <c r="AU306" s="253" t="s">
        <v>152</v>
      </c>
      <c r="AV306" s="14" t="s">
        <v>87</v>
      </c>
      <c r="AW306" s="14" t="s">
        <v>32</v>
      </c>
      <c r="AX306" s="14" t="s">
        <v>85</v>
      </c>
      <c r="AY306" s="253" t="s">
        <v>134</v>
      </c>
    </row>
    <row r="307" s="2" customFormat="1" ht="66.75" customHeight="1">
      <c r="A307" s="38"/>
      <c r="B307" s="39"/>
      <c r="C307" s="219" t="s">
        <v>344</v>
      </c>
      <c r="D307" s="219" t="s">
        <v>137</v>
      </c>
      <c r="E307" s="220" t="s">
        <v>345</v>
      </c>
      <c r="F307" s="221" t="s">
        <v>346</v>
      </c>
      <c r="G307" s="222" t="s">
        <v>250</v>
      </c>
      <c r="H307" s="223">
        <v>2</v>
      </c>
      <c r="I307" s="224"/>
      <c r="J307" s="225">
        <f>ROUND(I307*H307,2)</f>
        <v>0</v>
      </c>
      <c r="K307" s="221" t="s">
        <v>1</v>
      </c>
      <c r="L307" s="44"/>
      <c r="M307" s="226" t="s">
        <v>1</v>
      </c>
      <c r="N307" s="227" t="s">
        <v>42</v>
      </c>
      <c r="O307" s="91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148</v>
      </c>
      <c r="AT307" s="230" t="s">
        <v>137</v>
      </c>
      <c r="AU307" s="230" t="s">
        <v>152</v>
      </c>
      <c r="AY307" s="17" t="s">
        <v>134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85</v>
      </c>
      <c r="BK307" s="231">
        <f>ROUND(I307*H307,2)</f>
        <v>0</v>
      </c>
      <c r="BL307" s="17" t="s">
        <v>148</v>
      </c>
      <c r="BM307" s="230" t="s">
        <v>347</v>
      </c>
    </row>
    <row r="308" s="13" customFormat="1">
      <c r="A308" s="13"/>
      <c r="B308" s="232"/>
      <c r="C308" s="233"/>
      <c r="D308" s="234" t="s">
        <v>144</v>
      </c>
      <c r="E308" s="235" t="s">
        <v>1</v>
      </c>
      <c r="F308" s="236" t="s">
        <v>327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144</v>
      </c>
      <c r="AU308" s="242" t="s">
        <v>152</v>
      </c>
      <c r="AV308" s="13" t="s">
        <v>85</v>
      </c>
      <c r="AW308" s="13" t="s">
        <v>32</v>
      </c>
      <c r="AX308" s="13" t="s">
        <v>77</v>
      </c>
      <c r="AY308" s="242" t="s">
        <v>134</v>
      </c>
    </row>
    <row r="309" s="14" customFormat="1">
      <c r="A309" s="14"/>
      <c r="B309" s="243"/>
      <c r="C309" s="244"/>
      <c r="D309" s="234" t="s">
        <v>144</v>
      </c>
      <c r="E309" s="245" t="s">
        <v>1</v>
      </c>
      <c r="F309" s="246" t="s">
        <v>87</v>
      </c>
      <c r="G309" s="244"/>
      <c r="H309" s="247">
        <v>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144</v>
      </c>
      <c r="AU309" s="253" t="s">
        <v>152</v>
      </c>
      <c r="AV309" s="14" t="s">
        <v>87</v>
      </c>
      <c r="AW309" s="14" t="s">
        <v>32</v>
      </c>
      <c r="AX309" s="14" t="s">
        <v>85</v>
      </c>
      <c r="AY309" s="253" t="s">
        <v>134</v>
      </c>
    </row>
    <row r="310" s="2" customFormat="1" ht="37.8" customHeight="1">
      <c r="A310" s="38"/>
      <c r="B310" s="39"/>
      <c r="C310" s="219" t="s">
        <v>348</v>
      </c>
      <c r="D310" s="219" t="s">
        <v>137</v>
      </c>
      <c r="E310" s="220" t="s">
        <v>349</v>
      </c>
      <c r="F310" s="221" t="s">
        <v>350</v>
      </c>
      <c r="G310" s="222" t="s">
        <v>250</v>
      </c>
      <c r="H310" s="223">
        <v>1</v>
      </c>
      <c r="I310" s="224"/>
      <c r="J310" s="225">
        <f>ROUND(I310*H310,2)</f>
        <v>0</v>
      </c>
      <c r="K310" s="221" t="s">
        <v>1</v>
      </c>
      <c r="L310" s="44"/>
      <c r="M310" s="226" t="s">
        <v>1</v>
      </c>
      <c r="N310" s="227" t="s">
        <v>42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148</v>
      </c>
      <c r="AT310" s="230" t="s">
        <v>137</v>
      </c>
      <c r="AU310" s="230" t="s">
        <v>152</v>
      </c>
      <c r="AY310" s="17" t="s">
        <v>134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85</v>
      </c>
      <c r="BK310" s="231">
        <f>ROUND(I310*H310,2)</f>
        <v>0</v>
      </c>
      <c r="BL310" s="17" t="s">
        <v>148</v>
      </c>
      <c r="BM310" s="230" t="s">
        <v>351</v>
      </c>
    </row>
    <row r="311" s="13" customFormat="1">
      <c r="A311" s="13"/>
      <c r="B311" s="232"/>
      <c r="C311" s="233"/>
      <c r="D311" s="234" t="s">
        <v>144</v>
      </c>
      <c r="E311" s="235" t="s">
        <v>1</v>
      </c>
      <c r="F311" s="236" t="s">
        <v>327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144</v>
      </c>
      <c r="AU311" s="242" t="s">
        <v>152</v>
      </c>
      <c r="AV311" s="13" t="s">
        <v>85</v>
      </c>
      <c r="AW311" s="13" t="s">
        <v>32</v>
      </c>
      <c r="AX311" s="13" t="s">
        <v>77</v>
      </c>
      <c r="AY311" s="242" t="s">
        <v>134</v>
      </c>
    </row>
    <row r="312" s="14" customFormat="1">
      <c r="A312" s="14"/>
      <c r="B312" s="243"/>
      <c r="C312" s="244"/>
      <c r="D312" s="234" t="s">
        <v>144</v>
      </c>
      <c r="E312" s="245" t="s">
        <v>1</v>
      </c>
      <c r="F312" s="246" t="s">
        <v>85</v>
      </c>
      <c r="G312" s="244"/>
      <c r="H312" s="247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144</v>
      </c>
      <c r="AU312" s="253" t="s">
        <v>152</v>
      </c>
      <c r="AV312" s="14" t="s">
        <v>87</v>
      </c>
      <c r="AW312" s="14" t="s">
        <v>32</v>
      </c>
      <c r="AX312" s="14" t="s">
        <v>85</v>
      </c>
      <c r="AY312" s="253" t="s">
        <v>134</v>
      </c>
    </row>
    <row r="313" s="12" customFormat="1" ht="22.8" customHeight="1">
      <c r="A313" s="12"/>
      <c r="B313" s="203"/>
      <c r="C313" s="204"/>
      <c r="D313" s="205" t="s">
        <v>76</v>
      </c>
      <c r="E313" s="217" t="s">
        <v>164</v>
      </c>
      <c r="F313" s="217" t="s">
        <v>352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SUM(P314:P317)</f>
        <v>0</v>
      </c>
      <c r="Q313" s="211"/>
      <c r="R313" s="212">
        <f>SUM(R314:R317)</f>
        <v>0</v>
      </c>
      <c r="S313" s="211"/>
      <c r="T313" s="213">
        <f>SUM(T314:T317)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85</v>
      </c>
      <c r="AT313" s="215" t="s">
        <v>76</v>
      </c>
      <c r="AU313" s="215" t="s">
        <v>85</v>
      </c>
      <c r="AY313" s="214" t="s">
        <v>134</v>
      </c>
      <c r="BK313" s="216">
        <f>SUM(BK314:BK317)</f>
        <v>0</v>
      </c>
    </row>
    <row r="314" s="2" customFormat="1" ht="21.75" customHeight="1">
      <c r="A314" s="38"/>
      <c r="B314" s="39"/>
      <c r="C314" s="219" t="s">
        <v>353</v>
      </c>
      <c r="D314" s="219" t="s">
        <v>137</v>
      </c>
      <c r="E314" s="220" t="s">
        <v>354</v>
      </c>
      <c r="F314" s="221" t="s">
        <v>355</v>
      </c>
      <c r="G314" s="222" t="s">
        <v>140</v>
      </c>
      <c r="H314" s="223">
        <v>323.37</v>
      </c>
      <c r="I314" s="224"/>
      <c r="J314" s="225">
        <f>ROUND(I314*H314,2)</f>
        <v>0</v>
      </c>
      <c r="K314" s="221" t="s">
        <v>141</v>
      </c>
      <c r="L314" s="44"/>
      <c r="M314" s="226" t="s">
        <v>1</v>
      </c>
      <c r="N314" s="227" t="s">
        <v>42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148</v>
      </c>
      <c r="AT314" s="230" t="s">
        <v>137</v>
      </c>
      <c r="AU314" s="230" t="s">
        <v>87</v>
      </c>
      <c r="AY314" s="17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85</v>
      </c>
      <c r="BK314" s="231">
        <f>ROUND(I314*H314,2)</f>
        <v>0</v>
      </c>
      <c r="BL314" s="17" t="s">
        <v>148</v>
      </c>
      <c r="BM314" s="230" t="s">
        <v>356</v>
      </c>
    </row>
    <row r="315" s="13" customFormat="1">
      <c r="A315" s="13"/>
      <c r="B315" s="232"/>
      <c r="C315" s="233"/>
      <c r="D315" s="234" t="s">
        <v>144</v>
      </c>
      <c r="E315" s="235" t="s">
        <v>1</v>
      </c>
      <c r="F315" s="236" t="s">
        <v>145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144</v>
      </c>
      <c r="AU315" s="242" t="s">
        <v>87</v>
      </c>
      <c r="AV315" s="13" t="s">
        <v>85</v>
      </c>
      <c r="AW315" s="13" t="s">
        <v>32</v>
      </c>
      <c r="AX315" s="13" t="s">
        <v>77</v>
      </c>
      <c r="AY315" s="242" t="s">
        <v>134</v>
      </c>
    </row>
    <row r="316" s="14" customFormat="1">
      <c r="A316" s="14"/>
      <c r="B316" s="243"/>
      <c r="C316" s="244"/>
      <c r="D316" s="234" t="s">
        <v>144</v>
      </c>
      <c r="E316" s="245" t="s">
        <v>1</v>
      </c>
      <c r="F316" s="246" t="s">
        <v>357</v>
      </c>
      <c r="G316" s="244"/>
      <c r="H316" s="247">
        <v>323.37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144</v>
      </c>
      <c r="AU316" s="253" t="s">
        <v>87</v>
      </c>
      <c r="AV316" s="14" t="s">
        <v>87</v>
      </c>
      <c r="AW316" s="14" t="s">
        <v>32</v>
      </c>
      <c r="AX316" s="14" t="s">
        <v>85</v>
      </c>
      <c r="AY316" s="253" t="s">
        <v>134</v>
      </c>
    </row>
    <row r="317" s="2" customFormat="1" ht="16.5" customHeight="1">
      <c r="A317" s="38"/>
      <c r="B317" s="39"/>
      <c r="C317" s="219" t="s">
        <v>358</v>
      </c>
      <c r="D317" s="219" t="s">
        <v>137</v>
      </c>
      <c r="E317" s="220" t="s">
        <v>359</v>
      </c>
      <c r="F317" s="221" t="s">
        <v>360</v>
      </c>
      <c r="G317" s="222" t="s">
        <v>361</v>
      </c>
      <c r="H317" s="223">
        <v>50</v>
      </c>
      <c r="I317" s="224"/>
      <c r="J317" s="225">
        <f>ROUND(I317*H317,2)</f>
        <v>0</v>
      </c>
      <c r="K317" s="221" t="s">
        <v>1</v>
      </c>
      <c r="L317" s="44"/>
      <c r="M317" s="226" t="s">
        <v>1</v>
      </c>
      <c r="N317" s="227" t="s">
        <v>42</v>
      </c>
      <c r="O317" s="91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148</v>
      </c>
      <c r="AT317" s="230" t="s">
        <v>137</v>
      </c>
      <c r="AU317" s="230" t="s">
        <v>87</v>
      </c>
      <c r="AY317" s="17" t="s">
        <v>134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85</v>
      </c>
      <c r="BK317" s="231">
        <f>ROUND(I317*H317,2)</f>
        <v>0</v>
      </c>
      <c r="BL317" s="17" t="s">
        <v>148</v>
      </c>
      <c r="BM317" s="230" t="s">
        <v>362</v>
      </c>
    </row>
    <row r="318" s="12" customFormat="1" ht="22.8" customHeight="1">
      <c r="A318" s="12"/>
      <c r="B318" s="203"/>
      <c r="C318" s="204"/>
      <c r="D318" s="205" t="s">
        <v>76</v>
      </c>
      <c r="E318" s="217" t="s">
        <v>178</v>
      </c>
      <c r="F318" s="217" t="s">
        <v>363</v>
      </c>
      <c r="G318" s="204"/>
      <c r="H318" s="204"/>
      <c r="I318" s="207"/>
      <c r="J318" s="218">
        <f>BK318</f>
        <v>0</v>
      </c>
      <c r="K318" s="204"/>
      <c r="L318" s="209"/>
      <c r="M318" s="210"/>
      <c r="N318" s="211"/>
      <c r="O318" s="211"/>
      <c r="P318" s="212">
        <f>SUM(P319:P339)</f>
        <v>0</v>
      </c>
      <c r="Q318" s="211"/>
      <c r="R318" s="212">
        <f>SUM(R319:R339)</f>
        <v>0</v>
      </c>
      <c r="S318" s="211"/>
      <c r="T318" s="213">
        <f>SUM(T319:T339)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4" t="s">
        <v>85</v>
      </c>
      <c r="AT318" s="215" t="s">
        <v>76</v>
      </c>
      <c r="AU318" s="215" t="s">
        <v>85</v>
      </c>
      <c r="AY318" s="214" t="s">
        <v>134</v>
      </c>
      <c r="BK318" s="216">
        <f>SUM(BK319:BK339)</f>
        <v>0</v>
      </c>
    </row>
    <row r="319" s="2" customFormat="1" ht="33" customHeight="1">
      <c r="A319" s="38"/>
      <c r="B319" s="39"/>
      <c r="C319" s="219" t="s">
        <v>364</v>
      </c>
      <c r="D319" s="219" t="s">
        <v>137</v>
      </c>
      <c r="E319" s="220" t="s">
        <v>365</v>
      </c>
      <c r="F319" s="221" t="s">
        <v>366</v>
      </c>
      <c r="G319" s="222" t="s">
        <v>140</v>
      </c>
      <c r="H319" s="223">
        <v>2442.5999999999999</v>
      </c>
      <c r="I319" s="224"/>
      <c r="J319" s="225">
        <f>ROUND(I319*H319,2)</f>
        <v>0</v>
      </c>
      <c r="K319" s="221" t="s">
        <v>141</v>
      </c>
      <c r="L319" s="44"/>
      <c r="M319" s="226" t="s">
        <v>1</v>
      </c>
      <c r="N319" s="227" t="s">
        <v>42</v>
      </c>
      <c r="O319" s="91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148</v>
      </c>
      <c r="AT319" s="230" t="s">
        <v>137</v>
      </c>
      <c r="AU319" s="230" t="s">
        <v>87</v>
      </c>
      <c r="AY319" s="17" t="s">
        <v>134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85</v>
      </c>
      <c r="BK319" s="231">
        <f>ROUND(I319*H319,2)</f>
        <v>0</v>
      </c>
      <c r="BL319" s="17" t="s">
        <v>148</v>
      </c>
      <c r="BM319" s="230" t="s">
        <v>367</v>
      </c>
    </row>
    <row r="320" s="13" customFormat="1">
      <c r="A320" s="13"/>
      <c r="B320" s="232"/>
      <c r="C320" s="233"/>
      <c r="D320" s="234" t="s">
        <v>144</v>
      </c>
      <c r="E320" s="235" t="s">
        <v>1</v>
      </c>
      <c r="F320" s="236" t="s">
        <v>145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144</v>
      </c>
      <c r="AU320" s="242" t="s">
        <v>87</v>
      </c>
      <c r="AV320" s="13" t="s">
        <v>85</v>
      </c>
      <c r="AW320" s="13" t="s">
        <v>32</v>
      </c>
      <c r="AX320" s="13" t="s">
        <v>77</v>
      </c>
      <c r="AY320" s="242" t="s">
        <v>134</v>
      </c>
    </row>
    <row r="321" s="14" customFormat="1">
      <c r="A321" s="14"/>
      <c r="B321" s="243"/>
      <c r="C321" s="244"/>
      <c r="D321" s="234" t="s">
        <v>144</v>
      </c>
      <c r="E321" s="245" t="s">
        <v>1</v>
      </c>
      <c r="F321" s="246" t="s">
        <v>368</v>
      </c>
      <c r="G321" s="244"/>
      <c r="H321" s="247">
        <v>2442.5999999999999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144</v>
      </c>
      <c r="AU321" s="253" t="s">
        <v>87</v>
      </c>
      <c r="AV321" s="14" t="s">
        <v>87</v>
      </c>
      <c r="AW321" s="14" t="s">
        <v>32</v>
      </c>
      <c r="AX321" s="14" t="s">
        <v>77</v>
      </c>
      <c r="AY321" s="253" t="s">
        <v>134</v>
      </c>
    </row>
    <row r="322" s="15" customFormat="1">
      <c r="A322" s="15"/>
      <c r="B322" s="254"/>
      <c r="C322" s="255"/>
      <c r="D322" s="234" t="s">
        <v>144</v>
      </c>
      <c r="E322" s="256" t="s">
        <v>94</v>
      </c>
      <c r="F322" s="257" t="s">
        <v>147</v>
      </c>
      <c r="G322" s="255"/>
      <c r="H322" s="258">
        <v>2442.5999999999999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144</v>
      </c>
      <c r="AU322" s="264" t="s">
        <v>87</v>
      </c>
      <c r="AV322" s="15" t="s">
        <v>148</v>
      </c>
      <c r="AW322" s="15" t="s">
        <v>32</v>
      </c>
      <c r="AX322" s="15" t="s">
        <v>85</v>
      </c>
      <c r="AY322" s="264" t="s">
        <v>134</v>
      </c>
    </row>
    <row r="323" s="2" customFormat="1" ht="33" customHeight="1">
      <c r="A323" s="38"/>
      <c r="B323" s="39"/>
      <c r="C323" s="219" t="s">
        <v>369</v>
      </c>
      <c r="D323" s="219" t="s">
        <v>137</v>
      </c>
      <c r="E323" s="220" t="s">
        <v>370</v>
      </c>
      <c r="F323" s="221" t="s">
        <v>371</v>
      </c>
      <c r="G323" s="222" t="s">
        <v>140</v>
      </c>
      <c r="H323" s="223">
        <v>512946</v>
      </c>
      <c r="I323" s="224"/>
      <c r="J323" s="225">
        <f>ROUND(I323*H323,2)</f>
        <v>0</v>
      </c>
      <c r="K323" s="221" t="s">
        <v>141</v>
      </c>
      <c r="L323" s="44"/>
      <c r="M323" s="226" t="s">
        <v>1</v>
      </c>
      <c r="N323" s="227" t="s">
        <v>42</v>
      </c>
      <c r="O323" s="91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148</v>
      </c>
      <c r="AT323" s="230" t="s">
        <v>137</v>
      </c>
      <c r="AU323" s="230" t="s">
        <v>87</v>
      </c>
      <c r="AY323" s="17" t="s">
        <v>134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85</v>
      </c>
      <c r="BK323" s="231">
        <f>ROUND(I323*H323,2)</f>
        <v>0</v>
      </c>
      <c r="BL323" s="17" t="s">
        <v>148</v>
      </c>
      <c r="BM323" s="230" t="s">
        <v>372</v>
      </c>
    </row>
    <row r="324" s="14" customFormat="1">
      <c r="A324" s="14"/>
      <c r="B324" s="243"/>
      <c r="C324" s="244"/>
      <c r="D324" s="234" t="s">
        <v>144</v>
      </c>
      <c r="E324" s="245" t="s">
        <v>1</v>
      </c>
      <c r="F324" s="246" t="s">
        <v>373</v>
      </c>
      <c r="G324" s="244"/>
      <c r="H324" s="247">
        <v>512946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144</v>
      </c>
      <c r="AU324" s="253" t="s">
        <v>87</v>
      </c>
      <c r="AV324" s="14" t="s">
        <v>87</v>
      </c>
      <c r="AW324" s="14" t="s">
        <v>32</v>
      </c>
      <c r="AX324" s="14" t="s">
        <v>85</v>
      </c>
      <c r="AY324" s="253" t="s">
        <v>134</v>
      </c>
    </row>
    <row r="325" s="2" customFormat="1" ht="33" customHeight="1">
      <c r="A325" s="38"/>
      <c r="B325" s="39"/>
      <c r="C325" s="219" t="s">
        <v>374</v>
      </c>
      <c r="D325" s="219" t="s">
        <v>137</v>
      </c>
      <c r="E325" s="220" t="s">
        <v>375</v>
      </c>
      <c r="F325" s="221" t="s">
        <v>376</v>
      </c>
      <c r="G325" s="222" t="s">
        <v>140</v>
      </c>
      <c r="H325" s="223">
        <v>2442.5999999999999</v>
      </c>
      <c r="I325" s="224"/>
      <c r="J325" s="225">
        <f>ROUND(I325*H325,2)</f>
        <v>0</v>
      </c>
      <c r="K325" s="221" t="s">
        <v>141</v>
      </c>
      <c r="L325" s="44"/>
      <c r="M325" s="226" t="s">
        <v>1</v>
      </c>
      <c r="N325" s="227" t="s">
        <v>42</v>
      </c>
      <c r="O325" s="91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148</v>
      </c>
      <c r="AT325" s="230" t="s">
        <v>137</v>
      </c>
      <c r="AU325" s="230" t="s">
        <v>87</v>
      </c>
      <c r="AY325" s="17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85</v>
      </c>
      <c r="BK325" s="231">
        <f>ROUND(I325*H325,2)</f>
        <v>0</v>
      </c>
      <c r="BL325" s="17" t="s">
        <v>148</v>
      </c>
      <c r="BM325" s="230" t="s">
        <v>377</v>
      </c>
    </row>
    <row r="326" s="14" customFormat="1">
      <c r="A326" s="14"/>
      <c r="B326" s="243"/>
      <c r="C326" s="244"/>
      <c r="D326" s="234" t="s">
        <v>144</v>
      </c>
      <c r="E326" s="245" t="s">
        <v>1</v>
      </c>
      <c r="F326" s="246" t="s">
        <v>94</v>
      </c>
      <c r="G326" s="244"/>
      <c r="H326" s="247">
        <v>2442.5999999999999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144</v>
      </c>
      <c r="AU326" s="253" t="s">
        <v>87</v>
      </c>
      <c r="AV326" s="14" t="s">
        <v>87</v>
      </c>
      <c r="AW326" s="14" t="s">
        <v>32</v>
      </c>
      <c r="AX326" s="14" t="s">
        <v>85</v>
      </c>
      <c r="AY326" s="253" t="s">
        <v>134</v>
      </c>
    </row>
    <row r="327" s="2" customFormat="1" ht="16.5" customHeight="1">
      <c r="A327" s="38"/>
      <c r="B327" s="39"/>
      <c r="C327" s="219" t="s">
        <v>378</v>
      </c>
      <c r="D327" s="219" t="s">
        <v>137</v>
      </c>
      <c r="E327" s="220" t="s">
        <v>379</v>
      </c>
      <c r="F327" s="221" t="s">
        <v>380</v>
      </c>
      <c r="G327" s="222" t="s">
        <v>140</v>
      </c>
      <c r="H327" s="223">
        <v>2442.5999999999999</v>
      </c>
      <c r="I327" s="224"/>
      <c r="J327" s="225">
        <f>ROUND(I327*H327,2)</f>
        <v>0</v>
      </c>
      <c r="K327" s="221" t="s">
        <v>141</v>
      </c>
      <c r="L327" s="44"/>
      <c r="M327" s="226" t="s">
        <v>1</v>
      </c>
      <c r="N327" s="227" t="s">
        <v>42</v>
      </c>
      <c r="O327" s="91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148</v>
      </c>
      <c r="AT327" s="230" t="s">
        <v>137</v>
      </c>
      <c r="AU327" s="230" t="s">
        <v>87</v>
      </c>
      <c r="AY327" s="17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85</v>
      </c>
      <c r="BK327" s="231">
        <f>ROUND(I327*H327,2)</f>
        <v>0</v>
      </c>
      <c r="BL327" s="17" t="s">
        <v>148</v>
      </c>
      <c r="BM327" s="230" t="s">
        <v>381</v>
      </c>
    </row>
    <row r="328" s="13" customFormat="1">
      <c r="A328" s="13"/>
      <c r="B328" s="232"/>
      <c r="C328" s="233"/>
      <c r="D328" s="234" t="s">
        <v>144</v>
      </c>
      <c r="E328" s="235" t="s">
        <v>1</v>
      </c>
      <c r="F328" s="236" t="s">
        <v>145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144</v>
      </c>
      <c r="AU328" s="242" t="s">
        <v>87</v>
      </c>
      <c r="AV328" s="13" t="s">
        <v>85</v>
      </c>
      <c r="AW328" s="13" t="s">
        <v>32</v>
      </c>
      <c r="AX328" s="13" t="s">
        <v>77</v>
      </c>
      <c r="AY328" s="242" t="s">
        <v>134</v>
      </c>
    </row>
    <row r="329" s="14" customFormat="1">
      <c r="A329" s="14"/>
      <c r="B329" s="243"/>
      <c r="C329" s="244"/>
      <c r="D329" s="234" t="s">
        <v>144</v>
      </c>
      <c r="E329" s="245" t="s">
        <v>1</v>
      </c>
      <c r="F329" s="246" t="s">
        <v>368</v>
      </c>
      <c r="G329" s="244"/>
      <c r="H329" s="247">
        <v>2442.5999999999999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144</v>
      </c>
      <c r="AU329" s="253" t="s">
        <v>87</v>
      </c>
      <c r="AV329" s="14" t="s">
        <v>87</v>
      </c>
      <c r="AW329" s="14" t="s">
        <v>32</v>
      </c>
      <c r="AX329" s="14" t="s">
        <v>77</v>
      </c>
      <c r="AY329" s="253" t="s">
        <v>134</v>
      </c>
    </row>
    <row r="330" s="15" customFormat="1">
      <c r="A330" s="15"/>
      <c r="B330" s="254"/>
      <c r="C330" s="255"/>
      <c r="D330" s="234" t="s">
        <v>144</v>
      </c>
      <c r="E330" s="256" t="s">
        <v>1</v>
      </c>
      <c r="F330" s="257" t="s">
        <v>147</v>
      </c>
      <c r="G330" s="255"/>
      <c r="H330" s="258">
        <v>2442.5999999999999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144</v>
      </c>
      <c r="AU330" s="264" t="s">
        <v>87</v>
      </c>
      <c r="AV330" s="15" t="s">
        <v>148</v>
      </c>
      <c r="AW330" s="15" t="s">
        <v>32</v>
      </c>
      <c r="AX330" s="15" t="s">
        <v>85</v>
      </c>
      <c r="AY330" s="264" t="s">
        <v>134</v>
      </c>
    </row>
    <row r="331" s="2" customFormat="1" ht="21.75" customHeight="1">
      <c r="A331" s="38"/>
      <c r="B331" s="39"/>
      <c r="C331" s="219" t="s">
        <v>382</v>
      </c>
      <c r="D331" s="219" t="s">
        <v>137</v>
      </c>
      <c r="E331" s="220" t="s">
        <v>383</v>
      </c>
      <c r="F331" s="221" t="s">
        <v>384</v>
      </c>
      <c r="G331" s="222" t="s">
        <v>140</v>
      </c>
      <c r="H331" s="223">
        <v>512946</v>
      </c>
      <c r="I331" s="224"/>
      <c r="J331" s="225">
        <f>ROUND(I331*H331,2)</f>
        <v>0</v>
      </c>
      <c r="K331" s="221" t="s">
        <v>141</v>
      </c>
      <c r="L331" s="44"/>
      <c r="M331" s="226" t="s">
        <v>1</v>
      </c>
      <c r="N331" s="227" t="s">
        <v>42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148</v>
      </c>
      <c r="AT331" s="230" t="s">
        <v>137</v>
      </c>
      <c r="AU331" s="230" t="s">
        <v>87</v>
      </c>
      <c r="AY331" s="17" t="s">
        <v>134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85</v>
      </c>
      <c r="BK331" s="231">
        <f>ROUND(I331*H331,2)</f>
        <v>0</v>
      </c>
      <c r="BL331" s="17" t="s">
        <v>148</v>
      </c>
      <c r="BM331" s="230" t="s">
        <v>385</v>
      </c>
    </row>
    <row r="332" s="14" customFormat="1">
      <c r="A332" s="14"/>
      <c r="B332" s="243"/>
      <c r="C332" s="244"/>
      <c r="D332" s="234" t="s">
        <v>144</v>
      </c>
      <c r="E332" s="245" t="s">
        <v>1</v>
      </c>
      <c r="F332" s="246" t="s">
        <v>373</v>
      </c>
      <c r="G332" s="244"/>
      <c r="H332" s="247">
        <v>512946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144</v>
      </c>
      <c r="AU332" s="253" t="s">
        <v>87</v>
      </c>
      <c r="AV332" s="14" t="s">
        <v>87</v>
      </c>
      <c r="AW332" s="14" t="s">
        <v>32</v>
      </c>
      <c r="AX332" s="14" t="s">
        <v>85</v>
      </c>
      <c r="AY332" s="253" t="s">
        <v>134</v>
      </c>
    </row>
    <row r="333" s="2" customFormat="1" ht="21.75" customHeight="1">
      <c r="A333" s="38"/>
      <c r="B333" s="39"/>
      <c r="C333" s="219" t="s">
        <v>386</v>
      </c>
      <c r="D333" s="219" t="s">
        <v>137</v>
      </c>
      <c r="E333" s="220" t="s">
        <v>387</v>
      </c>
      <c r="F333" s="221" t="s">
        <v>388</v>
      </c>
      <c r="G333" s="222" t="s">
        <v>140</v>
      </c>
      <c r="H333" s="223">
        <v>2442.5999999999999</v>
      </c>
      <c r="I333" s="224"/>
      <c r="J333" s="225">
        <f>ROUND(I333*H333,2)</f>
        <v>0</v>
      </c>
      <c r="K333" s="221" t="s">
        <v>141</v>
      </c>
      <c r="L333" s="44"/>
      <c r="M333" s="226" t="s">
        <v>1</v>
      </c>
      <c r="N333" s="227" t="s">
        <v>42</v>
      </c>
      <c r="O333" s="91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148</v>
      </c>
      <c r="AT333" s="230" t="s">
        <v>137</v>
      </c>
      <c r="AU333" s="230" t="s">
        <v>87</v>
      </c>
      <c r="AY333" s="17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85</v>
      </c>
      <c r="BK333" s="231">
        <f>ROUND(I333*H333,2)</f>
        <v>0</v>
      </c>
      <c r="BL333" s="17" t="s">
        <v>148</v>
      </c>
      <c r="BM333" s="230" t="s">
        <v>389</v>
      </c>
    </row>
    <row r="334" s="2" customFormat="1" ht="16.5" customHeight="1">
      <c r="A334" s="38"/>
      <c r="B334" s="39"/>
      <c r="C334" s="219" t="s">
        <v>390</v>
      </c>
      <c r="D334" s="219" t="s">
        <v>137</v>
      </c>
      <c r="E334" s="220" t="s">
        <v>391</v>
      </c>
      <c r="F334" s="221" t="s">
        <v>392</v>
      </c>
      <c r="G334" s="222" t="s">
        <v>393</v>
      </c>
      <c r="H334" s="223">
        <v>1</v>
      </c>
      <c r="I334" s="224"/>
      <c r="J334" s="225">
        <f>ROUND(I334*H334,2)</f>
        <v>0</v>
      </c>
      <c r="K334" s="221" t="s">
        <v>1</v>
      </c>
      <c r="L334" s="44"/>
      <c r="M334" s="226" t="s">
        <v>1</v>
      </c>
      <c r="N334" s="227" t="s">
        <v>42</v>
      </c>
      <c r="O334" s="91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0" t="s">
        <v>148</v>
      </c>
      <c r="AT334" s="230" t="s">
        <v>137</v>
      </c>
      <c r="AU334" s="230" t="s">
        <v>87</v>
      </c>
      <c r="AY334" s="17" t="s">
        <v>134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85</v>
      </c>
      <c r="BK334" s="231">
        <f>ROUND(I334*H334,2)</f>
        <v>0</v>
      </c>
      <c r="BL334" s="17" t="s">
        <v>148</v>
      </c>
      <c r="BM334" s="230" t="s">
        <v>394</v>
      </c>
    </row>
    <row r="335" s="2" customFormat="1" ht="24.15" customHeight="1">
      <c r="A335" s="38"/>
      <c r="B335" s="39"/>
      <c r="C335" s="219" t="s">
        <v>395</v>
      </c>
      <c r="D335" s="219" t="s">
        <v>137</v>
      </c>
      <c r="E335" s="220" t="s">
        <v>396</v>
      </c>
      <c r="F335" s="221" t="s">
        <v>397</v>
      </c>
      <c r="G335" s="222" t="s">
        <v>393</v>
      </c>
      <c r="H335" s="223">
        <v>1</v>
      </c>
      <c r="I335" s="224"/>
      <c r="J335" s="225">
        <f>ROUND(I335*H335,2)</f>
        <v>0</v>
      </c>
      <c r="K335" s="221" t="s">
        <v>1</v>
      </c>
      <c r="L335" s="44"/>
      <c r="M335" s="226" t="s">
        <v>1</v>
      </c>
      <c r="N335" s="227" t="s">
        <v>42</v>
      </c>
      <c r="O335" s="91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148</v>
      </c>
      <c r="AT335" s="230" t="s">
        <v>137</v>
      </c>
      <c r="AU335" s="230" t="s">
        <v>87</v>
      </c>
      <c r="AY335" s="17" t="s">
        <v>134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85</v>
      </c>
      <c r="BK335" s="231">
        <f>ROUND(I335*H335,2)</f>
        <v>0</v>
      </c>
      <c r="BL335" s="17" t="s">
        <v>148</v>
      </c>
      <c r="BM335" s="230" t="s">
        <v>398</v>
      </c>
    </row>
    <row r="336" s="2" customFormat="1" ht="37.8" customHeight="1">
      <c r="A336" s="38"/>
      <c r="B336" s="39"/>
      <c r="C336" s="219" t="s">
        <v>399</v>
      </c>
      <c r="D336" s="219" t="s">
        <v>137</v>
      </c>
      <c r="E336" s="220" t="s">
        <v>400</v>
      </c>
      <c r="F336" s="221" t="s">
        <v>401</v>
      </c>
      <c r="G336" s="222" t="s">
        <v>250</v>
      </c>
      <c r="H336" s="223">
        <v>5</v>
      </c>
      <c r="I336" s="224"/>
      <c r="J336" s="225">
        <f>ROUND(I336*H336,2)</f>
        <v>0</v>
      </c>
      <c r="K336" s="221" t="s">
        <v>1</v>
      </c>
      <c r="L336" s="44"/>
      <c r="M336" s="226" t="s">
        <v>1</v>
      </c>
      <c r="N336" s="227" t="s">
        <v>42</v>
      </c>
      <c r="O336" s="91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148</v>
      </c>
      <c r="AT336" s="230" t="s">
        <v>137</v>
      </c>
      <c r="AU336" s="230" t="s">
        <v>87</v>
      </c>
      <c r="AY336" s="17" t="s">
        <v>134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85</v>
      </c>
      <c r="BK336" s="231">
        <f>ROUND(I336*H336,2)</f>
        <v>0</v>
      </c>
      <c r="BL336" s="17" t="s">
        <v>148</v>
      </c>
      <c r="BM336" s="230" t="s">
        <v>402</v>
      </c>
    </row>
    <row r="337" s="13" customFormat="1">
      <c r="A337" s="13"/>
      <c r="B337" s="232"/>
      <c r="C337" s="233"/>
      <c r="D337" s="234" t="s">
        <v>144</v>
      </c>
      <c r="E337" s="235" t="s">
        <v>1</v>
      </c>
      <c r="F337" s="236" t="s">
        <v>145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144</v>
      </c>
      <c r="AU337" s="242" t="s">
        <v>87</v>
      </c>
      <c r="AV337" s="13" t="s">
        <v>85</v>
      </c>
      <c r="AW337" s="13" t="s">
        <v>32</v>
      </c>
      <c r="AX337" s="13" t="s">
        <v>77</v>
      </c>
      <c r="AY337" s="242" t="s">
        <v>134</v>
      </c>
    </row>
    <row r="338" s="14" customFormat="1">
      <c r="A338" s="14"/>
      <c r="B338" s="243"/>
      <c r="C338" s="244"/>
      <c r="D338" s="234" t="s">
        <v>144</v>
      </c>
      <c r="E338" s="245" t="s">
        <v>1</v>
      </c>
      <c r="F338" s="246" t="s">
        <v>160</v>
      </c>
      <c r="G338" s="244"/>
      <c r="H338" s="247">
        <v>5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144</v>
      </c>
      <c r="AU338" s="253" t="s">
        <v>87</v>
      </c>
      <c r="AV338" s="14" t="s">
        <v>87</v>
      </c>
      <c r="AW338" s="14" t="s">
        <v>32</v>
      </c>
      <c r="AX338" s="14" t="s">
        <v>85</v>
      </c>
      <c r="AY338" s="253" t="s">
        <v>134</v>
      </c>
    </row>
    <row r="339" s="2" customFormat="1" ht="24.15" customHeight="1">
      <c r="A339" s="38"/>
      <c r="B339" s="39"/>
      <c r="C339" s="219" t="s">
        <v>403</v>
      </c>
      <c r="D339" s="219" t="s">
        <v>137</v>
      </c>
      <c r="E339" s="220" t="s">
        <v>404</v>
      </c>
      <c r="F339" s="221" t="s">
        <v>405</v>
      </c>
      <c r="G339" s="222" t="s">
        <v>393</v>
      </c>
      <c r="H339" s="223">
        <v>1</v>
      </c>
      <c r="I339" s="224"/>
      <c r="J339" s="225">
        <f>ROUND(I339*H339,2)</f>
        <v>0</v>
      </c>
      <c r="K339" s="221" t="s">
        <v>1</v>
      </c>
      <c r="L339" s="44"/>
      <c r="M339" s="226" t="s">
        <v>1</v>
      </c>
      <c r="N339" s="227" t="s">
        <v>42</v>
      </c>
      <c r="O339" s="91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148</v>
      </c>
      <c r="AT339" s="230" t="s">
        <v>137</v>
      </c>
      <c r="AU339" s="230" t="s">
        <v>87</v>
      </c>
      <c r="AY339" s="17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85</v>
      </c>
      <c r="BK339" s="231">
        <f>ROUND(I339*H339,2)</f>
        <v>0</v>
      </c>
      <c r="BL339" s="17" t="s">
        <v>148</v>
      </c>
      <c r="BM339" s="230" t="s">
        <v>406</v>
      </c>
    </row>
    <row r="340" s="12" customFormat="1" ht="22.8" customHeight="1">
      <c r="A340" s="12"/>
      <c r="B340" s="203"/>
      <c r="C340" s="204"/>
      <c r="D340" s="205" t="s">
        <v>76</v>
      </c>
      <c r="E340" s="217" t="s">
        <v>407</v>
      </c>
      <c r="F340" s="217" t="s">
        <v>408</v>
      </c>
      <c r="G340" s="204"/>
      <c r="H340" s="204"/>
      <c r="I340" s="207"/>
      <c r="J340" s="218">
        <f>BK340</f>
        <v>0</v>
      </c>
      <c r="K340" s="204"/>
      <c r="L340" s="209"/>
      <c r="M340" s="210"/>
      <c r="N340" s="211"/>
      <c r="O340" s="211"/>
      <c r="P340" s="212">
        <f>SUM(P341:P345)</f>
        <v>0</v>
      </c>
      <c r="Q340" s="211"/>
      <c r="R340" s="212">
        <f>SUM(R341:R345)</f>
        <v>0</v>
      </c>
      <c r="S340" s="211"/>
      <c r="T340" s="213">
        <f>SUM(T341:T345)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4" t="s">
        <v>85</v>
      </c>
      <c r="AT340" s="215" t="s">
        <v>76</v>
      </c>
      <c r="AU340" s="215" t="s">
        <v>85</v>
      </c>
      <c r="AY340" s="214" t="s">
        <v>134</v>
      </c>
      <c r="BK340" s="216">
        <f>SUM(BK341:BK345)</f>
        <v>0</v>
      </c>
    </row>
    <row r="341" s="2" customFormat="1" ht="33" customHeight="1">
      <c r="A341" s="38"/>
      <c r="B341" s="39"/>
      <c r="C341" s="219" t="s">
        <v>409</v>
      </c>
      <c r="D341" s="219" t="s">
        <v>137</v>
      </c>
      <c r="E341" s="220" t="s">
        <v>410</v>
      </c>
      <c r="F341" s="221" t="s">
        <v>411</v>
      </c>
      <c r="G341" s="222" t="s">
        <v>412</v>
      </c>
      <c r="H341" s="223">
        <v>25.800999999999998</v>
      </c>
      <c r="I341" s="224"/>
      <c r="J341" s="225">
        <f>ROUND(I341*H341,2)</f>
        <v>0</v>
      </c>
      <c r="K341" s="221" t="s">
        <v>141</v>
      </c>
      <c r="L341" s="44"/>
      <c r="M341" s="226" t="s">
        <v>1</v>
      </c>
      <c r="N341" s="227" t="s">
        <v>42</v>
      </c>
      <c r="O341" s="91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148</v>
      </c>
      <c r="AT341" s="230" t="s">
        <v>137</v>
      </c>
      <c r="AU341" s="230" t="s">
        <v>87</v>
      </c>
      <c r="AY341" s="17" t="s">
        <v>134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85</v>
      </c>
      <c r="BK341" s="231">
        <f>ROUND(I341*H341,2)</f>
        <v>0</v>
      </c>
      <c r="BL341" s="17" t="s">
        <v>148</v>
      </c>
      <c r="BM341" s="230" t="s">
        <v>413</v>
      </c>
    </row>
    <row r="342" s="2" customFormat="1" ht="24.15" customHeight="1">
      <c r="A342" s="38"/>
      <c r="B342" s="39"/>
      <c r="C342" s="219" t="s">
        <v>414</v>
      </c>
      <c r="D342" s="219" t="s">
        <v>137</v>
      </c>
      <c r="E342" s="220" t="s">
        <v>415</v>
      </c>
      <c r="F342" s="221" t="s">
        <v>416</v>
      </c>
      <c r="G342" s="222" t="s">
        <v>412</v>
      </c>
      <c r="H342" s="223">
        <v>645.02499999999998</v>
      </c>
      <c r="I342" s="224"/>
      <c r="J342" s="225">
        <f>ROUND(I342*H342,2)</f>
        <v>0</v>
      </c>
      <c r="K342" s="221" t="s">
        <v>141</v>
      </c>
      <c r="L342" s="44"/>
      <c r="M342" s="226" t="s">
        <v>1</v>
      </c>
      <c r="N342" s="227" t="s">
        <v>42</v>
      </c>
      <c r="O342" s="91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148</v>
      </c>
      <c r="AT342" s="230" t="s">
        <v>137</v>
      </c>
      <c r="AU342" s="230" t="s">
        <v>87</v>
      </c>
      <c r="AY342" s="17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85</v>
      </c>
      <c r="BK342" s="231">
        <f>ROUND(I342*H342,2)</f>
        <v>0</v>
      </c>
      <c r="BL342" s="17" t="s">
        <v>148</v>
      </c>
      <c r="BM342" s="230" t="s">
        <v>417</v>
      </c>
    </row>
    <row r="343" s="14" customFormat="1">
      <c r="A343" s="14"/>
      <c r="B343" s="243"/>
      <c r="C343" s="244"/>
      <c r="D343" s="234" t="s">
        <v>144</v>
      </c>
      <c r="E343" s="245" t="s">
        <v>1</v>
      </c>
      <c r="F343" s="246" t="s">
        <v>418</v>
      </c>
      <c r="G343" s="244"/>
      <c r="H343" s="247">
        <v>645.02499999999998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144</v>
      </c>
      <c r="AU343" s="253" t="s">
        <v>87</v>
      </c>
      <c r="AV343" s="14" t="s">
        <v>87</v>
      </c>
      <c r="AW343" s="14" t="s">
        <v>32</v>
      </c>
      <c r="AX343" s="14" t="s">
        <v>85</v>
      </c>
      <c r="AY343" s="253" t="s">
        <v>134</v>
      </c>
    </row>
    <row r="344" s="2" customFormat="1" ht="33" customHeight="1">
      <c r="A344" s="38"/>
      <c r="B344" s="39"/>
      <c r="C344" s="219" t="s">
        <v>419</v>
      </c>
      <c r="D344" s="219" t="s">
        <v>137</v>
      </c>
      <c r="E344" s="220" t="s">
        <v>420</v>
      </c>
      <c r="F344" s="221" t="s">
        <v>421</v>
      </c>
      <c r="G344" s="222" t="s">
        <v>412</v>
      </c>
      <c r="H344" s="223">
        <v>25.800999999999998</v>
      </c>
      <c r="I344" s="224"/>
      <c r="J344" s="225">
        <f>ROUND(I344*H344,2)</f>
        <v>0</v>
      </c>
      <c r="K344" s="221" t="s">
        <v>141</v>
      </c>
      <c r="L344" s="44"/>
      <c r="M344" s="226" t="s">
        <v>1</v>
      </c>
      <c r="N344" s="227" t="s">
        <v>42</v>
      </c>
      <c r="O344" s="91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148</v>
      </c>
      <c r="AT344" s="230" t="s">
        <v>137</v>
      </c>
      <c r="AU344" s="230" t="s">
        <v>87</v>
      </c>
      <c r="AY344" s="17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85</v>
      </c>
      <c r="BK344" s="231">
        <f>ROUND(I344*H344,2)</f>
        <v>0</v>
      </c>
      <c r="BL344" s="17" t="s">
        <v>148</v>
      </c>
      <c r="BM344" s="230" t="s">
        <v>422</v>
      </c>
    </row>
    <row r="345" s="2" customFormat="1" ht="44.25" customHeight="1">
      <c r="A345" s="38"/>
      <c r="B345" s="39"/>
      <c r="C345" s="219" t="s">
        <v>423</v>
      </c>
      <c r="D345" s="219" t="s">
        <v>137</v>
      </c>
      <c r="E345" s="220" t="s">
        <v>424</v>
      </c>
      <c r="F345" s="221" t="s">
        <v>425</v>
      </c>
      <c r="G345" s="222" t="s">
        <v>412</v>
      </c>
      <c r="H345" s="223">
        <v>25.800999999999998</v>
      </c>
      <c r="I345" s="224"/>
      <c r="J345" s="225">
        <f>ROUND(I345*H345,2)</f>
        <v>0</v>
      </c>
      <c r="K345" s="221" t="s">
        <v>141</v>
      </c>
      <c r="L345" s="44"/>
      <c r="M345" s="226" t="s">
        <v>1</v>
      </c>
      <c r="N345" s="227" t="s">
        <v>42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148</v>
      </c>
      <c r="AT345" s="230" t="s">
        <v>137</v>
      </c>
      <c r="AU345" s="230" t="s">
        <v>87</v>
      </c>
      <c r="AY345" s="17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85</v>
      </c>
      <c r="BK345" s="231">
        <f>ROUND(I345*H345,2)</f>
        <v>0</v>
      </c>
      <c r="BL345" s="17" t="s">
        <v>148</v>
      </c>
      <c r="BM345" s="230" t="s">
        <v>426</v>
      </c>
    </row>
    <row r="346" s="12" customFormat="1" ht="22.8" customHeight="1">
      <c r="A346" s="12"/>
      <c r="B346" s="203"/>
      <c r="C346" s="204"/>
      <c r="D346" s="205" t="s">
        <v>76</v>
      </c>
      <c r="E346" s="217" t="s">
        <v>427</v>
      </c>
      <c r="F346" s="217" t="s">
        <v>428</v>
      </c>
      <c r="G346" s="204"/>
      <c r="H346" s="204"/>
      <c r="I346" s="207"/>
      <c r="J346" s="218">
        <f>BK346</f>
        <v>0</v>
      </c>
      <c r="K346" s="204"/>
      <c r="L346" s="209"/>
      <c r="M346" s="210"/>
      <c r="N346" s="211"/>
      <c r="O346" s="211"/>
      <c r="P346" s="212">
        <f>P347</f>
        <v>0</v>
      </c>
      <c r="Q346" s="211"/>
      <c r="R346" s="212">
        <f>R347</f>
        <v>0</v>
      </c>
      <c r="S346" s="211"/>
      <c r="T346" s="213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85</v>
      </c>
      <c r="AT346" s="215" t="s">
        <v>76</v>
      </c>
      <c r="AU346" s="215" t="s">
        <v>85</v>
      </c>
      <c r="AY346" s="214" t="s">
        <v>134</v>
      </c>
      <c r="BK346" s="216">
        <f>BK347</f>
        <v>0</v>
      </c>
    </row>
    <row r="347" s="2" customFormat="1" ht="16.5" customHeight="1">
      <c r="A347" s="38"/>
      <c r="B347" s="39"/>
      <c r="C347" s="219" t="s">
        <v>429</v>
      </c>
      <c r="D347" s="219" t="s">
        <v>137</v>
      </c>
      <c r="E347" s="220" t="s">
        <v>430</v>
      </c>
      <c r="F347" s="221" t="s">
        <v>431</v>
      </c>
      <c r="G347" s="222" t="s">
        <v>412</v>
      </c>
      <c r="H347" s="223">
        <v>837.63699999999994</v>
      </c>
      <c r="I347" s="224"/>
      <c r="J347" s="225">
        <f>ROUND(I347*H347,2)</f>
        <v>0</v>
      </c>
      <c r="K347" s="221" t="s">
        <v>141</v>
      </c>
      <c r="L347" s="44"/>
      <c r="M347" s="226" t="s">
        <v>1</v>
      </c>
      <c r="N347" s="227" t="s">
        <v>42</v>
      </c>
      <c r="O347" s="91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148</v>
      </c>
      <c r="AT347" s="230" t="s">
        <v>137</v>
      </c>
      <c r="AU347" s="230" t="s">
        <v>87</v>
      </c>
      <c r="AY347" s="17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85</v>
      </c>
      <c r="BK347" s="231">
        <f>ROUND(I347*H347,2)</f>
        <v>0</v>
      </c>
      <c r="BL347" s="17" t="s">
        <v>148</v>
      </c>
      <c r="BM347" s="230" t="s">
        <v>432</v>
      </c>
    </row>
    <row r="348" s="12" customFormat="1" ht="25.92" customHeight="1">
      <c r="A348" s="12"/>
      <c r="B348" s="203"/>
      <c r="C348" s="204"/>
      <c r="D348" s="205" t="s">
        <v>76</v>
      </c>
      <c r="E348" s="206" t="s">
        <v>433</v>
      </c>
      <c r="F348" s="206" t="s">
        <v>434</v>
      </c>
      <c r="G348" s="204"/>
      <c r="H348" s="204"/>
      <c r="I348" s="207"/>
      <c r="J348" s="208">
        <f>BK348</f>
        <v>0</v>
      </c>
      <c r="K348" s="204"/>
      <c r="L348" s="209"/>
      <c r="M348" s="210"/>
      <c r="N348" s="211"/>
      <c r="O348" s="211"/>
      <c r="P348" s="212">
        <f>P349+P357+P362+P370</f>
        <v>0</v>
      </c>
      <c r="Q348" s="211"/>
      <c r="R348" s="212">
        <f>R349+R357+R362+R370</f>
        <v>0.07646</v>
      </c>
      <c r="S348" s="211"/>
      <c r="T348" s="213">
        <f>T349+T357+T362+T370</f>
        <v>1.4699340000000001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87</v>
      </c>
      <c r="AT348" s="215" t="s">
        <v>76</v>
      </c>
      <c r="AU348" s="215" t="s">
        <v>77</v>
      </c>
      <c r="AY348" s="214" t="s">
        <v>134</v>
      </c>
      <c r="BK348" s="216">
        <f>BK349+BK357+BK362+BK370</f>
        <v>0</v>
      </c>
    </row>
    <row r="349" s="12" customFormat="1" ht="22.8" customHeight="1">
      <c r="A349" s="12"/>
      <c r="B349" s="203"/>
      <c r="C349" s="204"/>
      <c r="D349" s="205" t="s">
        <v>76</v>
      </c>
      <c r="E349" s="217" t="s">
        <v>435</v>
      </c>
      <c r="F349" s="217" t="s">
        <v>436</v>
      </c>
      <c r="G349" s="204"/>
      <c r="H349" s="204"/>
      <c r="I349" s="207"/>
      <c r="J349" s="218">
        <f>BK349</f>
        <v>0</v>
      </c>
      <c r="K349" s="204"/>
      <c r="L349" s="209"/>
      <c r="M349" s="210"/>
      <c r="N349" s="211"/>
      <c r="O349" s="211"/>
      <c r="P349" s="212">
        <f>SUM(P350:P356)</f>
        <v>0</v>
      </c>
      <c r="Q349" s="211"/>
      <c r="R349" s="212">
        <f>SUM(R350:R356)</f>
        <v>0.076399999999999996</v>
      </c>
      <c r="S349" s="211"/>
      <c r="T349" s="213">
        <f>SUM(T350:T356)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4" t="s">
        <v>87</v>
      </c>
      <c r="AT349" s="215" t="s">
        <v>76</v>
      </c>
      <c r="AU349" s="215" t="s">
        <v>85</v>
      </c>
      <c r="AY349" s="214" t="s">
        <v>134</v>
      </c>
      <c r="BK349" s="216">
        <f>SUM(BK350:BK356)</f>
        <v>0</v>
      </c>
    </row>
    <row r="350" s="2" customFormat="1" ht="16.5" customHeight="1">
      <c r="A350" s="38"/>
      <c r="B350" s="39"/>
      <c r="C350" s="219" t="s">
        <v>437</v>
      </c>
      <c r="D350" s="219" t="s">
        <v>137</v>
      </c>
      <c r="E350" s="220" t="s">
        <v>438</v>
      </c>
      <c r="F350" s="221" t="s">
        <v>439</v>
      </c>
      <c r="G350" s="222" t="s">
        <v>298</v>
      </c>
      <c r="H350" s="223">
        <v>20</v>
      </c>
      <c r="I350" s="224"/>
      <c r="J350" s="225">
        <f>ROUND(I350*H350,2)</f>
        <v>0</v>
      </c>
      <c r="K350" s="221" t="s">
        <v>1</v>
      </c>
      <c r="L350" s="44"/>
      <c r="M350" s="226" t="s">
        <v>1</v>
      </c>
      <c r="N350" s="227" t="s">
        <v>42</v>
      </c>
      <c r="O350" s="91"/>
      <c r="P350" s="228">
        <f>O350*H350</f>
        <v>0</v>
      </c>
      <c r="Q350" s="228">
        <v>0.00191</v>
      </c>
      <c r="R350" s="228">
        <f>Q350*H350</f>
        <v>0.038199999999999998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142</v>
      </c>
      <c r="AT350" s="230" t="s">
        <v>137</v>
      </c>
      <c r="AU350" s="230" t="s">
        <v>87</v>
      </c>
      <c r="AY350" s="17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85</v>
      </c>
      <c r="BK350" s="231">
        <f>ROUND(I350*H350,2)</f>
        <v>0</v>
      </c>
      <c r="BL350" s="17" t="s">
        <v>142</v>
      </c>
      <c r="BM350" s="230" t="s">
        <v>440</v>
      </c>
    </row>
    <row r="351" s="13" customFormat="1">
      <c r="A351" s="13"/>
      <c r="B351" s="232"/>
      <c r="C351" s="233"/>
      <c r="D351" s="234" t="s">
        <v>144</v>
      </c>
      <c r="E351" s="235" t="s">
        <v>1</v>
      </c>
      <c r="F351" s="236" t="s">
        <v>327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144</v>
      </c>
      <c r="AU351" s="242" t="s">
        <v>87</v>
      </c>
      <c r="AV351" s="13" t="s">
        <v>85</v>
      </c>
      <c r="AW351" s="13" t="s">
        <v>32</v>
      </c>
      <c r="AX351" s="13" t="s">
        <v>77</v>
      </c>
      <c r="AY351" s="242" t="s">
        <v>134</v>
      </c>
    </row>
    <row r="352" s="14" customFormat="1">
      <c r="A352" s="14"/>
      <c r="B352" s="243"/>
      <c r="C352" s="244"/>
      <c r="D352" s="234" t="s">
        <v>144</v>
      </c>
      <c r="E352" s="245" t="s">
        <v>1</v>
      </c>
      <c r="F352" s="246" t="s">
        <v>441</v>
      </c>
      <c r="G352" s="244"/>
      <c r="H352" s="247">
        <v>20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144</v>
      </c>
      <c r="AU352" s="253" t="s">
        <v>87</v>
      </c>
      <c r="AV352" s="14" t="s">
        <v>87</v>
      </c>
      <c r="AW352" s="14" t="s">
        <v>32</v>
      </c>
      <c r="AX352" s="14" t="s">
        <v>85</v>
      </c>
      <c r="AY352" s="253" t="s">
        <v>134</v>
      </c>
    </row>
    <row r="353" s="2" customFormat="1" ht="16.5" customHeight="1">
      <c r="A353" s="38"/>
      <c r="B353" s="39"/>
      <c r="C353" s="219" t="s">
        <v>442</v>
      </c>
      <c r="D353" s="219" t="s">
        <v>137</v>
      </c>
      <c r="E353" s="220" t="s">
        <v>443</v>
      </c>
      <c r="F353" s="221" t="s">
        <v>444</v>
      </c>
      <c r="G353" s="222" t="s">
        <v>298</v>
      </c>
      <c r="H353" s="223">
        <v>20</v>
      </c>
      <c r="I353" s="224"/>
      <c r="J353" s="225">
        <f>ROUND(I353*H353,2)</f>
        <v>0</v>
      </c>
      <c r="K353" s="221" t="s">
        <v>1</v>
      </c>
      <c r="L353" s="44"/>
      <c r="M353" s="226" t="s">
        <v>1</v>
      </c>
      <c r="N353" s="227" t="s">
        <v>42</v>
      </c>
      <c r="O353" s="91"/>
      <c r="P353" s="228">
        <f>O353*H353</f>
        <v>0</v>
      </c>
      <c r="Q353" s="228">
        <v>0.00191</v>
      </c>
      <c r="R353" s="228">
        <f>Q353*H353</f>
        <v>0.038199999999999998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142</v>
      </c>
      <c r="AT353" s="230" t="s">
        <v>137</v>
      </c>
      <c r="AU353" s="230" t="s">
        <v>87</v>
      </c>
      <c r="AY353" s="17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85</v>
      </c>
      <c r="BK353" s="231">
        <f>ROUND(I353*H353,2)</f>
        <v>0</v>
      </c>
      <c r="BL353" s="17" t="s">
        <v>142</v>
      </c>
      <c r="BM353" s="230" t="s">
        <v>445</v>
      </c>
    </row>
    <row r="354" s="13" customFormat="1">
      <c r="A354" s="13"/>
      <c r="B354" s="232"/>
      <c r="C354" s="233"/>
      <c r="D354" s="234" t="s">
        <v>144</v>
      </c>
      <c r="E354" s="235" t="s">
        <v>1</v>
      </c>
      <c r="F354" s="236" t="s">
        <v>327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144</v>
      </c>
      <c r="AU354" s="242" t="s">
        <v>87</v>
      </c>
      <c r="AV354" s="13" t="s">
        <v>85</v>
      </c>
      <c r="AW354" s="13" t="s">
        <v>32</v>
      </c>
      <c r="AX354" s="13" t="s">
        <v>77</v>
      </c>
      <c r="AY354" s="242" t="s">
        <v>134</v>
      </c>
    </row>
    <row r="355" s="14" customFormat="1">
      <c r="A355" s="14"/>
      <c r="B355" s="243"/>
      <c r="C355" s="244"/>
      <c r="D355" s="234" t="s">
        <v>144</v>
      </c>
      <c r="E355" s="245" t="s">
        <v>1</v>
      </c>
      <c r="F355" s="246" t="s">
        <v>441</v>
      </c>
      <c r="G355" s="244"/>
      <c r="H355" s="247">
        <v>20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144</v>
      </c>
      <c r="AU355" s="253" t="s">
        <v>87</v>
      </c>
      <c r="AV355" s="14" t="s">
        <v>87</v>
      </c>
      <c r="AW355" s="14" t="s">
        <v>32</v>
      </c>
      <c r="AX355" s="14" t="s">
        <v>85</v>
      </c>
      <c r="AY355" s="253" t="s">
        <v>134</v>
      </c>
    </row>
    <row r="356" s="2" customFormat="1" ht="24.15" customHeight="1">
      <c r="A356" s="38"/>
      <c r="B356" s="39"/>
      <c r="C356" s="219" t="s">
        <v>446</v>
      </c>
      <c r="D356" s="219" t="s">
        <v>137</v>
      </c>
      <c r="E356" s="220" t="s">
        <v>447</v>
      </c>
      <c r="F356" s="221" t="s">
        <v>448</v>
      </c>
      <c r="G356" s="222" t="s">
        <v>412</v>
      </c>
      <c r="H356" s="223">
        <v>0.075999999999999998</v>
      </c>
      <c r="I356" s="224"/>
      <c r="J356" s="225">
        <f>ROUND(I356*H356,2)</f>
        <v>0</v>
      </c>
      <c r="K356" s="221" t="s">
        <v>141</v>
      </c>
      <c r="L356" s="44"/>
      <c r="M356" s="226" t="s">
        <v>1</v>
      </c>
      <c r="N356" s="227" t="s">
        <v>42</v>
      </c>
      <c r="O356" s="91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142</v>
      </c>
      <c r="AT356" s="230" t="s">
        <v>137</v>
      </c>
      <c r="AU356" s="230" t="s">
        <v>87</v>
      </c>
      <c r="AY356" s="17" t="s">
        <v>134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85</v>
      </c>
      <c r="BK356" s="231">
        <f>ROUND(I356*H356,2)</f>
        <v>0</v>
      </c>
      <c r="BL356" s="17" t="s">
        <v>142</v>
      </c>
      <c r="BM356" s="230" t="s">
        <v>449</v>
      </c>
    </row>
    <row r="357" s="12" customFormat="1" ht="22.8" customHeight="1">
      <c r="A357" s="12"/>
      <c r="B357" s="203"/>
      <c r="C357" s="204"/>
      <c r="D357" s="205" t="s">
        <v>76</v>
      </c>
      <c r="E357" s="217" t="s">
        <v>450</v>
      </c>
      <c r="F357" s="217" t="s">
        <v>451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SUM(P358:P361)</f>
        <v>0</v>
      </c>
      <c r="Q357" s="211"/>
      <c r="R357" s="212">
        <f>SUM(R358:R361)</f>
        <v>0</v>
      </c>
      <c r="S357" s="211"/>
      <c r="T357" s="213">
        <f>SUM(T358:T361)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87</v>
      </c>
      <c r="AT357" s="215" t="s">
        <v>76</v>
      </c>
      <c r="AU357" s="215" t="s">
        <v>85</v>
      </c>
      <c r="AY357" s="214" t="s">
        <v>134</v>
      </c>
      <c r="BK357" s="216">
        <f>SUM(BK358:BK361)</f>
        <v>0</v>
      </c>
    </row>
    <row r="358" s="2" customFormat="1" ht="16.5" customHeight="1">
      <c r="A358" s="38"/>
      <c r="B358" s="39"/>
      <c r="C358" s="219" t="s">
        <v>452</v>
      </c>
      <c r="D358" s="219" t="s">
        <v>137</v>
      </c>
      <c r="E358" s="220" t="s">
        <v>453</v>
      </c>
      <c r="F358" s="221" t="s">
        <v>454</v>
      </c>
      <c r="G358" s="222" t="s">
        <v>298</v>
      </c>
      <c r="H358" s="223">
        <v>70</v>
      </c>
      <c r="I358" s="224"/>
      <c r="J358" s="225">
        <f>ROUND(I358*H358,2)</f>
        <v>0</v>
      </c>
      <c r="K358" s="221" t="s">
        <v>1</v>
      </c>
      <c r="L358" s="44"/>
      <c r="M358" s="226" t="s">
        <v>1</v>
      </c>
      <c r="N358" s="227" t="s">
        <v>42</v>
      </c>
      <c r="O358" s="91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142</v>
      </c>
      <c r="AT358" s="230" t="s">
        <v>137</v>
      </c>
      <c r="AU358" s="230" t="s">
        <v>87</v>
      </c>
      <c r="AY358" s="17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85</v>
      </c>
      <c r="BK358" s="231">
        <f>ROUND(I358*H358,2)</f>
        <v>0</v>
      </c>
      <c r="BL358" s="17" t="s">
        <v>142</v>
      </c>
      <c r="BM358" s="230" t="s">
        <v>455</v>
      </c>
    </row>
    <row r="359" s="13" customFormat="1">
      <c r="A359" s="13"/>
      <c r="B359" s="232"/>
      <c r="C359" s="233"/>
      <c r="D359" s="234" t="s">
        <v>144</v>
      </c>
      <c r="E359" s="235" t="s">
        <v>1</v>
      </c>
      <c r="F359" s="236" t="s">
        <v>327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144</v>
      </c>
      <c r="AU359" s="242" t="s">
        <v>87</v>
      </c>
      <c r="AV359" s="13" t="s">
        <v>85</v>
      </c>
      <c r="AW359" s="13" t="s">
        <v>32</v>
      </c>
      <c r="AX359" s="13" t="s">
        <v>77</v>
      </c>
      <c r="AY359" s="242" t="s">
        <v>134</v>
      </c>
    </row>
    <row r="360" s="14" customFormat="1">
      <c r="A360" s="14"/>
      <c r="B360" s="243"/>
      <c r="C360" s="244"/>
      <c r="D360" s="234" t="s">
        <v>144</v>
      </c>
      <c r="E360" s="245" t="s">
        <v>1</v>
      </c>
      <c r="F360" s="246" t="s">
        <v>456</v>
      </c>
      <c r="G360" s="244"/>
      <c r="H360" s="247">
        <v>70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144</v>
      </c>
      <c r="AU360" s="253" t="s">
        <v>87</v>
      </c>
      <c r="AV360" s="14" t="s">
        <v>87</v>
      </c>
      <c r="AW360" s="14" t="s">
        <v>32</v>
      </c>
      <c r="AX360" s="14" t="s">
        <v>85</v>
      </c>
      <c r="AY360" s="253" t="s">
        <v>134</v>
      </c>
    </row>
    <row r="361" s="2" customFormat="1" ht="24.15" customHeight="1">
      <c r="A361" s="38"/>
      <c r="B361" s="39"/>
      <c r="C361" s="219" t="s">
        <v>457</v>
      </c>
      <c r="D361" s="219" t="s">
        <v>137</v>
      </c>
      <c r="E361" s="220" t="s">
        <v>458</v>
      </c>
      <c r="F361" s="221" t="s">
        <v>459</v>
      </c>
      <c r="G361" s="222" t="s">
        <v>412</v>
      </c>
      <c r="H361" s="223">
        <v>0.01</v>
      </c>
      <c r="I361" s="224"/>
      <c r="J361" s="225">
        <f>ROUND(I361*H361,2)</f>
        <v>0</v>
      </c>
      <c r="K361" s="221" t="s">
        <v>141</v>
      </c>
      <c r="L361" s="44"/>
      <c r="M361" s="226" t="s">
        <v>1</v>
      </c>
      <c r="N361" s="227" t="s">
        <v>42</v>
      </c>
      <c r="O361" s="91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142</v>
      </c>
      <c r="AT361" s="230" t="s">
        <v>137</v>
      </c>
      <c r="AU361" s="230" t="s">
        <v>87</v>
      </c>
      <c r="AY361" s="17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85</v>
      </c>
      <c r="BK361" s="231">
        <f>ROUND(I361*H361,2)</f>
        <v>0</v>
      </c>
      <c r="BL361" s="17" t="s">
        <v>142</v>
      </c>
      <c r="BM361" s="230" t="s">
        <v>460</v>
      </c>
    </row>
    <row r="362" s="12" customFormat="1" ht="22.8" customHeight="1">
      <c r="A362" s="12"/>
      <c r="B362" s="203"/>
      <c r="C362" s="204"/>
      <c r="D362" s="205" t="s">
        <v>76</v>
      </c>
      <c r="E362" s="217" t="s">
        <v>461</v>
      </c>
      <c r="F362" s="217" t="s">
        <v>462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SUM(P363:P369)</f>
        <v>0</v>
      </c>
      <c r="Q362" s="211"/>
      <c r="R362" s="212">
        <f>SUM(R363:R369)</f>
        <v>0</v>
      </c>
      <c r="S362" s="211"/>
      <c r="T362" s="213">
        <f>SUM(T363:T369)</f>
        <v>1.4699340000000001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87</v>
      </c>
      <c r="AT362" s="215" t="s">
        <v>76</v>
      </c>
      <c r="AU362" s="215" t="s">
        <v>85</v>
      </c>
      <c r="AY362" s="214" t="s">
        <v>134</v>
      </c>
      <c r="BK362" s="216">
        <f>SUM(BK363:BK369)</f>
        <v>0</v>
      </c>
    </row>
    <row r="363" s="2" customFormat="1" ht="21.75" customHeight="1">
      <c r="A363" s="38"/>
      <c r="B363" s="39"/>
      <c r="C363" s="219" t="s">
        <v>456</v>
      </c>
      <c r="D363" s="219" t="s">
        <v>137</v>
      </c>
      <c r="E363" s="220" t="s">
        <v>463</v>
      </c>
      <c r="F363" s="221" t="s">
        <v>464</v>
      </c>
      <c r="G363" s="222" t="s">
        <v>298</v>
      </c>
      <c r="H363" s="223">
        <v>440.10000000000002</v>
      </c>
      <c r="I363" s="224"/>
      <c r="J363" s="225">
        <f>ROUND(I363*H363,2)</f>
        <v>0</v>
      </c>
      <c r="K363" s="221" t="s">
        <v>1</v>
      </c>
      <c r="L363" s="44"/>
      <c r="M363" s="226" t="s">
        <v>1</v>
      </c>
      <c r="N363" s="227" t="s">
        <v>42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0.00167</v>
      </c>
      <c r="T363" s="229">
        <f>S363*H363</f>
        <v>0.73496700000000004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142</v>
      </c>
      <c r="AT363" s="230" t="s">
        <v>137</v>
      </c>
      <c r="AU363" s="230" t="s">
        <v>87</v>
      </c>
      <c r="AY363" s="17" t="s">
        <v>134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85</v>
      </c>
      <c r="BK363" s="231">
        <f>ROUND(I363*H363,2)</f>
        <v>0</v>
      </c>
      <c r="BL363" s="17" t="s">
        <v>142</v>
      </c>
      <c r="BM363" s="230" t="s">
        <v>465</v>
      </c>
    </row>
    <row r="364" s="13" customFormat="1">
      <c r="A364" s="13"/>
      <c r="B364" s="232"/>
      <c r="C364" s="233"/>
      <c r="D364" s="234" t="s">
        <v>144</v>
      </c>
      <c r="E364" s="235" t="s">
        <v>1</v>
      </c>
      <c r="F364" s="236" t="s">
        <v>466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144</v>
      </c>
      <c r="AU364" s="242" t="s">
        <v>87</v>
      </c>
      <c r="AV364" s="13" t="s">
        <v>85</v>
      </c>
      <c r="AW364" s="13" t="s">
        <v>32</v>
      </c>
      <c r="AX364" s="13" t="s">
        <v>77</v>
      </c>
      <c r="AY364" s="242" t="s">
        <v>134</v>
      </c>
    </row>
    <row r="365" s="14" customFormat="1">
      <c r="A365" s="14"/>
      <c r="B365" s="243"/>
      <c r="C365" s="244"/>
      <c r="D365" s="234" t="s">
        <v>144</v>
      </c>
      <c r="E365" s="245" t="s">
        <v>1</v>
      </c>
      <c r="F365" s="246" t="s">
        <v>467</v>
      </c>
      <c r="G365" s="244"/>
      <c r="H365" s="247">
        <v>440.10000000000002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144</v>
      </c>
      <c r="AU365" s="253" t="s">
        <v>87</v>
      </c>
      <c r="AV365" s="14" t="s">
        <v>87</v>
      </c>
      <c r="AW365" s="14" t="s">
        <v>32</v>
      </c>
      <c r="AX365" s="14" t="s">
        <v>85</v>
      </c>
      <c r="AY365" s="253" t="s">
        <v>134</v>
      </c>
    </row>
    <row r="366" s="2" customFormat="1" ht="21.75" customHeight="1">
      <c r="A366" s="38"/>
      <c r="B366" s="39"/>
      <c r="C366" s="219" t="s">
        <v>468</v>
      </c>
      <c r="D366" s="219" t="s">
        <v>137</v>
      </c>
      <c r="E366" s="220" t="s">
        <v>469</v>
      </c>
      <c r="F366" s="221" t="s">
        <v>470</v>
      </c>
      <c r="G366" s="222" t="s">
        <v>298</v>
      </c>
      <c r="H366" s="223">
        <v>440.10000000000002</v>
      </c>
      <c r="I366" s="224"/>
      <c r="J366" s="225">
        <f>ROUND(I366*H366,2)</f>
        <v>0</v>
      </c>
      <c r="K366" s="221" t="s">
        <v>1</v>
      </c>
      <c r="L366" s="44"/>
      <c r="M366" s="226" t="s">
        <v>1</v>
      </c>
      <c r="N366" s="227" t="s">
        <v>42</v>
      </c>
      <c r="O366" s="91"/>
      <c r="P366" s="228">
        <f>O366*H366</f>
        <v>0</v>
      </c>
      <c r="Q366" s="228">
        <v>0</v>
      </c>
      <c r="R366" s="228">
        <f>Q366*H366</f>
        <v>0</v>
      </c>
      <c r="S366" s="228">
        <v>0.00167</v>
      </c>
      <c r="T366" s="229">
        <f>S366*H366</f>
        <v>0.73496700000000004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142</v>
      </c>
      <c r="AT366" s="230" t="s">
        <v>137</v>
      </c>
      <c r="AU366" s="230" t="s">
        <v>87</v>
      </c>
      <c r="AY366" s="17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85</v>
      </c>
      <c r="BK366" s="231">
        <f>ROUND(I366*H366,2)</f>
        <v>0</v>
      </c>
      <c r="BL366" s="17" t="s">
        <v>142</v>
      </c>
      <c r="BM366" s="230" t="s">
        <v>471</v>
      </c>
    </row>
    <row r="367" s="13" customFormat="1">
      <c r="A367" s="13"/>
      <c r="B367" s="232"/>
      <c r="C367" s="233"/>
      <c r="D367" s="234" t="s">
        <v>144</v>
      </c>
      <c r="E367" s="235" t="s">
        <v>1</v>
      </c>
      <c r="F367" s="236" t="s">
        <v>466</v>
      </c>
      <c r="G367" s="233"/>
      <c r="H367" s="235" t="s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144</v>
      </c>
      <c r="AU367" s="242" t="s">
        <v>87</v>
      </c>
      <c r="AV367" s="13" t="s">
        <v>85</v>
      </c>
      <c r="AW367" s="13" t="s">
        <v>32</v>
      </c>
      <c r="AX367" s="13" t="s">
        <v>77</v>
      </c>
      <c r="AY367" s="242" t="s">
        <v>134</v>
      </c>
    </row>
    <row r="368" s="14" customFormat="1">
      <c r="A368" s="14"/>
      <c r="B368" s="243"/>
      <c r="C368" s="244"/>
      <c r="D368" s="234" t="s">
        <v>144</v>
      </c>
      <c r="E368" s="245" t="s">
        <v>1</v>
      </c>
      <c r="F368" s="246" t="s">
        <v>467</v>
      </c>
      <c r="G368" s="244"/>
      <c r="H368" s="247">
        <v>440.10000000000002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144</v>
      </c>
      <c r="AU368" s="253" t="s">
        <v>87</v>
      </c>
      <c r="AV368" s="14" t="s">
        <v>87</v>
      </c>
      <c r="AW368" s="14" t="s">
        <v>32</v>
      </c>
      <c r="AX368" s="14" t="s">
        <v>85</v>
      </c>
      <c r="AY368" s="253" t="s">
        <v>134</v>
      </c>
    </row>
    <row r="369" s="2" customFormat="1" ht="24.15" customHeight="1">
      <c r="A369" s="38"/>
      <c r="B369" s="39"/>
      <c r="C369" s="219" t="s">
        <v>472</v>
      </c>
      <c r="D369" s="219" t="s">
        <v>137</v>
      </c>
      <c r="E369" s="220" t="s">
        <v>473</v>
      </c>
      <c r="F369" s="221" t="s">
        <v>474</v>
      </c>
      <c r="G369" s="222" t="s">
        <v>412</v>
      </c>
      <c r="H369" s="223">
        <v>0.059999999999999998</v>
      </c>
      <c r="I369" s="224"/>
      <c r="J369" s="225">
        <f>ROUND(I369*H369,2)</f>
        <v>0</v>
      </c>
      <c r="K369" s="221" t="s">
        <v>141</v>
      </c>
      <c r="L369" s="44"/>
      <c r="M369" s="226" t="s">
        <v>1</v>
      </c>
      <c r="N369" s="227" t="s">
        <v>42</v>
      </c>
      <c r="O369" s="91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142</v>
      </c>
      <c r="AT369" s="230" t="s">
        <v>137</v>
      </c>
      <c r="AU369" s="230" t="s">
        <v>87</v>
      </c>
      <c r="AY369" s="17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85</v>
      </c>
      <c r="BK369" s="231">
        <f>ROUND(I369*H369,2)</f>
        <v>0</v>
      </c>
      <c r="BL369" s="17" t="s">
        <v>142</v>
      </c>
      <c r="BM369" s="230" t="s">
        <v>475</v>
      </c>
    </row>
    <row r="370" s="12" customFormat="1" ht="22.8" customHeight="1">
      <c r="A370" s="12"/>
      <c r="B370" s="203"/>
      <c r="C370" s="204"/>
      <c r="D370" s="205" t="s">
        <v>76</v>
      </c>
      <c r="E370" s="217" t="s">
        <v>476</v>
      </c>
      <c r="F370" s="217" t="s">
        <v>477</v>
      </c>
      <c r="G370" s="204"/>
      <c r="H370" s="204"/>
      <c r="I370" s="207"/>
      <c r="J370" s="218">
        <f>BK370</f>
        <v>0</v>
      </c>
      <c r="K370" s="204"/>
      <c r="L370" s="209"/>
      <c r="M370" s="210"/>
      <c r="N370" s="211"/>
      <c r="O370" s="211"/>
      <c r="P370" s="212">
        <f>SUM(P371:P374)</f>
        <v>0</v>
      </c>
      <c r="Q370" s="211"/>
      <c r="R370" s="212">
        <f>SUM(R371:R374)</f>
        <v>6.0000000000000002E-05</v>
      </c>
      <c r="S370" s="211"/>
      <c r="T370" s="213">
        <f>SUM(T371:T374)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4" t="s">
        <v>87</v>
      </c>
      <c r="AT370" s="215" t="s">
        <v>76</v>
      </c>
      <c r="AU370" s="215" t="s">
        <v>85</v>
      </c>
      <c r="AY370" s="214" t="s">
        <v>134</v>
      </c>
      <c r="BK370" s="216">
        <f>SUM(BK371:BK374)</f>
        <v>0</v>
      </c>
    </row>
    <row r="371" s="2" customFormat="1" ht="33" customHeight="1">
      <c r="A371" s="38"/>
      <c r="B371" s="39"/>
      <c r="C371" s="219" t="s">
        <v>478</v>
      </c>
      <c r="D371" s="219" t="s">
        <v>137</v>
      </c>
      <c r="E371" s="220" t="s">
        <v>479</v>
      </c>
      <c r="F371" s="221" t="s">
        <v>480</v>
      </c>
      <c r="G371" s="222" t="s">
        <v>250</v>
      </c>
      <c r="H371" s="223">
        <v>1</v>
      </c>
      <c r="I371" s="224"/>
      <c r="J371" s="225">
        <f>ROUND(I371*H371,2)</f>
        <v>0</v>
      </c>
      <c r="K371" s="221" t="s">
        <v>1</v>
      </c>
      <c r="L371" s="44"/>
      <c r="M371" s="226" t="s">
        <v>1</v>
      </c>
      <c r="N371" s="227" t="s">
        <v>42</v>
      </c>
      <c r="O371" s="91"/>
      <c r="P371" s="228">
        <f>O371*H371</f>
        <v>0</v>
      </c>
      <c r="Q371" s="228">
        <v>6.0000000000000002E-05</v>
      </c>
      <c r="R371" s="228">
        <f>Q371*H371</f>
        <v>6.0000000000000002E-05</v>
      </c>
      <c r="S371" s="228">
        <v>0</v>
      </c>
      <c r="T371" s="22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142</v>
      </c>
      <c r="AT371" s="230" t="s">
        <v>137</v>
      </c>
      <c r="AU371" s="230" t="s">
        <v>87</v>
      </c>
      <c r="AY371" s="17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85</v>
      </c>
      <c r="BK371" s="231">
        <f>ROUND(I371*H371,2)</f>
        <v>0</v>
      </c>
      <c r="BL371" s="17" t="s">
        <v>142</v>
      </c>
      <c r="BM371" s="230" t="s">
        <v>481</v>
      </c>
    </row>
    <row r="372" s="13" customFormat="1">
      <c r="A372" s="13"/>
      <c r="B372" s="232"/>
      <c r="C372" s="233"/>
      <c r="D372" s="234" t="s">
        <v>144</v>
      </c>
      <c r="E372" s="235" t="s">
        <v>1</v>
      </c>
      <c r="F372" s="236" t="s">
        <v>482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144</v>
      </c>
      <c r="AU372" s="242" t="s">
        <v>87</v>
      </c>
      <c r="AV372" s="13" t="s">
        <v>85</v>
      </c>
      <c r="AW372" s="13" t="s">
        <v>32</v>
      </c>
      <c r="AX372" s="13" t="s">
        <v>77</v>
      </c>
      <c r="AY372" s="242" t="s">
        <v>134</v>
      </c>
    </row>
    <row r="373" s="14" customFormat="1">
      <c r="A373" s="14"/>
      <c r="B373" s="243"/>
      <c r="C373" s="244"/>
      <c r="D373" s="234" t="s">
        <v>144</v>
      </c>
      <c r="E373" s="245" t="s">
        <v>1</v>
      </c>
      <c r="F373" s="246" t="s">
        <v>85</v>
      </c>
      <c r="G373" s="244"/>
      <c r="H373" s="247">
        <v>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144</v>
      </c>
      <c r="AU373" s="253" t="s">
        <v>87</v>
      </c>
      <c r="AV373" s="14" t="s">
        <v>87</v>
      </c>
      <c r="AW373" s="14" t="s">
        <v>32</v>
      </c>
      <c r="AX373" s="14" t="s">
        <v>85</v>
      </c>
      <c r="AY373" s="253" t="s">
        <v>134</v>
      </c>
    </row>
    <row r="374" s="2" customFormat="1" ht="24.15" customHeight="1">
      <c r="A374" s="38"/>
      <c r="B374" s="39"/>
      <c r="C374" s="219" t="s">
        <v>483</v>
      </c>
      <c r="D374" s="219" t="s">
        <v>137</v>
      </c>
      <c r="E374" s="220" t="s">
        <v>484</v>
      </c>
      <c r="F374" s="221" t="s">
        <v>485</v>
      </c>
      <c r="G374" s="222" t="s">
        <v>412</v>
      </c>
      <c r="H374" s="223">
        <v>1.26</v>
      </c>
      <c r="I374" s="224"/>
      <c r="J374" s="225">
        <f>ROUND(I374*H374,2)</f>
        <v>0</v>
      </c>
      <c r="K374" s="221" t="s">
        <v>141</v>
      </c>
      <c r="L374" s="44"/>
      <c r="M374" s="226" t="s">
        <v>1</v>
      </c>
      <c r="N374" s="227" t="s">
        <v>42</v>
      </c>
      <c r="O374" s="91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142</v>
      </c>
      <c r="AT374" s="230" t="s">
        <v>137</v>
      </c>
      <c r="AU374" s="230" t="s">
        <v>87</v>
      </c>
      <c r="AY374" s="17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85</v>
      </c>
      <c r="BK374" s="231">
        <f>ROUND(I374*H374,2)</f>
        <v>0</v>
      </c>
      <c r="BL374" s="17" t="s">
        <v>142</v>
      </c>
      <c r="BM374" s="230" t="s">
        <v>486</v>
      </c>
    </row>
    <row r="375" s="12" customFormat="1" ht="25.92" customHeight="1">
      <c r="A375" s="12"/>
      <c r="B375" s="203"/>
      <c r="C375" s="204"/>
      <c r="D375" s="205" t="s">
        <v>76</v>
      </c>
      <c r="E375" s="206" t="s">
        <v>487</v>
      </c>
      <c r="F375" s="206" t="s">
        <v>488</v>
      </c>
      <c r="G375" s="204"/>
      <c r="H375" s="204"/>
      <c r="I375" s="207"/>
      <c r="J375" s="208">
        <f>BK375</f>
        <v>0</v>
      </c>
      <c r="K375" s="204"/>
      <c r="L375" s="209"/>
      <c r="M375" s="210"/>
      <c r="N375" s="211"/>
      <c r="O375" s="211"/>
      <c r="P375" s="212">
        <f>P376</f>
        <v>0</v>
      </c>
      <c r="Q375" s="211"/>
      <c r="R375" s="212">
        <f>R376</f>
        <v>0</v>
      </c>
      <c r="S375" s="211"/>
      <c r="T375" s="213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148</v>
      </c>
      <c r="AT375" s="215" t="s">
        <v>76</v>
      </c>
      <c r="AU375" s="215" t="s">
        <v>77</v>
      </c>
      <c r="AY375" s="214" t="s">
        <v>134</v>
      </c>
      <c r="BK375" s="216">
        <f>BK376</f>
        <v>0</v>
      </c>
    </row>
    <row r="376" s="2" customFormat="1" ht="16.5" customHeight="1">
      <c r="A376" s="38"/>
      <c r="B376" s="39"/>
      <c r="C376" s="219" t="s">
        <v>489</v>
      </c>
      <c r="D376" s="219" t="s">
        <v>137</v>
      </c>
      <c r="E376" s="220" t="s">
        <v>487</v>
      </c>
      <c r="F376" s="221" t="s">
        <v>490</v>
      </c>
      <c r="G376" s="222" t="s">
        <v>361</v>
      </c>
      <c r="H376" s="223">
        <v>20</v>
      </c>
      <c r="I376" s="224"/>
      <c r="J376" s="225">
        <f>ROUND(I376*H376,2)</f>
        <v>0</v>
      </c>
      <c r="K376" s="221" t="s">
        <v>1</v>
      </c>
      <c r="L376" s="44"/>
      <c r="M376" s="265" t="s">
        <v>1</v>
      </c>
      <c r="N376" s="266" t="s">
        <v>42</v>
      </c>
      <c r="O376" s="267"/>
      <c r="P376" s="268">
        <f>O376*H376</f>
        <v>0</v>
      </c>
      <c r="Q376" s="268">
        <v>0</v>
      </c>
      <c r="R376" s="268">
        <f>Q376*H376</f>
        <v>0</v>
      </c>
      <c r="S376" s="268">
        <v>0</v>
      </c>
      <c r="T376" s="26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491</v>
      </c>
      <c r="AT376" s="230" t="s">
        <v>137</v>
      </c>
      <c r="AU376" s="230" t="s">
        <v>85</v>
      </c>
      <c r="AY376" s="17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85</v>
      </c>
      <c r="BK376" s="231">
        <f>ROUND(I376*H376,2)</f>
        <v>0</v>
      </c>
      <c r="BL376" s="17" t="s">
        <v>491</v>
      </c>
      <c r="BM376" s="230" t="s">
        <v>492</v>
      </c>
    </row>
    <row r="377" s="2" customFormat="1" ht="6.96" customHeight="1">
      <c r="A377" s="38"/>
      <c r="B377" s="66"/>
      <c r="C377" s="67"/>
      <c r="D377" s="67"/>
      <c r="E377" s="67"/>
      <c r="F377" s="67"/>
      <c r="G377" s="67"/>
      <c r="H377" s="67"/>
      <c r="I377" s="67"/>
      <c r="J377" s="67"/>
      <c r="K377" s="67"/>
      <c r="L377" s="44"/>
      <c r="M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</row>
  </sheetData>
  <sheetProtection sheet="1" autoFilter="0" formatColumns="0" formatRows="0" objects="1" scenarios="1" spinCount="100000" saltValue="5QNTG//K2wgZHpxYzTb1DEE72FzLkJDTqV11ziswNhAeMIEcdGhM/UDnDwXlI36WZayTPoIyffM8N8I4L6Fjbw==" hashValue="liuNRyQZ3Rb0pMJG3Rs6OCDIS5udT+3pMM9jKjs1z68I3MbXZK/tYPtu4RXBcjGwH7bMCc8Vk7eLkBj/NvLl3w==" algorithmName="SHA-512" password="CC35"/>
  <autoFilter ref="C129:K3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97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 xml:space="preserve">Oprava fasády - Gymnázium Boženy Němcové, sekce IV,  Hradec Králové,5.9.2023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ROUND((SUM(BE128:BE324)),  2)</f>
        <v>0</v>
      </c>
      <c r="G33" s="38"/>
      <c r="H33" s="38"/>
      <c r="I33" s="156">
        <v>0.20999999999999999</v>
      </c>
      <c r="J33" s="155">
        <f>ROUND(((SUM(BE128:BE324))*I33),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ROUND((SUM(BF128:BF324)),  2)</f>
        <v>0</v>
      </c>
      <c r="G34" s="38"/>
      <c r="H34" s="38"/>
      <c r="I34" s="156">
        <v>0.14999999999999999</v>
      </c>
      <c r="J34" s="155">
        <f>ROUND(((SUM(BF128:BF324))*I34),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ROUND((SUM(BG128:BG324)),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ROUND((SUM(BH128:BH324)),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ROUND((SUM(BI128:BI324)),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 xml:space="preserve">Oprava fasády - Gymnázium Boženy Němcové, sekce IV,  Hradec Králové,5.9.2023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IV.1 - Schodiště III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103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494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495</v>
      </c>
      <c r="E99" s="189"/>
      <c r="F99" s="189"/>
      <c r="G99" s="189"/>
      <c r="H99" s="189"/>
      <c r="I99" s="189"/>
      <c r="J99" s="190">
        <f>J151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496</v>
      </c>
      <c r="E100" s="189"/>
      <c r="F100" s="189"/>
      <c r="G100" s="189"/>
      <c r="H100" s="189"/>
      <c r="I100" s="189"/>
      <c r="J100" s="190">
        <f>J204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497</v>
      </c>
      <c r="E101" s="189"/>
      <c r="F101" s="189"/>
      <c r="G101" s="189"/>
      <c r="H101" s="189"/>
      <c r="I101" s="189"/>
      <c r="J101" s="190">
        <f>J210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498</v>
      </c>
      <c r="E102" s="189"/>
      <c r="F102" s="189"/>
      <c r="G102" s="189"/>
      <c r="H102" s="189"/>
      <c r="I102" s="189"/>
      <c r="J102" s="190">
        <f>J220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J251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J276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112</v>
      </c>
      <c r="E106" s="189"/>
      <c r="F106" s="189"/>
      <c r="G106" s="189"/>
      <c r="H106" s="189"/>
      <c r="I106" s="189"/>
      <c r="J106" s="190">
        <f>J315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113</v>
      </c>
      <c r="E107" s="183"/>
      <c r="F107" s="183"/>
      <c r="G107" s="183"/>
      <c r="H107" s="183"/>
      <c r="I107" s="183"/>
      <c r="J107" s="184">
        <f>J317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6"/>
      <c r="C108" s="187"/>
      <c r="D108" s="188" t="s">
        <v>499</v>
      </c>
      <c r="E108" s="189"/>
      <c r="F108" s="189"/>
      <c r="G108" s="189"/>
      <c r="H108" s="189"/>
      <c r="I108" s="189"/>
      <c r="J108" s="190">
        <f>J318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5" t="str">
        <f>E7</f>
        <v xml:space="preserve">Oprava fasády - Gymnázium Boženy Němcové, sekce IV,  Hradec Králové,5.9.2023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Sekce IV.1 - Schodiště III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parč. č. sr. 407/1</v>
      </c>
      <c r="G122" s="40"/>
      <c r="H122" s="40"/>
      <c r="I122" s="32" t="s">
        <v>22</v>
      </c>
      <c r="J122" s="79" t="str">
        <f>IF(J12="","",J12)</f>
        <v>5. 9. 2023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Královehradecký kraj, Pivovarské nám. 1245, Hradec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Projecticon s.r.o., A. Kopeckého 151, Nový Hrádek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2"/>
      <c r="B127" s="193"/>
      <c r="C127" s="194" t="s">
        <v>120</v>
      </c>
      <c r="D127" s="195" t="s">
        <v>62</v>
      </c>
      <c r="E127" s="195" t="s">
        <v>58</v>
      </c>
      <c r="F127" s="195" t="s">
        <v>59</v>
      </c>
      <c r="G127" s="195" t="s">
        <v>121</v>
      </c>
      <c r="H127" s="195" t="s">
        <v>122</v>
      </c>
      <c r="I127" s="195" t="s">
        <v>123</v>
      </c>
      <c r="J127" s="195" t="s">
        <v>102</v>
      </c>
      <c r="K127" s="196" t="s">
        <v>124</v>
      </c>
      <c r="L127" s="197"/>
      <c r="M127" s="100" t="s">
        <v>1</v>
      </c>
      <c r="N127" s="101" t="s">
        <v>41</v>
      </c>
      <c r="O127" s="101" t="s">
        <v>125</v>
      </c>
      <c r="P127" s="101" t="s">
        <v>126</v>
      </c>
      <c r="Q127" s="101" t="s">
        <v>127</v>
      </c>
      <c r="R127" s="101" t="s">
        <v>128</v>
      </c>
      <c r="S127" s="101" t="s">
        <v>129</v>
      </c>
      <c r="T127" s="102" t="s">
        <v>130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8"/>
      <c r="B128" s="39"/>
      <c r="C128" s="107" t="s">
        <v>131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P129+P317</f>
        <v>0</v>
      </c>
      <c r="Q128" s="104"/>
      <c r="R128" s="200">
        <f>R129+R317</f>
        <v>121.61057195000002</v>
      </c>
      <c r="S128" s="104"/>
      <c r="T128" s="201">
        <f>T129+T317</f>
        <v>299.27819999999997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104</v>
      </c>
      <c r="BK128" s="202">
        <f>BK129+BK317</f>
        <v>0</v>
      </c>
    </row>
    <row r="129" s="12" customFormat="1" ht="25.92" customHeight="1">
      <c r="A129" s="12"/>
      <c r="B129" s="203"/>
      <c r="C129" s="204"/>
      <c r="D129" s="205" t="s">
        <v>76</v>
      </c>
      <c r="E129" s="206" t="s">
        <v>132</v>
      </c>
      <c r="F129" s="206" t="s">
        <v>133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P130+P151+P204+P210+P220+P251+P276+P307+P315</f>
        <v>0</v>
      </c>
      <c r="Q129" s="211"/>
      <c r="R129" s="212">
        <f>R130+R151+R204+R210+R220+R251+R276+R307+R315</f>
        <v>121.48519005000003</v>
      </c>
      <c r="S129" s="211"/>
      <c r="T129" s="213">
        <f>T130+T151+T204+T210+T220+T251+T276+T307+T315</f>
        <v>299.27819999999997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85</v>
      </c>
      <c r="AT129" s="215" t="s">
        <v>76</v>
      </c>
      <c r="AU129" s="215" t="s">
        <v>77</v>
      </c>
      <c r="AY129" s="214" t="s">
        <v>134</v>
      </c>
      <c r="BK129" s="216">
        <f>BK130+BK151+BK204+BK210+BK220+BK251+BK276+BK307+BK315</f>
        <v>0</v>
      </c>
    </row>
    <row r="130" s="12" customFormat="1" ht="22.8" customHeight="1">
      <c r="A130" s="12"/>
      <c r="B130" s="203"/>
      <c r="C130" s="204"/>
      <c r="D130" s="205" t="s">
        <v>76</v>
      </c>
      <c r="E130" s="217" t="s">
        <v>85</v>
      </c>
      <c r="F130" s="217" t="s">
        <v>500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SUM(P131:P150)</f>
        <v>0</v>
      </c>
      <c r="Q130" s="211"/>
      <c r="R130" s="212">
        <f>SUM(R131:R150)</f>
        <v>0.0020640000000000003</v>
      </c>
      <c r="S130" s="211"/>
      <c r="T130" s="213">
        <f>SUM(T131:T150)</f>
        <v>8.6430000000000007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85</v>
      </c>
      <c r="AT130" s="215" t="s">
        <v>76</v>
      </c>
      <c r="AU130" s="215" t="s">
        <v>85</v>
      </c>
      <c r="AY130" s="214" t="s">
        <v>134</v>
      </c>
      <c r="BK130" s="216">
        <f>SUM(BK131:BK150)</f>
        <v>0</v>
      </c>
    </row>
    <row r="131" s="2" customFormat="1" ht="24.15" customHeight="1">
      <c r="A131" s="38"/>
      <c r="B131" s="39"/>
      <c r="C131" s="219" t="s">
        <v>85</v>
      </c>
      <c r="D131" s="219" t="s">
        <v>137</v>
      </c>
      <c r="E131" s="220" t="s">
        <v>501</v>
      </c>
      <c r="F131" s="221" t="s">
        <v>502</v>
      </c>
      <c r="G131" s="222" t="s">
        <v>140</v>
      </c>
      <c r="H131" s="223">
        <v>12.9</v>
      </c>
      <c r="I131" s="224"/>
      <c r="J131" s="225">
        <f>ROUND(I131*H131,2)</f>
        <v>0</v>
      </c>
      <c r="K131" s="221" t="s">
        <v>141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5.6760000000000002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148</v>
      </c>
      <c r="AT131" s="230" t="s">
        <v>137</v>
      </c>
      <c r="AU131" s="230" t="s">
        <v>87</v>
      </c>
      <c r="AY131" s="17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148</v>
      </c>
      <c r="BM131" s="230" t="s">
        <v>503</v>
      </c>
    </row>
    <row r="132" s="13" customFormat="1">
      <c r="A132" s="13"/>
      <c r="B132" s="232"/>
      <c r="C132" s="233"/>
      <c r="D132" s="234" t="s">
        <v>144</v>
      </c>
      <c r="E132" s="235" t="s">
        <v>1</v>
      </c>
      <c r="F132" s="236" t="s">
        <v>504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144</v>
      </c>
      <c r="AU132" s="242" t="s">
        <v>87</v>
      </c>
      <c r="AV132" s="13" t="s">
        <v>85</v>
      </c>
      <c r="AW132" s="13" t="s">
        <v>32</v>
      </c>
      <c r="AX132" s="13" t="s">
        <v>77</v>
      </c>
      <c r="AY132" s="242" t="s">
        <v>134</v>
      </c>
    </row>
    <row r="133" s="14" customFormat="1">
      <c r="A133" s="14"/>
      <c r="B133" s="243"/>
      <c r="C133" s="244"/>
      <c r="D133" s="234" t="s">
        <v>144</v>
      </c>
      <c r="E133" s="245" t="s">
        <v>1</v>
      </c>
      <c r="F133" s="246" t="s">
        <v>505</v>
      </c>
      <c r="G133" s="244"/>
      <c r="H133" s="247">
        <v>12.9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144</v>
      </c>
      <c r="AU133" s="253" t="s">
        <v>87</v>
      </c>
      <c r="AV133" s="14" t="s">
        <v>87</v>
      </c>
      <c r="AW133" s="14" t="s">
        <v>32</v>
      </c>
      <c r="AX133" s="14" t="s">
        <v>85</v>
      </c>
      <c r="AY133" s="253" t="s">
        <v>134</v>
      </c>
    </row>
    <row r="134" s="2" customFormat="1" ht="24.15" customHeight="1">
      <c r="A134" s="38"/>
      <c r="B134" s="39"/>
      <c r="C134" s="219" t="s">
        <v>87</v>
      </c>
      <c r="D134" s="219" t="s">
        <v>137</v>
      </c>
      <c r="E134" s="220" t="s">
        <v>506</v>
      </c>
      <c r="F134" s="221" t="s">
        <v>507</v>
      </c>
      <c r="G134" s="222" t="s">
        <v>140</v>
      </c>
      <c r="H134" s="223">
        <v>12.9</v>
      </c>
      <c r="I134" s="224"/>
      <c r="J134" s="225">
        <f>ROUND(I134*H134,2)</f>
        <v>0</v>
      </c>
      <c r="K134" s="221" t="s">
        <v>141</v>
      </c>
      <c r="L134" s="44"/>
      <c r="M134" s="226" t="s">
        <v>1</v>
      </c>
      <c r="N134" s="227" t="s">
        <v>42</v>
      </c>
      <c r="O134" s="91"/>
      <c r="P134" s="228">
        <f>O134*H134</f>
        <v>0</v>
      </c>
      <c r="Q134" s="228">
        <v>0.00016000000000000001</v>
      </c>
      <c r="R134" s="228">
        <f>Q134*H134</f>
        <v>0.0020640000000000003</v>
      </c>
      <c r="S134" s="228">
        <v>0.23000000000000001</v>
      </c>
      <c r="T134" s="229">
        <f>S134*H134</f>
        <v>2.9670000000000001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148</v>
      </c>
      <c r="AT134" s="230" t="s">
        <v>137</v>
      </c>
      <c r="AU134" s="230" t="s">
        <v>87</v>
      </c>
      <c r="AY134" s="17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85</v>
      </c>
      <c r="BK134" s="231">
        <f>ROUND(I134*H134,2)</f>
        <v>0</v>
      </c>
      <c r="BL134" s="17" t="s">
        <v>148</v>
      </c>
      <c r="BM134" s="230" t="s">
        <v>508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509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144</v>
      </c>
      <c r="AU135" s="242" t="s">
        <v>87</v>
      </c>
      <c r="AV135" s="13" t="s">
        <v>85</v>
      </c>
      <c r="AW135" s="13" t="s">
        <v>32</v>
      </c>
      <c r="AX135" s="13" t="s">
        <v>77</v>
      </c>
      <c r="AY135" s="242" t="s">
        <v>134</v>
      </c>
    </row>
    <row r="136" s="14" customFormat="1">
      <c r="A136" s="14"/>
      <c r="B136" s="243"/>
      <c r="C136" s="244"/>
      <c r="D136" s="234" t="s">
        <v>144</v>
      </c>
      <c r="E136" s="245" t="s">
        <v>1</v>
      </c>
      <c r="F136" s="246" t="s">
        <v>505</v>
      </c>
      <c r="G136" s="244"/>
      <c r="H136" s="247">
        <v>12.9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144</v>
      </c>
      <c r="AU136" s="253" t="s">
        <v>87</v>
      </c>
      <c r="AV136" s="14" t="s">
        <v>87</v>
      </c>
      <c r="AW136" s="14" t="s">
        <v>32</v>
      </c>
      <c r="AX136" s="14" t="s">
        <v>85</v>
      </c>
      <c r="AY136" s="253" t="s">
        <v>134</v>
      </c>
    </row>
    <row r="137" s="2" customFormat="1" ht="24.15" customHeight="1">
      <c r="A137" s="38"/>
      <c r="B137" s="39"/>
      <c r="C137" s="219" t="s">
        <v>152</v>
      </c>
      <c r="D137" s="219" t="s">
        <v>137</v>
      </c>
      <c r="E137" s="220" t="s">
        <v>510</v>
      </c>
      <c r="F137" s="221" t="s">
        <v>511</v>
      </c>
      <c r="G137" s="222" t="s">
        <v>512</v>
      </c>
      <c r="H137" s="223">
        <v>9.984</v>
      </c>
      <c r="I137" s="224"/>
      <c r="J137" s="225">
        <f>ROUND(I137*H137,2)</f>
        <v>0</v>
      </c>
      <c r="K137" s="221" t="s">
        <v>141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148</v>
      </c>
      <c r="AT137" s="230" t="s">
        <v>137</v>
      </c>
      <c r="AU137" s="230" t="s">
        <v>87</v>
      </c>
      <c r="AY137" s="17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148</v>
      </c>
      <c r="BM137" s="230" t="s">
        <v>513</v>
      </c>
    </row>
    <row r="138" s="13" customFormat="1">
      <c r="A138" s="13"/>
      <c r="B138" s="232"/>
      <c r="C138" s="233"/>
      <c r="D138" s="234" t="s">
        <v>144</v>
      </c>
      <c r="E138" s="235" t="s">
        <v>1</v>
      </c>
      <c r="F138" s="236" t="s">
        <v>514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144</v>
      </c>
      <c r="AU138" s="242" t="s">
        <v>87</v>
      </c>
      <c r="AV138" s="13" t="s">
        <v>85</v>
      </c>
      <c r="AW138" s="13" t="s">
        <v>32</v>
      </c>
      <c r="AX138" s="13" t="s">
        <v>77</v>
      </c>
      <c r="AY138" s="242" t="s">
        <v>134</v>
      </c>
    </row>
    <row r="139" s="14" customFormat="1">
      <c r="A139" s="14"/>
      <c r="B139" s="243"/>
      <c r="C139" s="244"/>
      <c r="D139" s="234" t="s">
        <v>144</v>
      </c>
      <c r="E139" s="245" t="s">
        <v>1</v>
      </c>
      <c r="F139" s="246" t="s">
        <v>515</v>
      </c>
      <c r="G139" s="244"/>
      <c r="H139" s="247">
        <v>9.984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144</v>
      </c>
      <c r="AU139" s="253" t="s">
        <v>87</v>
      </c>
      <c r="AV139" s="14" t="s">
        <v>87</v>
      </c>
      <c r="AW139" s="14" t="s">
        <v>32</v>
      </c>
      <c r="AX139" s="14" t="s">
        <v>85</v>
      </c>
      <c r="AY139" s="253" t="s">
        <v>134</v>
      </c>
    </row>
    <row r="140" s="2" customFormat="1" ht="33" customHeight="1">
      <c r="A140" s="38"/>
      <c r="B140" s="39"/>
      <c r="C140" s="219" t="s">
        <v>148</v>
      </c>
      <c r="D140" s="219" t="s">
        <v>137</v>
      </c>
      <c r="E140" s="220" t="s">
        <v>516</v>
      </c>
      <c r="F140" s="221" t="s">
        <v>517</v>
      </c>
      <c r="G140" s="222" t="s">
        <v>512</v>
      </c>
      <c r="H140" s="223">
        <v>9.984</v>
      </c>
      <c r="I140" s="224"/>
      <c r="J140" s="225">
        <f>ROUND(I140*H140,2)</f>
        <v>0</v>
      </c>
      <c r="K140" s="221" t="s">
        <v>141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148</v>
      </c>
      <c r="AT140" s="230" t="s">
        <v>137</v>
      </c>
      <c r="AU140" s="230" t="s">
        <v>87</v>
      </c>
      <c r="AY140" s="17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148</v>
      </c>
      <c r="BM140" s="230" t="s">
        <v>518</v>
      </c>
    </row>
    <row r="141" s="2" customFormat="1" ht="37.8" customHeight="1">
      <c r="A141" s="38"/>
      <c r="B141" s="39"/>
      <c r="C141" s="219" t="s">
        <v>160</v>
      </c>
      <c r="D141" s="219" t="s">
        <v>137</v>
      </c>
      <c r="E141" s="220" t="s">
        <v>519</v>
      </c>
      <c r="F141" s="221" t="s">
        <v>520</v>
      </c>
      <c r="G141" s="222" t="s">
        <v>512</v>
      </c>
      <c r="H141" s="223">
        <v>149.75999999999999</v>
      </c>
      <c r="I141" s="224"/>
      <c r="J141" s="225">
        <f>ROUND(I141*H141,2)</f>
        <v>0</v>
      </c>
      <c r="K141" s="221" t="s">
        <v>141</v>
      </c>
      <c r="L141" s="44"/>
      <c r="M141" s="226" t="s">
        <v>1</v>
      </c>
      <c r="N141" s="227" t="s">
        <v>42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148</v>
      </c>
      <c r="AT141" s="230" t="s">
        <v>137</v>
      </c>
      <c r="AU141" s="230" t="s">
        <v>87</v>
      </c>
      <c r="AY141" s="17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85</v>
      </c>
      <c r="BK141" s="231">
        <f>ROUND(I141*H141,2)</f>
        <v>0</v>
      </c>
      <c r="BL141" s="17" t="s">
        <v>148</v>
      </c>
      <c r="BM141" s="230" t="s">
        <v>521</v>
      </c>
    </row>
    <row r="142" s="13" customFormat="1">
      <c r="A142" s="13"/>
      <c r="B142" s="232"/>
      <c r="C142" s="233"/>
      <c r="D142" s="234" t="s">
        <v>144</v>
      </c>
      <c r="E142" s="235" t="s">
        <v>1</v>
      </c>
      <c r="F142" s="236" t="s">
        <v>522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144</v>
      </c>
      <c r="AU142" s="242" t="s">
        <v>87</v>
      </c>
      <c r="AV142" s="13" t="s">
        <v>85</v>
      </c>
      <c r="AW142" s="13" t="s">
        <v>32</v>
      </c>
      <c r="AX142" s="13" t="s">
        <v>77</v>
      </c>
      <c r="AY142" s="242" t="s">
        <v>134</v>
      </c>
    </row>
    <row r="143" s="14" customFormat="1">
      <c r="A143" s="14"/>
      <c r="B143" s="243"/>
      <c r="C143" s="244"/>
      <c r="D143" s="234" t="s">
        <v>144</v>
      </c>
      <c r="E143" s="245" t="s">
        <v>1</v>
      </c>
      <c r="F143" s="246" t="s">
        <v>523</v>
      </c>
      <c r="G143" s="244"/>
      <c r="H143" s="247">
        <v>149.75999999999999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144</v>
      </c>
      <c r="AU143" s="253" t="s">
        <v>87</v>
      </c>
      <c r="AV143" s="14" t="s">
        <v>87</v>
      </c>
      <c r="AW143" s="14" t="s">
        <v>32</v>
      </c>
      <c r="AX143" s="14" t="s">
        <v>85</v>
      </c>
      <c r="AY143" s="253" t="s">
        <v>134</v>
      </c>
    </row>
    <row r="144" s="2" customFormat="1" ht="24.15" customHeight="1">
      <c r="A144" s="38"/>
      <c r="B144" s="39"/>
      <c r="C144" s="219" t="s">
        <v>164</v>
      </c>
      <c r="D144" s="219" t="s">
        <v>137</v>
      </c>
      <c r="E144" s="220" t="s">
        <v>524</v>
      </c>
      <c r="F144" s="221" t="s">
        <v>525</v>
      </c>
      <c r="G144" s="222" t="s">
        <v>512</v>
      </c>
      <c r="H144" s="223">
        <v>9.984</v>
      </c>
      <c r="I144" s="224"/>
      <c r="J144" s="225">
        <f>ROUND(I144*H144,2)</f>
        <v>0</v>
      </c>
      <c r="K144" s="221" t="s">
        <v>141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148</v>
      </c>
      <c r="AT144" s="230" t="s">
        <v>137</v>
      </c>
      <c r="AU144" s="230" t="s">
        <v>87</v>
      </c>
      <c r="AY144" s="17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148</v>
      </c>
      <c r="BM144" s="230" t="s">
        <v>526</v>
      </c>
    </row>
    <row r="145" s="2" customFormat="1" ht="24.15" customHeight="1">
      <c r="A145" s="38"/>
      <c r="B145" s="39"/>
      <c r="C145" s="219" t="s">
        <v>168</v>
      </c>
      <c r="D145" s="219" t="s">
        <v>137</v>
      </c>
      <c r="E145" s="220" t="s">
        <v>527</v>
      </c>
      <c r="F145" s="221" t="s">
        <v>528</v>
      </c>
      <c r="G145" s="222" t="s">
        <v>512</v>
      </c>
      <c r="H145" s="223">
        <v>9.984</v>
      </c>
      <c r="I145" s="224"/>
      <c r="J145" s="225">
        <f>ROUND(I145*H145,2)</f>
        <v>0</v>
      </c>
      <c r="K145" s="221" t="s">
        <v>141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148</v>
      </c>
      <c r="AT145" s="230" t="s">
        <v>137</v>
      </c>
      <c r="AU145" s="230" t="s">
        <v>87</v>
      </c>
      <c r="AY145" s="17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148</v>
      </c>
      <c r="BM145" s="230" t="s">
        <v>529</v>
      </c>
    </row>
    <row r="146" s="2" customFormat="1" ht="24.15" customHeight="1">
      <c r="A146" s="38"/>
      <c r="B146" s="39"/>
      <c r="C146" s="219" t="s">
        <v>174</v>
      </c>
      <c r="D146" s="219" t="s">
        <v>137</v>
      </c>
      <c r="E146" s="220" t="s">
        <v>530</v>
      </c>
      <c r="F146" s="221" t="s">
        <v>531</v>
      </c>
      <c r="G146" s="222" t="s">
        <v>140</v>
      </c>
      <c r="H146" s="223">
        <v>12.9</v>
      </c>
      <c r="I146" s="224"/>
      <c r="J146" s="225">
        <f>ROUND(I146*H146,2)</f>
        <v>0</v>
      </c>
      <c r="K146" s="221" t="s">
        <v>141</v>
      </c>
      <c r="L146" s="44"/>
      <c r="M146" s="226" t="s">
        <v>1</v>
      </c>
      <c r="N146" s="227" t="s">
        <v>42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148</v>
      </c>
      <c r="AT146" s="230" t="s">
        <v>137</v>
      </c>
      <c r="AU146" s="230" t="s">
        <v>87</v>
      </c>
      <c r="AY146" s="17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85</v>
      </c>
      <c r="BK146" s="231">
        <f>ROUND(I146*H146,2)</f>
        <v>0</v>
      </c>
      <c r="BL146" s="17" t="s">
        <v>148</v>
      </c>
      <c r="BM146" s="230" t="s">
        <v>532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514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144</v>
      </c>
      <c r="AU147" s="242" t="s">
        <v>87</v>
      </c>
      <c r="AV147" s="13" t="s">
        <v>85</v>
      </c>
      <c r="AW147" s="13" t="s">
        <v>32</v>
      </c>
      <c r="AX147" s="13" t="s">
        <v>77</v>
      </c>
      <c r="AY147" s="242" t="s">
        <v>134</v>
      </c>
    </row>
    <row r="148" s="14" customFormat="1">
      <c r="A148" s="14"/>
      <c r="B148" s="243"/>
      <c r="C148" s="244"/>
      <c r="D148" s="234" t="s">
        <v>144</v>
      </c>
      <c r="E148" s="245" t="s">
        <v>1</v>
      </c>
      <c r="F148" s="246" t="s">
        <v>505</v>
      </c>
      <c r="G148" s="244"/>
      <c r="H148" s="247">
        <v>12.9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144</v>
      </c>
      <c r="AU148" s="253" t="s">
        <v>87</v>
      </c>
      <c r="AV148" s="14" t="s">
        <v>87</v>
      </c>
      <c r="AW148" s="14" t="s">
        <v>32</v>
      </c>
      <c r="AX148" s="14" t="s">
        <v>85</v>
      </c>
      <c r="AY148" s="253" t="s">
        <v>134</v>
      </c>
    </row>
    <row r="149" s="2" customFormat="1" ht="33" customHeight="1">
      <c r="A149" s="38"/>
      <c r="B149" s="39"/>
      <c r="C149" s="219" t="s">
        <v>178</v>
      </c>
      <c r="D149" s="219" t="s">
        <v>137</v>
      </c>
      <c r="E149" s="220" t="s">
        <v>533</v>
      </c>
      <c r="F149" s="221" t="s">
        <v>534</v>
      </c>
      <c r="G149" s="222" t="s">
        <v>412</v>
      </c>
      <c r="H149" s="223">
        <v>17.971</v>
      </c>
      <c r="I149" s="224"/>
      <c r="J149" s="225">
        <f>ROUND(I149*H149,2)</f>
        <v>0</v>
      </c>
      <c r="K149" s="221" t="s">
        <v>141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148</v>
      </c>
      <c r="AT149" s="230" t="s">
        <v>137</v>
      </c>
      <c r="AU149" s="230" t="s">
        <v>87</v>
      </c>
      <c r="AY149" s="17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148</v>
      </c>
      <c r="BM149" s="230" t="s">
        <v>535</v>
      </c>
    </row>
    <row r="150" s="14" customFormat="1">
      <c r="A150" s="14"/>
      <c r="B150" s="243"/>
      <c r="C150" s="244"/>
      <c r="D150" s="234" t="s">
        <v>144</v>
      </c>
      <c r="E150" s="245" t="s">
        <v>1</v>
      </c>
      <c r="F150" s="246" t="s">
        <v>536</v>
      </c>
      <c r="G150" s="244"/>
      <c r="H150" s="247">
        <v>17.971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144</v>
      </c>
      <c r="AU150" s="253" t="s">
        <v>87</v>
      </c>
      <c r="AV150" s="14" t="s">
        <v>87</v>
      </c>
      <c r="AW150" s="14" t="s">
        <v>32</v>
      </c>
      <c r="AX150" s="14" t="s">
        <v>85</v>
      </c>
      <c r="AY150" s="253" t="s">
        <v>134</v>
      </c>
    </row>
    <row r="151" s="12" customFormat="1" ht="22.8" customHeight="1">
      <c r="A151" s="12"/>
      <c r="B151" s="203"/>
      <c r="C151" s="204"/>
      <c r="D151" s="205" t="s">
        <v>76</v>
      </c>
      <c r="E151" s="217" t="s">
        <v>87</v>
      </c>
      <c r="F151" s="217" t="s">
        <v>537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SUM(P152:P203)</f>
        <v>0</v>
      </c>
      <c r="Q151" s="211"/>
      <c r="R151" s="212">
        <f>SUM(R152:R203)</f>
        <v>106.57818470000001</v>
      </c>
      <c r="S151" s="211"/>
      <c r="T151" s="213">
        <f>SUM(T152:T203)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85</v>
      </c>
      <c r="AT151" s="215" t="s">
        <v>76</v>
      </c>
      <c r="AU151" s="215" t="s">
        <v>85</v>
      </c>
      <c r="AY151" s="214" t="s">
        <v>134</v>
      </c>
      <c r="BK151" s="216">
        <f>SUM(BK152:BK203)</f>
        <v>0</v>
      </c>
    </row>
    <row r="152" s="2" customFormat="1" ht="24.15" customHeight="1">
      <c r="A152" s="38"/>
      <c r="B152" s="39"/>
      <c r="C152" s="219" t="s">
        <v>182</v>
      </c>
      <c r="D152" s="219" t="s">
        <v>137</v>
      </c>
      <c r="E152" s="220" t="s">
        <v>538</v>
      </c>
      <c r="F152" s="221" t="s">
        <v>539</v>
      </c>
      <c r="G152" s="222" t="s">
        <v>512</v>
      </c>
      <c r="H152" s="223">
        <v>16.524000000000001</v>
      </c>
      <c r="I152" s="224"/>
      <c r="J152" s="225">
        <f>ROUND(I152*H152,2)</f>
        <v>0</v>
      </c>
      <c r="K152" s="221" t="s">
        <v>141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2.1600000000000001</v>
      </c>
      <c r="R152" s="228">
        <f>Q152*H152</f>
        <v>35.691840000000006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148</v>
      </c>
      <c r="AT152" s="230" t="s">
        <v>137</v>
      </c>
      <c r="AU152" s="230" t="s">
        <v>87</v>
      </c>
      <c r="AY152" s="17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148</v>
      </c>
      <c r="BM152" s="230" t="s">
        <v>540</v>
      </c>
    </row>
    <row r="153" s="13" customFormat="1">
      <c r="A153" s="13"/>
      <c r="B153" s="232"/>
      <c r="C153" s="233"/>
      <c r="D153" s="234" t="s">
        <v>144</v>
      </c>
      <c r="E153" s="235" t="s">
        <v>1</v>
      </c>
      <c r="F153" s="236" t="s">
        <v>514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144</v>
      </c>
      <c r="AU153" s="242" t="s">
        <v>87</v>
      </c>
      <c r="AV153" s="13" t="s">
        <v>85</v>
      </c>
      <c r="AW153" s="13" t="s">
        <v>32</v>
      </c>
      <c r="AX153" s="13" t="s">
        <v>77</v>
      </c>
      <c r="AY153" s="242" t="s">
        <v>134</v>
      </c>
    </row>
    <row r="154" s="14" customFormat="1">
      <c r="A154" s="14"/>
      <c r="B154" s="243"/>
      <c r="C154" s="244"/>
      <c r="D154" s="234" t="s">
        <v>144</v>
      </c>
      <c r="E154" s="245" t="s">
        <v>1</v>
      </c>
      <c r="F154" s="246" t="s">
        <v>541</v>
      </c>
      <c r="G154" s="244"/>
      <c r="H154" s="247">
        <v>16.524000000000001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144</v>
      </c>
      <c r="AU154" s="253" t="s">
        <v>87</v>
      </c>
      <c r="AV154" s="14" t="s">
        <v>87</v>
      </c>
      <c r="AW154" s="14" t="s">
        <v>32</v>
      </c>
      <c r="AX154" s="14" t="s">
        <v>85</v>
      </c>
      <c r="AY154" s="253" t="s">
        <v>134</v>
      </c>
    </row>
    <row r="155" s="2" customFormat="1" ht="24.15" customHeight="1">
      <c r="A155" s="38"/>
      <c r="B155" s="39"/>
      <c r="C155" s="219" t="s">
        <v>186</v>
      </c>
      <c r="D155" s="219" t="s">
        <v>137</v>
      </c>
      <c r="E155" s="220" t="s">
        <v>542</v>
      </c>
      <c r="F155" s="221" t="s">
        <v>543</v>
      </c>
      <c r="G155" s="222" t="s">
        <v>512</v>
      </c>
      <c r="H155" s="223">
        <v>3.5619999999999998</v>
      </c>
      <c r="I155" s="224"/>
      <c r="J155" s="225">
        <f>ROUND(I155*H155,2)</f>
        <v>0</v>
      </c>
      <c r="K155" s="221" t="s">
        <v>141</v>
      </c>
      <c r="L155" s="44"/>
      <c r="M155" s="226" t="s">
        <v>1</v>
      </c>
      <c r="N155" s="227" t="s">
        <v>42</v>
      </c>
      <c r="O155" s="91"/>
      <c r="P155" s="228">
        <f>O155*H155</f>
        <v>0</v>
      </c>
      <c r="Q155" s="228">
        <v>2.5018699999999998</v>
      </c>
      <c r="R155" s="228">
        <f>Q155*H155</f>
        <v>8.9116609399999991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148</v>
      </c>
      <c r="AT155" s="230" t="s">
        <v>137</v>
      </c>
      <c r="AU155" s="230" t="s">
        <v>87</v>
      </c>
      <c r="AY155" s="17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85</v>
      </c>
      <c r="BK155" s="231">
        <f>ROUND(I155*H155,2)</f>
        <v>0</v>
      </c>
      <c r="BL155" s="17" t="s">
        <v>148</v>
      </c>
      <c r="BM155" s="230" t="s">
        <v>544</v>
      </c>
    </row>
    <row r="156" s="13" customFormat="1">
      <c r="A156" s="13"/>
      <c r="B156" s="232"/>
      <c r="C156" s="233"/>
      <c r="D156" s="234" t="s">
        <v>144</v>
      </c>
      <c r="E156" s="235" t="s">
        <v>1</v>
      </c>
      <c r="F156" s="236" t="s">
        <v>545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144</v>
      </c>
      <c r="AU156" s="242" t="s">
        <v>87</v>
      </c>
      <c r="AV156" s="13" t="s">
        <v>85</v>
      </c>
      <c r="AW156" s="13" t="s">
        <v>32</v>
      </c>
      <c r="AX156" s="13" t="s">
        <v>77</v>
      </c>
      <c r="AY156" s="242" t="s">
        <v>134</v>
      </c>
    </row>
    <row r="157" s="14" customFormat="1">
      <c r="A157" s="14"/>
      <c r="B157" s="243"/>
      <c r="C157" s="244"/>
      <c r="D157" s="234" t="s">
        <v>144</v>
      </c>
      <c r="E157" s="245" t="s">
        <v>1</v>
      </c>
      <c r="F157" s="246" t="s">
        <v>546</v>
      </c>
      <c r="G157" s="244"/>
      <c r="H157" s="247">
        <v>3.5619999999999998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144</v>
      </c>
      <c r="AU157" s="253" t="s">
        <v>87</v>
      </c>
      <c r="AV157" s="14" t="s">
        <v>87</v>
      </c>
      <c r="AW157" s="14" t="s">
        <v>32</v>
      </c>
      <c r="AX157" s="14" t="s">
        <v>85</v>
      </c>
      <c r="AY157" s="253" t="s">
        <v>134</v>
      </c>
    </row>
    <row r="158" s="2" customFormat="1" ht="16.5" customHeight="1">
      <c r="A158" s="38"/>
      <c r="B158" s="39"/>
      <c r="C158" s="219" t="s">
        <v>190</v>
      </c>
      <c r="D158" s="219" t="s">
        <v>137</v>
      </c>
      <c r="E158" s="220" t="s">
        <v>547</v>
      </c>
      <c r="F158" s="221" t="s">
        <v>548</v>
      </c>
      <c r="G158" s="222" t="s">
        <v>140</v>
      </c>
      <c r="H158" s="223">
        <v>3.488</v>
      </c>
      <c r="I158" s="224"/>
      <c r="J158" s="225">
        <f>ROUND(I158*H158,2)</f>
        <v>0</v>
      </c>
      <c r="K158" s="221" t="s">
        <v>141</v>
      </c>
      <c r="L158" s="44"/>
      <c r="M158" s="226" t="s">
        <v>1</v>
      </c>
      <c r="N158" s="227" t="s">
        <v>42</v>
      </c>
      <c r="O158" s="91"/>
      <c r="P158" s="228">
        <f>O158*H158</f>
        <v>0</v>
      </c>
      <c r="Q158" s="228">
        <v>0.00247</v>
      </c>
      <c r="R158" s="228">
        <f>Q158*H158</f>
        <v>0.0086153600000000007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148</v>
      </c>
      <c r="AT158" s="230" t="s">
        <v>137</v>
      </c>
      <c r="AU158" s="230" t="s">
        <v>87</v>
      </c>
      <c r="AY158" s="17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85</v>
      </c>
      <c r="BK158" s="231">
        <f>ROUND(I158*H158,2)</f>
        <v>0</v>
      </c>
      <c r="BL158" s="17" t="s">
        <v>148</v>
      </c>
      <c r="BM158" s="230" t="s">
        <v>549</v>
      </c>
    </row>
    <row r="159" s="13" customFormat="1">
      <c r="A159" s="13"/>
      <c r="B159" s="232"/>
      <c r="C159" s="233"/>
      <c r="D159" s="234" t="s">
        <v>144</v>
      </c>
      <c r="E159" s="235" t="s">
        <v>1</v>
      </c>
      <c r="F159" s="236" t="s">
        <v>545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144</v>
      </c>
      <c r="AU159" s="242" t="s">
        <v>87</v>
      </c>
      <c r="AV159" s="13" t="s">
        <v>85</v>
      </c>
      <c r="AW159" s="13" t="s">
        <v>32</v>
      </c>
      <c r="AX159" s="13" t="s">
        <v>77</v>
      </c>
      <c r="AY159" s="242" t="s">
        <v>134</v>
      </c>
    </row>
    <row r="160" s="14" customFormat="1">
      <c r="A160" s="14"/>
      <c r="B160" s="243"/>
      <c r="C160" s="244"/>
      <c r="D160" s="234" t="s">
        <v>144</v>
      </c>
      <c r="E160" s="245" t="s">
        <v>1</v>
      </c>
      <c r="F160" s="246" t="s">
        <v>550</v>
      </c>
      <c r="G160" s="244"/>
      <c r="H160" s="247">
        <v>3.488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144</v>
      </c>
      <c r="AU160" s="253" t="s">
        <v>87</v>
      </c>
      <c r="AV160" s="14" t="s">
        <v>87</v>
      </c>
      <c r="AW160" s="14" t="s">
        <v>32</v>
      </c>
      <c r="AX160" s="14" t="s">
        <v>85</v>
      </c>
      <c r="AY160" s="253" t="s">
        <v>134</v>
      </c>
    </row>
    <row r="161" s="2" customFormat="1" ht="16.5" customHeight="1">
      <c r="A161" s="38"/>
      <c r="B161" s="39"/>
      <c r="C161" s="219" t="s">
        <v>194</v>
      </c>
      <c r="D161" s="219" t="s">
        <v>137</v>
      </c>
      <c r="E161" s="220" t="s">
        <v>551</v>
      </c>
      <c r="F161" s="221" t="s">
        <v>552</v>
      </c>
      <c r="G161" s="222" t="s">
        <v>140</v>
      </c>
      <c r="H161" s="223">
        <v>3.488</v>
      </c>
      <c r="I161" s="224"/>
      <c r="J161" s="225">
        <f>ROUND(I161*H161,2)</f>
        <v>0</v>
      </c>
      <c r="K161" s="221" t="s">
        <v>141</v>
      </c>
      <c r="L161" s="44"/>
      <c r="M161" s="226" t="s">
        <v>1</v>
      </c>
      <c r="N161" s="227" t="s">
        <v>42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148</v>
      </c>
      <c r="AT161" s="230" t="s">
        <v>137</v>
      </c>
      <c r="AU161" s="230" t="s">
        <v>87</v>
      </c>
      <c r="AY161" s="17" t="s">
        <v>134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85</v>
      </c>
      <c r="BK161" s="231">
        <f>ROUND(I161*H161,2)</f>
        <v>0</v>
      </c>
      <c r="BL161" s="17" t="s">
        <v>148</v>
      </c>
      <c r="BM161" s="230" t="s">
        <v>553</v>
      </c>
    </row>
    <row r="162" s="13" customFormat="1">
      <c r="A162" s="13"/>
      <c r="B162" s="232"/>
      <c r="C162" s="233"/>
      <c r="D162" s="234" t="s">
        <v>144</v>
      </c>
      <c r="E162" s="235" t="s">
        <v>1</v>
      </c>
      <c r="F162" s="236" t="s">
        <v>545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144</v>
      </c>
      <c r="AU162" s="242" t="s">
        <v>87</v>
      </c>
      <c r="AV162" s="13" t="s">
        <v>85</v>
      </c>
      <c r="AW162" s="13" t="s">
        <v>32</v>
      </c>
      <c r="AX162" s="13" t="s">
        <v>77</v>
      </c>
      <c r="AY162" s="242" t="s">
        <v>134</v>
      </c>
    </row>
    <row r="163" s="14" customFormat="1">
      <c r="A163" s="14"/>
      <c r="B163" s="243"/>
      <c r="C163" s="244"/>
      <c r="D163" s="234" t="s">
        <v>144</v>
      </c>
      <c r="E163" s="245" t="s">
        <v>1</v>
      </c>
      <c r="F163" s="246" t="s">
        <v>550</v>
      </c>
      <c r="G163" s="244"/>
      <c r="H163" s="247">
        <v>3.488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144</v>
      </c>
      <c r="AU163" s="253" t="s">
        <v>87</v>
      </c>
      <c r="AV163" s="14" t="s">
        <v>87</v>
      </c>
      <c r="AW163" s="14" t="s">
        <v>32</v>
      </c>
      <c r="AX163" s="14" t="s">
        <v>85</v>
      </c>
      <c r="AY163" s="253" t="s">
        <v>134</v>
      </c>
    </row>
    <row r="164" s="2" customFormat="1" ht="24.15" customHeight="1">
      <c r="A164" s="38"/>
      <c r="B164" s="39"/>
      <c r="C164" s="219" t="s">
        <v>198</v>
      </c>
      <c r="D164" s="219" t="s">
        <v>137</v>
      </c>
      <c r="E164" s="220" t="s">
        <v>554</v>
      </c>
      <c r="F164" s="221" t="s">
        <v>555</v>
      </c>
      <c r="G164" s="222" t="s">
        <v>512</v>
      </c>
      <c r="H164" s="223">
        <v>6.3079999999999998</v>
      </c>
      <c r="I164" s="224"/>
      <c r="J164" s="225">
        <f>ROUND(I164*H164,2)</f>
        <v>0</v>
      </c>
      <c r="K164" s="221" t="s">
        <v>141</v>
      </c>
      <c r="L164" s="44"/>
      <c r="M164" s="226" t="s">
        <v>1</v>
      </c>
      <c r="N164" s="227" t="s">
        <v>42</v>
      </c>
      <c r="O164" s="91"/>
      <c r="P164" s="228">
        <f>O164*H164</f>
        <v>0</v>
      </c>
      <c r="Q164" s="228">
        <v>2.3010199999999998</v>
      </c>
      <c r="R164" s="228">
        <f>Q164*H164</f>
        <v>14.51483416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148</v>
      </c>
      <c r="AT164" s="230" t="s">
        <v>137</v>
      </c>
      <c r="AU164" s="230" t="s">
        <v>87</v>
      </c>
      <c r="AY164" s="17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85</v>
      </c>
      <c r="BK164" s="231">
        <f>ROUND(I164*H164,2)</f>
        <v>0</v>
      </c>
      <c r="BL164" s="17" t="s">
        <v>148</v>
      </c>
      <c r="BM164" s="230" t="s">
        <v>556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545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144</v>
      </c>
      <c r="AU165" s="242" t="s">
        <v>87</v>
      </c>
      <c r="AV165" s="13" t="s">
        <v>85</v>
      </c>
      <c r="AW165" s="13" t="s">
        <v>32</v>
      </c>
      <c r="AX165" s="13" t="s">
        <v>77</v>
      </c>
      <c r="AY165" s="242" t="s">
        <v>134</v>
      </c>
    </row>
    <row r="166" s="14" customFormat="1">
      <c r="A166" s="14"/>
      <c r="B166" s="243"/>
      <c r="C166" s="244"/>
      <c r="D166" s="234" t="s">
        <v>144</v>
      </c>
      <c r="E166" s="245" t="s">
        <v>1</v>
      </c>
      <c r="F166" s="246" t="s">
        <v>557</v>
      </c>
      <c r="G166" s="244"/>
      <c r="H166" s="247">
        <v>2.8580000000000001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144</v>
      </c>
      <c r="AU166" s="253" t="s">
        <v>87</v>
      </c>
      <c r="AV166" s="14" t="s">
        <v>87</v>
      </c>
      <c r="AW166" s="14" t="s">
        <v>32</v>
      </c>
      <c r="AX166" s="14" t="s">
        <v>77</v>
      </c>
      <c r="AY166" s="253" t="s">
        <v>134</v>
      </c>
    </row>
    <row r="167" s="14" customFormat="1">
      <c r="A167" s="14"/>
      <c r="B167" s="243"/>
      <c r="C167" s="244"/>
      <c r="D167" s="234" t="s">
        <v>144</v>
      </c>
      <c r="E167" s="245" t="s">
        <v>1</v>
      </c>
      <c r="F167" s="246" t="s">
        <v>558</v>
      </c>
      <c r="G167" s="244"/>
      <c r="H167" s="247">
        <v>1.2130000000000001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144</v>
      </c>
      <c r="AU167" s="253" t="s">
        <v>87</v>
      </c>
      <c r="AV167" s="14" t="s">
        <v>87</v>
      </c>
      <c r="AW167" s="14" t="s">
        <v>32</v>
      </c>
      <c r="AX167" s="14" t="s">
        <v>77</v>
      </c>
      <c r="AY167" s="253" t="s">
        <v>134</v>
      </c>
    </row>
    <row r="168" s="14" customFormat="1">
      <c r="A168" s="14"/>
      <c r="B168" s="243"/>
      <c r="C168" s="244"/>
      <c r="D168" s="234" t="s">
        <v>144</v>
      </c>
      <c r="E168" s="245" t="s">
        <v>1</v>
      </c>
      <c r="F168" s="246" t="s">
        <v>559</v>
      </c>
      <c r="G168" s="244"/>
      <c r="H168" s="247">
        <v>0.82999999999999996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144</v>
      </c>
      <c r="AU168" s="253" t="s">
        <v>87</v>
      </c>
      <c r="AV168" s="14" t="s">
        <v>87</v>
      </c>
      <c r="AW168" s="14" t="s">
        <v>32</v>
      </c>
      <c r="AX168" s="14" t="s">
        <v>77</v>
      </c>
      <c r="AY168" s="253" t="s">
        <v>134</v>
      </c>
    </row>
    <row r="169" s="14" customFormat="1">
      <c r="A169" s="14"/>
      <c r="B169" s="243"/>
      <c r="C169" s="244"/>
      <c r="D169" s="234" t="s">
        <v>144</v>
      </c>
      <c r="E169" s="245" t="s">
        <v>1</v>
      </c>
      <c r="F169" s="246" t="s">
        <v>560</v>
      </c>
      <c r="G169" s="244"/>
      <c r="H169" s="247">
        <v>1.0720000000000001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144</v>
      </c>
      <c r="AU169" s="253" t="s">
        <v>87</v>
      </c>
      <c r="AV169" s="14" t="s">
        <v>87</v>
      </c>
      <c r="AW169" s="14" t="s">
        <v>32</v>
      </c>
      <c r="AX169" s="14" t="s">
        <v>77</v>
      </c>
      <c r="AY169" s="253" t="s">
        <v>134</v>
      </c>
    </row>
    <row r="170" s="14" customFormat="1">
      <c r="A170" s="14"/>
      <c r="B170" s="243"/>
      <c r="C170" s="244"/>
      <c r="D170" s="234" t="s">
        <v>144</v>
      </c>
      <c r="E170" s="245" t="s">
        <v>1</v>
      </c>
      <c r="F170" s="246" t="s">
        <v>561</v>
      </c>
      <c r="G170" s="244"/>
      <c r="H170" s="247">
        <v>0.33500000000000002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144</v>
      </c>
      <c r="AU170" s="253" t="s">
        <v>87</v>
      </c>
      <c r="AV170" s="14" t="s">
        <v>87</v>
      </c>
      <c r="AW170" s="14" t="s">
        <v>32</v>
      </c>
      <c r="AX170" s="14" t="s">
        <v>77</v>
      </c>
      <c r="AY170" s="253" t="s">
        <v>134</v>
      </c>
    </row>
    <row r="171" s="15" customFormat="1">
      <c r="A171" s="15"/>
      <c r="B171" s="254"/>
      <c r="C171" s="255"/>
      <c r="D171" s="234" t="s">
        <v>144</v>
      </c>
      <c r="E171" s="256" t="s">
        <v>1</v>
      </c>
      <c r="F171" s="257" t="s">
        <v>147</v>
      </c>
      <c r="G171" s="255"/>
      <c r="H171" s="258">
        <v>6.3079999999999998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144</v>
      </c>
      <c r="AU171" s="264" t="s">
        <v>87</v>
      </c>
      <c r="AV171" s="15" t="s">
        <v>148</v>
      </c>
      <c r="AW171" s="15" t="s">
        <v>32</v>
      </c>
      <c r="AX171" s="15" t="s">
        <v>85</v>
      </c>
      <c r="AY171" s="264" t="s">
        <v>134</v>
      </c>
    </row>
    <row r="172" s="2" customFormat="1" ht="16.5" customHeight="1">
      <c r="A172" s="38"/>
      <c r="B172" s="39"/>
      <c r="C172" s="219" t="s">
        <v>8</v>
      </c>
      <c r="D172" s="219" t="s">
        <v>137</v>
      </c>
      <c r="E172" s="220" t="s">
        <v>562</v>
      </c>
      <c r="F172" s="221" t="s">
        <v>563</v>
      </c>
      <c r="G172" s="222" t="s">
        <v>140</v>
      </c>
      <c r="H172" s="223">
        <v>26.568000000000001</v>
      </c>
      <c r="I172" s="224"/>
      <c r="J172" s="225">
        <f>ROUND(I172*H172,2)</f>
        <v>0</v>
      </c>
      <c r="K172" s="221" t="s">
        <v>141</v>
      </c>
      <c r="L172" s="44"/>
      <c r="M172" s="226" t="s">
        <v>1</v>
      </c>
      <c r="N172" s="227" t="s">
        <v>42</v>
      </c>
      <c r="O172" s="91"/>
      <c r="P172" s="228">
        <f>O172*H172</f>
        <v>0</v>
      </c>
      <c r="Q172" s="228">
        <v>0.0026900000000000001</v>
      </c>
      <c r="R172" s="228">
        <f>Q172*H172</f>
        <v>0.071467920000000004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148</v>
      </c>
      <c r="AT172" s="230" t="s">
        <v>137</v>
      </c>
      <c r="AU172" s="230" t="s">
        <v>87</v>
      </c>
      <c r="AY172" s="17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85</v>
      </c>
      <c r="BK172" s="231">
        <f>ROUND(I172*H172,2)</f>
        <v>0</v>
      </c>
      <c r="BL172" s="17" t="s">
        <v>148</v>
      </c>
      <c r="BM172" s="230" t="s">
        <v>564</v>
      </c>
    </row>
    <row r="173" s="13" customFormat="1">
      <c r="A173" s="13"/>
      <c r="B173" s="232"/>
      <c r="C173" s="233"/>
      <c r="D173" s="234" t="s">
        <v>144</v>
      </c>
      <c r="E173" s="235" t="s">
        <v>1</v>
      </c>
      <c r="F173" s="236" t="s">
        <v>545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144</v>
      </c>
      <c r="AU173" s="242" t="s">
        <v>87</v>
      </c>
      <c r="AV173" s="13" t="s">
        <v>85</v>
      </c>
      <c r="AW173" s="13" t="s">
        <v>32</v>
      </c>
      <c r="AX173" s="13" t="s">
        <v>77</v>
      </c>
      <c r="AY173" s="242" t="s">
        <v>134</v>
      </c>
    </row>
    <row r="174" s="14" customFormat="1">
      <c r="A174" s="14"/>
      <c r="B174" s="243"/>
      <c r="C174" s="244"/>
      <c r="D174" s="234" t="s">
        <v>144</v>
      </c>
      <c r="E174" s="245" t="s">
        <v>1</v>
      </c>
      <c r="F174" s="246" t="s">
        <v>565</v>
      </c>
      <c r="G174" s="244"/>
      <c r="H174" s="247">
        <v>11.43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144</v>
      </c>
      <c r="AU174" s="253" t="s">
        <v>87</v>
      </c>
      <c r="AV174" s="14" t="s">
        <v>87</v>
      </c>
      <c r="AW174" s="14" t="s">
        <v>32</v>
      </c>
      <c r="AX174" s="14" t="s">
        <v>77</v>
      </c>
      <c r="AY174" s="253" t="s">
        <v>134</v>
      </c>
    </row>
    <row r="175" s="14" customFormat="1">
      <c r="A175" s="14"/>
      <c r="B175" s="243"/>
      <c r="C175" s="244"/>
      <c r="D175" s="234" t="s">
        <v>144</v>
      </c>
      <c r="E175" s="245" t="s">
        <v>1</v>
      </c>
      <c r="F175" s="246" t="s">
        <v>566</v>
      </c>
      <c r="G175" s="244"/>
      <c r="H175" s="247">
        <v>4.8499999999999996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144</v>
      </c>
      <c r="AU175" s="253" t="s">
        <v>87</v>
      </c>
      <c r="AV175" s="14" t="s">
        <v>87</v>
      </c>
      <c r="AW175" s="14" t="s">
        <v>32</v>
      </c>
      <c r="AX175" s="14" t="s">
        <v>77</v>
      </c>
      <c r="AY175" s="253" t="s">
        <v>134</v>
      </c>
    </row>
    <row r="176" s="14" customFormat="1">
      <c r="A176" s="14"/>
      <c r="B176" s="243"/>
      <c r="C176" s="244"/>
      <c r="D176" s="234" t="s">
        <v>144</v>
      </c>
      <c r="E176" s="245" t="s">
        <v>1</v>
      </c>
      <c r="F176" s="246" t="s">
        <v>567</v>
      </c>
      <c r="G176" s="244"/>
      <c r="H176" s="247">
        <v>3.3199999999999998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144</v>
      </c>
      <c r="AU176" s="253" t="s">
        <v>87</v>
      </c>
      <c r="AV176" s="14" t="s">
        <v>87</v>
      </c>
      <c r="AW176" s="14" t="s">
        <v>32</v>
      </c>
      <c r="AX176" s="14" t="s">
        <v>77</v>
      </c>
      <c r="AY176" s="253" t="s">
        <v>134</v>
      </c>
    </row>
    <row r="177" s="14" customFormat="1">
      <c r="A177" s="14"/>
      <c r="B177" s="243"/>
      <c r="C177" s="244"/>
      <c r="D177" s="234" t="s">
        <v>144</v>
      </c>
      <c r="E177" s="245" t="s">
        <v>1</v>
      </c>
      <c r="F177" s="246" t="s">
        <v>568</v>
      </c>
      <c r="G177" s="244"/>
      <c r="H177" s="247">
        <v>4.2880000000000003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144</v>
      </c>
      <c r="AU177" s="253" t="s">
        <v>87</v>
      </c>
      <c r="AV177" s="14" t="s">
        <v>87</v>
      </c>
      <c r="AW177" s="14" t="s">
        <v>32</v>
      </c>
      <c r="AX177" s="14" t="s">
        <v>77</v>
      </c>
      <c r="AY177" s="253" t="s">
        <v>134</v>
      </c>
    </row>
    <row r="178" s="14" customFormat="1">
      <c r="A178" s="14"/>
      <c r="B178" s="243"/>
      <c r="C178" s="244"/>
      <c r="D178" s="234" t="s">
        <v>144</v>
      </c>
      <c r="E178" s="245" t="s">
        <v>1</v>
      </c>
      <c r="F178" s="246" t="s">
        <v>569</v>
      </c>
      <c r="G178" s="244"/>
      <c r="H178" s="247">
        <v>2.6800000000000002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144</v>
      </c>
      <c r="AU178" s="253" t="s">
        <v>87</v>
      </c>
      <c r="AV178" s="14" t="s">
        <v>87</v>
      </c>
      <c r="AW178" s="14" t="s">
        <v>32</v>
      </c>
      <c r="AX178" s="14" t="s">
        <v>77</v>
      </c>
      <c r="AY178" s="253" t="s">
        <v>134</v>
      </c>
    </row>
    <row r="179" s="15" customFormat="1">
      <c r="A179" s="15"/>
      <c r="B179" s="254"/>
      <c r="C179" s="255"/>
      <c r="D179" s="234" t="s">
        <v>144</v>
      </c>
      <c r="E179" s="256" t="s">
        <v>1</v>
      </c>
      <c r="F179" s="257" t="s">
        <v>147</v>
      </c>
      <c r="G179" s="255"/>
      <c r="H179" s="258">
        <v>26.568000000000001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144</v>
      </c>
      <c r="AU179" s="264" t="s">
        <v>87</v>
      </c>
      <c r="AV179" s="15" t="s">
        <v>148</v>
      </c>
      <c r="AW179" s="15" t="s">
        <v>32</v>
      </c>
      <c r="AX179" s="15" t="s">
        <v>85</v>
      </c>
      <c r="AY179" s="264" t="s">
        <v>134</v>
      </c>
    </row>
    <row r="180" s="2" customFormat="1" ht="16.5" customHeight="1">
      <c r="A180" s="38"/>
      <c r="B180" s="39"/>
      <c r="C180" s="219" t="s">
        <v>142</v>
      </c>
      <c r="D180" s="219" t="s">
        <v>137</v>
      </c>
      <c r="E180" s="220" t="s">
        <v>570</v>
      </c>
      <c r="F180" s="221" t="s">
        <v>571</v>
      </c>
      <c r="G180" s="222" t="s">
        <v>140</v>
      </c>
      <c r="H180" s="223">
        <v>26.568000000000001</v>
      </c>
      <c r="I180" s="224"/>
      <c r="J180" s="225">
        <f>ROUND(I180*H180,2)</f>
        <v>0</v>
      </c>
      <c r="K180" s="221" t="s">
        <v>141</v>
      </c>
      <c r="L180" s="44"/>
      <c r="M180" s="226" t="s">
        <v>1</v>
      </c>
      <c r="N180" s="227" t="s">
        <v>42</v>
      </c>
      <c r="O180" s="91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148</v>
      </c>
      <c r="AT180" s="230" t="s">
        <v>137</v>
      </c>
      <c r="AU180" s="230" t="s">
        <v>87</v>
      </c>
      <c r="AY180" s="17" t="s">
        <v>134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85</v>
      </c>
      <c r="BK180" s="231">
        <f>ROUND(I180*H180,2)</f>
        <v>0</v>
      </c>
      <c r="BL180" s="17" t="s">
        <v>148</v>
      </c>
      <c r="BM180" s="230" t="s">
        <v>572</v>
      </c>
    </row>
    <row r="181" s="13" customFormat="1">
      <c r="A181" s="13"/>
      <c r="B181" s="232"/>
      <c r="C181" s="233"/>
      <c r="D181" s="234" t="s">
        <v>144</v>
      </c>
      <c r="E181" s="235" t="s">
        <v>1</v>
      </c>
      <c r="F181" s="236" t="s">
        <v>545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144</v>
      </c>
      <c r="AU181" s="242" t="s">
        <v>87</v>
      </c>
      <c r="AV181" s="13" t="s">
        <v>85</v>
      </c>
      <c r="AW181" s="13" t="s">
        <v>32</v>
      </c>
      <c r="AX181" s="13" t="s">
        <v>77</v>
      </c>
      <c r="AY181" s="242" t="s">
        <v>134</v>
      </c>
    </row>
    <row r="182" s="14" customFormat="1">
      <c r="A182" s="14"/>
      <c r="B182" s="243"/>
      <c r="C182" s="244"/>
      <c r="D182" s="234" t="s">
        <v>144</v>
      </c>
      <c r="E182" s="245" t="s">
        <v>1</v>
      </c>
      <c r="F182" s="246" t="s">
        <v>565</v>
      </c>
      <c r="G182" s="244"/>
      <c r="H182" s="247">
        <v>11.43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144</v>
      </c>
      <c r="AU182" s="253" t="s">
        <v>87</v>
      </c>
      <c r="AV182" s="14" t="s">
        <v>87</v>
      </c>
      <c r="AW182" s="14" t="s">
        <v>32</v>
      </c>
      <c r="AX182" s="14" t="s">
        <v>77</v>
      </c>
      <c r="AY182" s="253" t="s">
        <v>134</v>
      </c>
    </row>
    <row r="183" s="14" customFormat="1">
      <c r="A183" s="14"/>
      <c r="B183" s="243"/>
      <c r="C183" s="244"/>
      <c r="D183" s="234" t="s">
        <v>144</v>
      </c>
      <c r="E183" s="245" t="s">
        <v>1</v>
      </c>
      <c r="F183" s="246" t="s">
        <v>566</v>
      </c>
      <c r="G183" s="244"/>
      <c r="H183" s="247">
        <v>4.8499999999999996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144</v>
      </c>
      <c r="AU183" s="253" t="s">
        <v>87</v>
      </c>
      <c r="AV183" s="14" t="s">
        <v>87</v>
      </c>
      <c r="AW183" s="14" t="s">
        <v>32</v>
      </c>
      <c r="AX183" s="14" t="s">
        <v>77</v>
      </c>
      <c r="AY183" s="253" t="s">
        <v>134</v>
      </c>
    </row>
    <row r="184" s="14" customFormat="1">
      <c r="A184" s="14"/>
      <c r="B184" s="243"/>
      <c r="C184" s="244"/>
      <c r="D184" s="234" t="s">
        <v>144</v>
      </c>
      <c r="E184" s="245" t="s">
        <v>1</v>
      </c>
      <c r="F184" s="246" t="s">
        <v>567</v>
      </c>
      <c r="G184" s="244"/>
      <c r="H184" s="247">
        <v>3.3199999999999998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144</v>
      </c>
      <c r="AU184" s="253" t="s">
        <v>87</v>
      </c>
      <c r="AV184" s="14" t="s">
        <v>87</v>
      </c>
      <c r="AW184" s="14" t="s">
        <v>32</v>
      </c>
      <c r="AX184" s="14" t="s">
        <v>77</v>
      </c>
      <c r="AY184" s="253" t="s">
        <v>134</v>
      </c>
    </row>
    <row r="185" s="14" customFormat="1">
      <c r="A185" s="14"/>
      <c r="B185" s="243"/>
      <c r="C185" s="244"/>
      <c r="D185" s="234" t="s">
        <v>144</v>
      </c>
      <c r="E185" s="245" t="s">
        <v>1</v>
      </c>
      <c r="F185" s="246" t="s">
        <v>568</v>
      </c>
      <c r="G185" s="244"/>
      <c r="H185" s="247">
        <v>4.2880000000000003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144</v>
      </c>
      <c r="AU185" s="253" t="s">
        <v>87</v>
      </c>
      <c r="AV185" s="14" t="s">
        <v>87</v>
      </c>
      <c r="AW185" s="14" t="s">
        <v>32</v>
      </c>
      <c r="AX185" s="14" t="s">
        <v>77</v>
      </c>
      <c r="AY185" s="253" t="s">
        <v>134</v>
      </c>
    </row>
    <row r="186" s="14" customFormat="1">
      <c r="A186" s="14"/>
      <c r="B186" s="243"/>
      <c r="C186" s="244"/>
      <c r="D186" s="234" t="s">
        <v>144</v>
      </c>
      <c r="E186" s="245" t="s">
        <v>1</v>
      </c>
      <c r="F186" s="246" t="s">
        <v>569</v>
      </c>
      <c r="G186" s="244"/>
      <c r="H186" s="247">
        <v>2.6800000000000002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144</v>
      </c>
      <c r="AU186" s="253" t="s">
        <v>87</v>
      </c>
      <c r="AV186" s="14" t="s">
        <v>87</v>
      </c>
      <c r="AW186" s="14" t="s">
        <v>32</v>
      </c>
      <c r="AX186" s="14" t="s">
        <v>77</v>
      </c>
      <c r="AY186" s="253" t="s">
        <v>134</v>
      </c>
    </row>
    <row r="187" s="15" customFormat="1">
      <c r="A187" s="15"/>
      <c r="B187" s="254"/>
      <c r="C187" s="255"/>
      <c r="D187" s="234" t="s">
        <v>144</v>
      </c>
      <c r="E187" s="256" t="s">
        <v>1</v>
      </c>
      <c r="F187" s="257" t="s">
        <v>147</v>
      </c>
      <c r="G187" s="255"/>
      <c r="H187" s="258">
        <v>26.568000000000001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144</v>
      </c>
      <c r="AU187" s="264" t="s">
        <v>87</v>
      </c>
      <c r="AV187" s="15" t="s">
        <v>148</v>
      </c>
      <c r="AW187" s="15" t="s">
        <v>32</v>
      </c>
      <c r="AX187" s="15" t="s">
        <v>85</v>
      </c>
      <c r="AY187" s="264" t="s">
        <v>134</v>
      </c>
    </row>
    <row r="188" s="2" customFormat="1" ht="33" customHeight="1">
      <c r="A188" s="38"/>
      <c r="B188" s="39"/>
      <c r="C188" s="219" t="s">
        <v>208</v>
      </c>
      <c r="D188" s="219" t="s">
        <v>137</v>
      </c>
      <c r="E188" s="220" t="s">
        <v>573</v>
      </c>
      <c r="F188" s="221" t="s">
        <v>574</v>
      </c>
      <c r="G188" s="222" t="s">
        <v>140</v>
      </c>
      <c r="H188" s="223">
        <v>14.419000000000001</v>
      </c>
      <c r="I188" s="224"/>
      <c r="J188" s="225">
        <f>ROUND(I188*H188,2)</f>
        <v>0</v>
      </c>
      <c r="K188" s="221" t="s">
        <v>141</v>
      </c>
      <c r="L188" s="44"/>
      <c r="M188" s="226" t="s">
        <v>1</v>
      </c>
      <c r="N188" s="227" t="s">
        <v>42</v>
      </c>
      <c r="O188" s="91"/>
      <c r="P188" s="228">
        <f>O188*H188</f>
        <v>0</v>
      </c>
      <c r="Q188" s="228">
        <v>0.51809000000000005</v>
      </c>
      <c r="R188" s="228">
        <f>Q188*H188</f>
        <v>7.4703397100000011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148</v>
      </c>
      <c r="AT188" s="230" t="s">
        <v>137</v>
      </c>
      <c r="AU188" s="230" t="s">
        <v>87</v>
      </c>
      <c r="AY188" s="17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85</v>
      </c>
      <c r="BK188" s="231">
        <f>ROUND(I188*H188,2)</f>
        <v>0</v>
      </c>
      <c r="BL188" s="17" t="s">
        <v>148</v>
      </c>
      <c r="BM188" s="230" t="s">
        <v>575</v>
      </c>
    </row>
    <row r="189" s="13" customFormat="1">
      <c r="A189" s="13"/>
      <c r="B189" s="232"/>
      <c r="C189" s="233"/>
      <c r="D189" s="234" t="s">
        <v>144</v>
      </c>
      <c r="E189" s="235" t="s">
        <v>1</v>
      </c>
      <c r="F189" s="236" t="s">
        <v>545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144</v>
      </c>
      <c r="AU189" s="242" t="s">
        <v>87</v>
      </c>
      <c r="AV189" s="13" t="s">
        <v>85</v>
      </c>
      <c r="AW189" s="13" t="s">
        <v>32</v>
      </c>
      <c r="AX189" s="13" t="s">
        <v>77</v>
      </c>
      <c r="AY189" s="242" t="s">
        <v>134</v>
      </c>
    </row>
    <row r="190" s="14" customFormat="1">
      <c r="A190" s="14"/>
      <c r="B190" s="243"/>
      <c r="C190" s="244"/>
      <c r="D190" s="234" t="s">
        <v>144</v>
      </c>
      <c r="E190" s="245" t="s">
        <v>1</v>
      </c>
      <c r="F190" s="246" t="s">
        <v>576</v>
      </c>
      <c r="G190" s="244"/>
      <c r="H190" s="247">
        <v>11.153000000000001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144</v>
      </c>
      <c r="AU190" s="253" t="s">
        <v>87</v>
      </c>
      <c r="AV190" s="14" t="s">
        <v>87</v>
      </c>
      <c r="AW190" s="14" t="s">
        <v>32</v>
      </c>
      <c r="AX190" s="14" t="s">
        <v>77</v>
      </c>
      <c r="AY190" s="253" t="s">
        <v>134</v>
      </c>
    </row>
    <row r="191" s="14" customFormat="1">
      <c r="A191" s="14"/>
      <c r="B191" s="243"/>
      <c r="C191" s="244"/>
      <c r="D191" s="234" t="s">
        <v>144</v>
      </c>
      <c r="E191" s="245" t="s">
        <v>1</v>
      </c>
      <c r="F191" s="246" t="s">
        <v>577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144</v>
      </c>
      <c r="AU191" s="253" t="s">
        <v>87</v>
      </c>
      <c r="AV191" s="14" t="s">
        <v>87</v>
      </c>
      <c r="AW191" s="14" t="s">
        <v>32</v>
      </c>
      <c r="AX191" s="14" t="s">
        <v>77</v>
      </c>
      <c r="AY191" s="253" t="s">
        <v>134</v>
      </c>
    </row>
    <row r="192" s="14" customFormat="1">
      <c r="A192" s="14"/>
      <c r="B192" s="243"/>
      <c r="C192" s="244"/>
      <c r="D192" s="234" t="s">
        <v>144</v>
      </c>
      <c r="E192" s="245" t="s">
        <v>1</v>
      </c>
      <c r="F192" s="246" t="s">
        <v>578</v>
      </c>
      <c r="G192" s="244"/>
      <c r="H192" s="247">
        <v>1.6910000000000001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144</v>
      </c>
      <c r="AU192" s="253" t="s">
        <v>87</v>
      </c>
      <c r="AV192" s="14" t="s">
        <v>87</v>
      </c>
      <c r="AW192" s="14" t="s">
        <v>32</v>
      </c>
      <c r="AX192" s="14" t="s">
        <v>77</v>
      </c>
      <c r="AY192" s="253" t="s">
        <v>134</v>
      </c>
    </row>
    <row r="193" s="14" customFormat="1">
      <c r="A193" s="14"/>
      <c r="B193" s="243"/>
      <c r="C193" s="244"/>
      <c r="D193" s="234" t="s">
        <v>144</v>
      </c>
      <c r="E193" s="245" t="s">
        <v>1</v>
      </c>
      <c r="F193" s="246" t="s">
        <v>579</v>
      </c>
      <c r="G193" s="244"/>
      <c r="H193" s="247">
        <v>0.57499999999999996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144</v>
      </c>
      <c r="AU193" s="253" t="s">
        <v>87</v>
      </c>
      <c r="AV193" s="14" t="s">
        <v>87</v>
      </c>
      <c r="AW193" s="14" t="s">
        <v>32</v>
      </c>
      <c r="AX193" s="14" t="s">
        <v>77</v>
      </c>
      <c r="AY193" s="253" t="s">
        <v>134</v>
      </c>
    </row>
    <row r="194" s="15" customFormat="1">
      <c r="A194" s="15"/>
      <c r="B194" s="254"/>
      <c r="C194" s="255"/>
      <c r="D194" s="234" t="s">
        <v>144</v>
      </c>
      <c r="E194" s="256" t="s">
        <v>1</v>
      </c>
      <c r="F194" s="257" t="s">
        <v>147</v>
      </c>
      <c r="G194" s="255"/>
      <c r="H194" s="258">
        <v>14.419000000000001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144</v>
      </c>
      <c r="AU194" s="264" t="s">
        <v>87</v>
      </c>
      <c r="AV194" s="15" t="s">
        <v>148</v>
      </c>
      <c r="AW194" s="15" t="s">
        <v>32</v>
      </c>
      <c r="AX194" s="15" t="s">
        <v>85</v>
      </c>
      <c r="AY194" s="264" t="s">
        <v>134</v>
      </c>
    </row>
    <row r="195" s="2" customFormat="1" ht="16.5" customHeight="1">
      <c r="A195" s="38"/>
      <c r="B195" s="39"/>
      <c r="C195" s="219" t="s">
        <v>212</v>
      </c>
      <c r="D195" s="219" t="s">
        <v>137</v>
      </c>
      <c r="E195" s="220" t="s">
        <v>580</v>
      </c>
      <c r="F195" s="221" t="s">
        <v>581</v>
      </c>
      <c r="G195" s="222" t="s">
        <v>412</v>
      </c>
      <c r="H195" s="223">
        <v>1.238</v>
      </c>
      <c r="I195" s="224"/>
      <c r="J195" s="225">
        <f>ROUND(I195*H195,2)</f>
        <v>0</v>
      </c>
      <c r="K195" s="221" t="s">
        <v>1</v>
      </c>
      <c r="L195" s="44"/>
      <c r="M195" s="226" t="s">
        <v>1</v>
      </c>
      <c r="N195" s="227" t="s">
        <v>42</v>
      </c>
      <c r="O195" s="91"/>
      <c r="P195" s="228">
        <f>O195*H195</f>
        <v>0</v>
      </c>
      <c r="Q195" s="228">
        <v>1.05871</v>
      </c>
      <c r="R195" s="228">
        <f>Q195*H195</f>
        <v>1.3106829799999999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148</v>
      </c>
      <c r="AT195" s="230" t="s">
        <v>137</v>
      </c>
      <c r="AU195" s="230" t="s">
        <v>87</v>
      </c>
      <c r="AY195" s="17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85</v>
      </c>
      <c r="BK195" s="231">
        <f>ROUND(I195*H195,2)</f>
        <v>0</v>
      </c>
      <c r="BL195" s="17" t="s">
        <v>148</v>
      </c>
      <c r="BM195" s="230" t="s">
        <v>582</v>
      </c>
    </row>
    <row r="196" s="13" customFormat="1">
      <c r="A196" s="13"/>
      <c r="B196" s="232"/>
      <c r="C196" s="233"/>
      <c r="D196" s="234" t="s">
        <v>144</v>
      </c>
      <c r="E196" s="235" t="s">
        <v>1</v>
      </c>
      <c r="F196" s="236" t="s">
        <v>583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144</v>
      </c>
      <c r="AU196" s="242" t="s">
        <v>87</v>
      </c>
      <c r="AV196" s="13" t="s">
        <v>85</v>
      </c>
      <c r="AW196" s="13" t="s">
        <v>32</v>
      </c>
      <c r="AX196" s="13" t="s">
        <v>77</v>
      </c>
      <c r="AY196" s="242" t="s">
        <v>134</v>
      </c>
    </row>
    <row r="197" s="14" customFormat="1">
      <c r="A197" s="14"/>
      <c r="B197" s="243"/>
      <c r="C197" s="244"/>
      <c r="D197" s="234" t="s">
        <v>144</v>
      </c>
      <c r="E197" s="245" t="s">
        <v>1</v>
      </c>
      <c r="F197" s="246" t="s">
        <v>584</v>
      </c>
      <c r="G197" s="244"/>
      <c r="H197" s="247">
        <v>1.238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144</v>
      </c>
      <c r="AU197" s="253" t="s">
        <v>87</v>
      </c>
      <c r="AV197" s="14" t="s">
        <v>87</v>
      </c>
      <c r="AW197" s="14" t="s">
        <v>32</v>
      </c>
      <c r="AX197" s="14" t="s">
        <v>85</v>
      </c>
      <c r="AY197" s="253" t="s">
        <v>134</v>
      </c>
    </row>
    <row r="198" s="2" customFormat="1" ht="16.5" customHeight="1">
      <c r="A198" s="38"/>
      <c r="B198" s="39"/>
      <c r="C198" s="219" t="s">
        <v>216</v>
      </c>
      <c r="D198" s="219" t="s">
        <v>137</v>
      </c>
      <c r="E198" s="220" t="s">
        <v>585</v>
      </c>
      <c r="F198" s="221" t="s">
        <v>586</v>
      </c>
      <c r="G198" s="222" t="s">
        <v>412</v>
      </c>
      <c r="H198" s="223">
        <v>0.31900000000000001</v>
      </c>
      <c r="I198" s="224"/>
      <c r="J198" s="225">
        <f>ROUND(I198*H198,2)</f>
        <v>0</v>
      </c>
      <c r="K198" s="221" t="s">
        <v>1</v>
      </c>
      <c r="L198" s="44"/>
      <c r="M198" s="226" t="s">
        <v>1</v>
      </c>
      <c r="N198" s="227" t="s">
        <v>42</v>
      </c>
      <c r="O198" s="91"/>
      <c r="P198" s="228">
        <f>O198*H198</f>
        <v>0</v>
      </c>
      <c r="Q198" s="228">
        <v>1.06277</v>
      </c>
      <c r="R198" s="228">
        <f>Q198*H198</f>
        <v>0.33902363000000002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148</v>
      </c>
      <c r="AT198" s="230" t="s">
        <v>137</v>
      </c>
      <c r="AU198" s="230" t="s">
        <v>87</v>
      </c>
      <c r="AY198" s="17" t="s">
        <v>134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85</v>
      </c>
      <c r="BK198" s="231">
        <f>ROUND(I198*H198,2)</f>
        <v>0</v>
      </c>
      <c r="BL198" s="17" t="s">
        <v>148</v>
      </c>
      <c r="BM198" s="230" t="s">
        <v>587</v>
      </c>
    </row>
    <row r="199" s="13" customFormat="1">
      <c r="A199" s="13"/>
      <c r="B199" s="232"/>
      <c r="C199" s="233"/>
      <c r="D199" s="234" t="s">
        <v>144</v>
      </c>
      <c r="E199" s="235" t="s">
        <v>1</v>
      </c>
      <c r="F199" s="236" t="s">
        <v>583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144</v>
      </c>
      <c r="AU199" s="242" t="s">
        <v>87</v>
      </c>
      <c r="AV199" s="13" t="s">
        <v>85</v>
      </c>
      <c r="AW199" s="13" t="s">
        <v>32</v>
      </c>
      <c r="AX199" s="13" t="s">
        <v>77</v>
      </c>
      <c r="AY199" s="242" t="s">
        <v>134</v>
      </c>
    </row>
    <row r="200" s="14" customFormat="1">
      <c r="A200" s="14"/>
      <c r="B200" s="243"/>
      <c r="C200" s="244"/>
      <c r="D200" s="234" t="s">
        <v>144</v>
      </c>
      <c r="E200" s="245" t="s">
        <v>1</v>
      </c>
      <c r="F200" s="246" t="s">
        <v>588</v>
      </c>
      <c r="G200" s="244"/>
      <c r="H200" s="247">
        <v>0.31900000000000001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144</v>
      </c>
      <c r="AU200" s="253" t="s">
        <v>87</v>
      </c>
      <c r="AV200" s="14" t="s">
        <v>87</v>
      </c>
      <c r="AW200" s="14" t="s">
        <v>32</v>
      </c>
      <c r="AX200" s="14" t="s">
        <v>85</v>
      </c>
      <c r="AY200" s="253" t="s">
        <v>134</v>
      </c>
    </row>
    <row r="201" s="2" customFormat="1" ht="16.5" customHeight="1">
      <c r="A201" s="38"/>
      <c r="B201" s="39"/>
      <c r="C201" s="219" t="s">
        <v>221</v>
      </c>
      <c r="D201" s="219" t="s">
        <v>137</v>
      </c>
      <c r="E201" s="220" t="s">
        <v>589</v>
      </c>
      <c r="F201" s="221" t="s">
        <v>590</v>
      </c>
      <c r="G201" s="222" t="s">
        <v>298</v>
      </c>
      <c r="H201" s="223">
        <v>36</v>
      </c>
      <c r="I201" s="224"/>
      <c r="J201" s="225">
        <f>ROUND(I201*H201,2)</f>
        <v>0</v>
      </c>
      <c r="K201" s="221" t="s">
        <v>1</v>
      </c>
      <c r="L201" s="44"/>
      <c r="M201" s="226" t="s">
        <v>1</v>
      </c>
      <c r="N201" s="227" t="s">
        <v>42</v>
      </c>
      <c r="O201" s="91"/>
      <c r="P201" s="228">
        <f>O201*H201</f>
        <v>0</v>
      </c>
      <c r="Q201" s="228">
        <v>1.06277</v>
      </c>
      <c r="R201" s="228">
        <f>Q201*H201</f>
        <v>38.259720000000002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148</v>
      </c>
      <c r="AT201" s="230" t="s">
        <v>137</v>
      </c>
      <c r="AU201" s="230" t="s">
        <v>87</v>
      </c>
      <c r="AY201" s="17" t="s">
        <v>134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85</v>
      </c>
      <c r="BK201" s="231">
        <f>ROUND(I201*H201,2)</f>
        <v>0</v>
      </c>
      <c r="BL201" s="17" t="s">
        <v>148</v>
      </c>
      <c r="BM201" s="230" t="s">
        <v>591</v>
      </c>
    </row>
    <row r="202" s="13" customFormat="1">
      <c r="A202" s="13"/>
      <c r="B202" s="232"/>
      <c r="C202" s="233"/>
      <c r="D202" s="234" t="s">
        <v>144</v>
      </c>
      <c r="E202" s="235" t="s">
        <v>1</v>
      </c>
      <c r="F202" s="236" t="s">
        <v>583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144</v>
      </c>
      <c r="AU202" s="242" t="s">
        <v>87</v>
      </c>
      <c r="AV202" s="13" t="s">
        <v>85</v>
      </c>
      <c r="AW202" s="13" t="s">
        <v>32</v>
      </c>
      <c r="AX202" s="13" t="s">
        <v>77</v>
      </c>
      <c r="AY202" s="242" t="s">
        <v>134</v>
      </c>
    </row>
    <row r="203" s="14" customFormat="1">
      <c r="A203" s="14"/>
      <c r="B203" s="243"/>
      <c r="C203" s="244"/>
      <c r="D203" s="234" t="s">
        <v>144</v>
      </c>
      <c r="E203" s="245" t="s">
        <v>1</v>
      </c>
      <c r="F203" s="246" t="s">
        <v>295</v>
      </c>
      <c r="G203" s="244"/>
      <c r="H203" s="247">
        <v>36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144</v>
      </c>
      <c r="AU203" s="253" t="s">
        <v>87</v>
      </c>
      <c r="AV203" s="14" t="s">
        <v>87</v>
      </c>
      <c r="AW203" s="14" t="s">
        <v>32</v>
      </c>
      <c r="AX203" s="14" t="s">
        <v>85</v>
      </c>
      <c r="AY203" s="253" t="s">
        <v>134</v>
      </c>
    </row>
    <row r="204" s="12" customFormat="1" ht="22.8" customHeight="1">
      <c r="A204" s="12"/>
      <c r="B204" s="203"/>
      <c r="C204" s="204"/>
      <c r="D204" s="205" t="s">
        <v>76</v>
      </c>
      <c r="E204" s="217" t="s">
        <v>152</v>
      </c>
      <c r="F204" s="217" t="s">
        <v>592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SUM(P205:P209)</f>
        <v>0</v>
      </c>
      <c r="Q204" s="211"/>
      <c r="R204" s="212">
        <f>SUM(R205:R209)</f>
        <v>5.0822237399999999</v>
      </c>
      <c r="S204" s="211"/>
      <c r="T204" s="213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85</v>
      </c>
      <c r="AT204" s="215" t="s">
        <v>76</v>
      </c>
      <c r="AU204" s="215" t="s">
        <v>85</v>
      </c>
      <c r="AY204" s="214" t="s">
        <v>134</v>
      </c>
      <c r="BK204" s="216">
        <f>SUM(BK205:BK209)</f>
        <v>0</v>
      </c>
    </row>
    <row r="205" s="2" customFormat="1" ht="21.75" customHeight="1">
      <c r="A205" s="38"/>
      <c r="B205" s="39"/>
      <c r="C205" s="219" t="s">
        <v>7</v>
      </c>
      <c r="D205" s="219" t="s">
        <v>137</v>
      </c>
      <c r="E205" s="220" t="s">
        <v>593</v>
      </c>
      <c r="F205" s="221" t="s">
        <v>594</v>
      </c>
      <c r="G205" s="222" t="s">
        <v>512</v>
      </c>
      <c r="H205" s="223">
        <v>2.6789999999999998</v>
      </c>
      <c r="I205" s="224"/>
      <c r="J205" s="225">
        <f>ROUND(I205*H205,2)</f>
        <v>0</v>
      </c>
      <c r="K205" s="221" t="s">
        <v>141</v>
      </c>
      <c r="L205" s="44"/>
      <c r="M205" s="226" t="s">
        <v>1</v>
      </c>
      <c r="N205" s="227" t="s">
        <v>42</v>
      </c>
      <c r="O205" s="91"/>
      <c r="P205" s="228">
        <f>O205*H205</f>
        <v>0</v>
      </c>
      <c r="Q205" s="228">
        <v>1.89706</v>
      </c>
      <c r="R205" s="228">
        <f>Q205*H205</f>
        <v>5.0822237399999999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148</v>
      </c>
      <c r="AT205" s="230" t="s">
        <v>137</v>
      </c>
      <c r="AU205" s="230" t="s">
        <v>87</v>
      </c>
      <c r="AY205" s="17" t="s">
        <v>134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85</v>
      </c>
      <c r="BK205" s="231">
        <f>ROUND(I205*H205,2)</f>
        <v>0</v>
      </c>
      <c r="BL205" s="17" t="s">
        <v>148</v>
      </c>
      <c r="BM205" s="230" t="s">
        <v>595</v>
      </c>
    </row>
    <row r="206" s="13" customFormat="1">
      <c r="A206" s="13"/>
      <c r="B206" s="232"/>
      <c r="C206" s="233"/>
      <c r="D206" s="234" t="s">
        <v>144</v>
      </c>
      <c r="E206" s="235" t="s">
        <v>1</v>
      </c>
      <c r="F206" s="236" t="s">
        <v>596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144</v>
      </c>
      <c r="AU206" s="242" t="s">
        <v>87</v>
      </c>
      <c r="AV206" s="13" t="s">
        <v>85</v>
      </c>
      <c r="AW206" s="13" t="s">
        <v>32</v>
      </c>
      <c r="AX206" s="13" t="s">
        <v>77</v>
      </c>
      <c r="AY206" s="242" t="s">
        <v>134</v>
      </c>
    </row>
    <row r="207" s="14" customFormat="1">
      <c r="A207" s="14"/>
      <c r="B207" s="243"/>
      <c r="C207" s="244"/>
      <c r="D207" s="234" t="s">
        <v>144</v>
      </c>
      <c r="E207" s="245" t="s">
        <v>1</v>
      </c>
      <c r="F207" s="246" t="s">
        <v>597</v>
      </c>
      <c r="G207" s="244"/>
      <c r="H207" s="247">
        <v>1.3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144</v>
      </c>
      <c r="AU207" s="253" t="s">
        <v>87</v>
      </c>
      <c r="AV207" s="14" t="s">
        <v>87</v>
      </c>
      <c r="AW207" s="14" t="s">
        <v>32</v>
      </c>
      <c r="AX207" s="14" t="s">
        <v>77</v>
      </c>
      <c r="AY207" s="253" t="s">
        <v>134</v>
      </c>
    </row>
    <row r="208" s="14" customFormat="1">
      <c r="A208" s="14"/>
      <c r="B208" s="243"/>
      <c r="C208" s="244"/>
      <c r="D208" s="234" t="s">
        <v>144</v>
      </c>
      <c r="E208" s="245" t="s">
        <v>1</v>
      </c>
      <c r="F208" s="246" t="s">
        <v>598</v>
      </c>
      <c r="G208" s="244"/>
      <c r="H208" s="247">
        <v>1.379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144</v>
      </c>
      <c r="AU208" s="253" t="s">
        <v>87</v>
      </c>
      <c r="AV208" s="14" t="s">
        <v>87</v>
      </c>
      <c r="AW208" s="14" t="s">
        <v>32</v>
      </c>
      <c r="AX208" s="14" t="s">
        <v>77</v>
      </c>
      <c r="AY208" s="253" t="s">
        <v>134</v>
      </c>
    </row>
    <row r="209" s="15" customFormat="1">
      <c r="A209" s="15"/>
      <c r="B209" s="254"/>
      <c r="C209" s="255"/>
      <c r="D209" s="234" t="s">
        <v>144</v>
      </c>
      <c r="E209" s="256" t="s">
        <v>1</v>
      </c>
      <c r="F209" s="257" t="s">
        <v>147</v>
      </c>
      <c r="G209" s="255"/>
      <c r="H209" s="258">
        <v>2.6789999999999998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144</v>
      </c>
      <c r="AU209" s="264" t="s">
        <v>87</v>
      </c>
      <c r="AV209" s="15" t="s">
        <v>148</v>
      </c>
      <c r="AW209" s="15" t="s">
        <v>32</v>
      </c>
      <c r="AX209" s="15" t="s">
        <v>85</v>
      </c>
      <c r="AY209" s="264" t="s">
        <v>134</v>
      </c>
    </row>
    <row r="210" s="12" customFormat="1" ht="22.8" customHeight="1">
      <c r="A210" s="12"/>
      <c r="B210" s="203"/>
      <c r="C210" s="204"/>
      <c r="D210" s="205" t="s">
        <v>76</v>
      </c>
      <c r="E210" s="217" t="s">
        <v>148</v>
      </c>
      <c r="F210" s="217" t="s">
        <v>599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SUM(P211:P219)</f>
        <v>0</v>
      </c>
      <c r="Q210" s="211"/>
      <c r="R210" s="212">
        <f>SUM(R211:R219)</f>
        <v>1.9032596399999999</v>
      </c>
      <c r="S210" s="211"/>
      <c r="T210" s="213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85</v>
      </c>
      <c r="AT210" s="215" t="s">
        <v>76</v>
      </c>
      <c r="AU210" s="215" t="s">
        <v>85</v>
      </c>
      <c r="AY210" s="214" t="s">
        <v>134</v>
      </c>
      <c r="BK210" s="216">
        <f>SUM(BK211:BK219)</f>
        <v>0</v>
      </c>
    </row>
    <row r="211" s="2" customFormat="1" ht="21.75" customHeight="1">
      <c r="A211" s="38"/>
      <c r="B211" s="39"/>
      <c r="C211" s="219" t="s">
        <v>228</v>
      </c>
      <c r="D211" s="219" t="s">
        <v>137</v>
      </c>
      <c r="E211" s="220" t="s">
        <v>600</v>
      </c>
      <c r="F211" s="221" t="s">
        <v>601</v>
      </c>
      <c r="G211" s="222" t="s">
        <v>512</v>
      </c>
      <c r="H211" s="223">
        <v>0.78600000000000003</v>
      </c>
      <c r="I211" s="224"/>
      <c r="J211" s="225">
        <f>ROUND(I211*H211,2)</f>
        <v>0</v>
      </c>
      <c r="K211" s="221" t="s">
        <v>141</v>
      </c>
      <c r="L211" s="44"/>
      <c r="M211" s="226" t="s">
        <v>1</v>
      </c>
      <c r="N211" s="227" t="s">
        <v>42</v>
      </c>
      <c r="O211" s="91"/>
      <c r="P211" s="228">
        <f>O211*H211</f>
        <v>0</v>
      </c>
      <c r="Q211" s="228">
        <v>2.3010999999999999</v>
      </c>
      <c r="R211" s="228">
        <f>Q211*H211</f>
        <v>1.8086646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148</v>
      </c>
      <c r="AT211" s="230" t="s">
        <v>137</v>
      </c>
      <c r="AU211" s="230" t="s">
        <v>87</v>
      </c>
      <c r="AY211" s="17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85</v>
      </c>
      <c r="BK211" s="231">
        <f>ROUND(I211*H211,2)</f>
        <v>0</v>
      </c>
      <c r="BL211" s="17" t="s">
        <v>148</v>
      </c>
      <c r="BM211" s="230" t="s">
        <v>602</v>
      </c>
    </row>
    <row r="212" s="13" customFormat="1">
      <c r="A212" s="13"/>
      <c r="B212" s="232"/>
      <c r="C212" s="233"/>
      <c r="D212" s="234" t="s">
        <v>144</v>
      </c>
      <c r="E212" s="235" t="s">
        <v>1</v>
      </c>
      <c r="F212" s="236" t="s">
        <v>603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144</v>
      </c>
      <c r="AU212" s="242" t="s">
        <v>87</v>
      </c>
      <c r="AV212" s="13" t="s">
        <v>85</v>
      </c>
      <c r="AW212" s="13" t="s">
        <v>32</v>
      </c>
      <c r="AX212" s="13" t="s">
        <v>77</v>
      </c>
      <c r="AY212" s="242" t="s">
        <v>134</v>
      </c>
    </row>
    <row r="213" s="14" customFormat="1">
      <c r="A213" s="14"/>
      <c r="B213" s="243"/>
      <c r="C213" s="244"/>
      <c r="D213" s="234" t="s">
        <v>144</v>
      </c>
      <c r="E213" s="245" t="s">
        <v>1</v>
      </c>
      <c r="F213" s="246" t="s">
        <v>604</v>
      </c>
      <c r="G213" s="244"/>
      <c r="H213" s="247">
        <v>0.78600000000000003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144</v>
      </c>
      <c r="AU213" s="253" t="s">
        <v>87</v>
      </c>
      <c r="AV213" s="14" t="s">
        <v>87</v>
      </c>
      <c r="AW213" s="14" t="s">
        <v>32</v>
      </c>
      <c r="AX213" s="14" t="s">
        <v>85</v>
      </c>
      <c r="AY213" s="253" t="s">
        <v>134</v>
      </c>
    </row>
    <row r="214" s="2" customFormat="1" ht="24.15" customHeight="1">
      <c r="A214" s="38"/>
      <c r="B214" s="39"/>
      <c r="C214" s="219" t="s">
        <v>232</v>
      </c>
      <c r="D214" s="219" t="s">
        <v>137</v>
      </c>
      <c r="E214" s="220" t="s">
        <v>605</v>
      </c>
      <c r="F214" s="221" t="s">
        <v>606</v>
      </c>
      <c r="G214" s="222" t="s">
        <v>140</v>
      </c>
      <c r="H214" s="223">
        <v>7.2990000000000004</v>
      </c>
      <c r="I214" s="224"/>
      <c r="J214" s="225">
        <f>ROUND(I214*H214,2)</f>
        <v>0</v>
      </c>
      <c r="K214" s="221" t="s">
        <v>141</v>
      </c>
      <c r="L214" s="44"/>
      <c r="M214" s="226" t="s">
        <v>1</v>
      </c>
      <c r="N214" s="227" t="s">
        <v>42</v>
      </c>
      <c r="O214" s="91"/>
      <c r="P214" s="228">
        <f>O214*H214</f>
        <v>0</v>
      </c>
      <c r="Q214" s="228">
        <v>0.012959999999999999</v>
      </c>
      <c r="R214" s="228">
        <f>Q214*H214</f>
        <v>0.094595040000000005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148</v>
      </c>
      <c r="AT214" s="230" t="s">
        <v>137</v>
      </c>
      <c r="AU214" s="230" t="s">
        <v>87</v>
      </c>
      <c r="AY214" s="17" t="s">
        <v>134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85</v>
      </c>
      <c r="BK214" s="231">
        <f>ROUND(I214*H214,2)</f>
        <v>0</v>
      </c>
      <c r="BL214" s="17" t="s">
        <v>148</v>
      </c>
      <c r="BM214" s="230" t="s">
        <v>607</v>
      </c>
    </row>
    <row r="215" s="13" customFormat="1">
      <c r="A215" s="13"/>
      <c r="B215" s="232"/>
      <c r="C215" s="233"/>
      <c r="D215" s="234" t="s">
        <v>144</v>
      </c>
      <c r="E215" s="235" t="s">
        <v>1</v>
      </c>
      <c r="F215" s="236" t="s">
        <v>603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144</v>
      </c>
      <c r="AU215" s="242" t="s">
        <v>87</v>
      </c>
      <c r="AV215" s="13" t="s">
        <v>85</v>
      </c>
      <c r="AW215" s="13" t="s">
        <v>32</v>
      </c>
      <c r="AX215" s="13" t="s">
        <v>77</v>
      </c>
      <c r="AY215" s="242" t="s">
        <v>134</v>
      </c>
    </row>
    <row r="216" s="14" customFormat="1">
      <c r="A216" s="14"/>
      <c r="B216" s="243"/>
      <c r="C216" s="244"/>
      <c r="D216" s="234" t="s">
        <v>144</v>
      </c>
      <c r="E216" s="245" t="s">
        <v>1</v>
      </c>
      <c r="F216" s="246" t="s">
        <v>608</v>
      </c>
      <c r="G216" s="244"/>
      <c r="H216" s="247">
        <v>7.2990000000000004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144</v>
      </c>
      <c r="AU216" s="253" t="s">
        <v>87</v>
      </c>
      <c r="AV216" s="14" t="s">
        <v>87</v>
      </c>
      <c r="AW216" s="14" t="s">
        <v>32</v>
      </c>
      <c r="AX216" s="14" t="s">
        <v>85</v>
      </c>
      <c r="AY216" s="253" t="s">
        <v>134</v>
      </c>
    </row>
    <row r="217" s="2" customFormat="1" ht="24.15" customHeight="1">
      <c r="A217" s="38"/>
      <c r="B217" s="39"/>
      <c r="C217" s="219" t="s">
        <v>236</v>
      </c>
      <c r="D217" s="219" t="s">
        <v>137</v>
      </c>
      <c r="E217" s="220" t="s">
        <v>609</v>
      </c>
      <c r="F217" s="221" t="s">
        <v>610</v>
      </c>
      <c r="G217" s="222" t="s">
        <v>140</v>
      </c>
      <c r="H217" s="223">
        <v>7.2990000000000004</v>
      </c>
      <c r="I217" s="224"/>
      <c r="J217" s="225">
        <f>ROUND(I217*H217,2)</f>
        <v>0</v>
      </c>
      <c r="K217" s="221" t="s">
        <v>141</v>
      </c>
      <c r="L217" s="44"/>
      <c r="M217" s="226" t="s">
        <v>1</v>
      </c>
      <c r="N217" s="227" t="s">
        <v>42</v>
      </c>
      <c r="O217" s="91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148</v>
      </c>
      <c r="AT217" s="230" t="s">
        <v>137</v>
      </c>
      <c r="AU217" s="230" t="s">
        <v>87</v>
      </c>
      <c r="AY217" s="17" t="s">
        <v>134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85</v>
      </c>
      <c r="BK217" s="231">
        <f>ROUND(I217*H217,2)</f>
        <v>0</v>
      </c>
      <c r="BL217" s="17" t="s">
        <v>148</v>
      </c>
      <c r="BM217" s="230" t="s">
        <v>611</v>
      </c>
    </row>
    <row r="218" s="13" customFormat="1">
      <c r="A218" s="13"/>
      <c r="B218" s="232"/>
      <c r="C218" s="233"/>
      <c r="D218" s="234" t="s">
        <v>144</v>
      </c>
      <c r="E218" s="235" t="s">
        <v>1</v>
      </c>
      <c r="F218" s="236" t="s">
        <v>603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144</v>
      </c>
      <c r="AU218" s="242" t="s">
        <v>87</v>
      </c>
      <c r="AV218" s="13" t="s">
        <v>85</v>
      </c>
      <c r="AW218" s="13" t="s">
        <v>32</v>
      </c>
      <c r="AX218" s="13" t="s">
        <v>77</v>
      </c>
      <c r="AY218" s="242" t="s">
        <v>134</v>
      </c>
    </row>
    <row r="219" s="14" customFormat="1">
      <c r="A219" s="14"/>
      <c r="B219" s="243"/>
      <c r="C219" s="244"/>
      <c r="D219" s="234" t="s">
        <v>144</v>
      </c>
      <c r="E219" s="245" t="s">
        <v>1</v>
      </c>
      <c r="F219" s="246" t="s">
        <v>608</v>
      </c>
      <c r="G219" s="244"/>
      <c r="H219" s="247">
        <v>7.2990000000000004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144</v>
      </c>
      <c r="AU219" s="253" t="s">
        <v>87</v>
      </c>
      <c r="AV219" s="14" t="s">
        <v>87</v>
      </c>
      <c r="AW219" s="14" t="s">
        <v>32</v>
      </c>
      <c r="AX219" s="14" t="s">
        <v>85</v>
      </c>
      <c r="AY219" s="253" t="s">
        <v>134</v>
      </c>
    </row>
    <row r="220" s="12" customFormat="1" ht="22.8" customHeight="1">
      <c r="A220" s="12"/>
      <c r="B220" s="203"/>
      <c r="C220" s="204"/>
      <c r="D220" s="205" t="s">
        <v>76</v>
      </c>
      <c r="E220" s="217" t="s">
        <v>160</v>
      </c>
      <c r="F220" s="217" t="s">
        <v>612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SUM(P221:P250)</f>
        <v>0</v>
      </c>
      <c r="Q220" s="211"/>
      <c r="R220" s="212">
        <f>SUM(R221:R250)</f>
        <v>0.0765184</v>
      </c>
      <c r="S220" s="211"/>
      <c r="T220" s="213">
        <f>SUM(T221:T250)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85</v>
      </c>
      <c r="AT220" s="215" t="s">
        <v>76</v>
      </c>
      <c r="AU220" s="215" t="s">
        <v>85</v>
      </c>
      <c r="AY220" s="214" t="s">
        <v>134</v>
      </c>
      <c r="BK220" s="216">
        <f>SUM(BK221:BK250)</f>
        <v>0</v>
      </c>
    </row>
    <row r="221" s="2" customFormat="1" ht="21.75" customHeight="1">
      <c r="A221" s="38"/>
      <c r="B221" s="39"/>
      <c r="C221" s="219" t="s">
        <v>240</v>
      </c>
      <c r="D221" s="219" t="s">
        <v>137</v>
      </c>
      <c r="E221" s="220" t="s">
        <v>613</v>
      </c>
      <c r="F221" s="221" t="s">
        <v>614</v>
      </c>
      <c r="G221" s="222" t="s">
        <v>140</v>
      </c>
      <c r="H221" s="223">
        <v>16.449999999999999</v>
      </c>
      <c r="I221" s="224"/>
      <c r="J221" s="225">
        <f>ROUND(I221*H221,2)</f>
        <v>0</v>
      </c>
      <c r="K221" s="221" t="s">
        <v>141</v>
      </c>
      <c r="L221" s="44"/>
      <c r="M221" s="226" t="s">
        <v>1</v>
      </c>
      <c r="N221" s="227" t="s">
        <v>42</v>
      </c>
      <c r="O221" s="91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148</v>
      </c>
      <c r="AT221" s="230" t="s">
        <v>137</v>
      </c>
      <c r="AU221" s="230" t="s">
        <v>87</v>
      </c>
      <c r="AY221" s="17" t="s">
        <v>134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85</v>
      </c>
      <c r="BK221" s="231">
        <f>ROUND(I221*H221,2)</f>
        <v>0</v>
      </c>
      <c r="BL221" s="17" t="s">
        <v>148</v>
      </c>
      <c r="BM221" s="230" t="s">
        <v>615</v>
      </c>
    </row>
    <row r="222" s="13" customFormat="1">
      <c r="A222" s="13"/>
      <c r="B222" s="232"/>
      <c r="C222" s="233"/>
      <c r="D222" s="234" t="s">
        <v>144</v>
      </c>
      <c r="E222" s="235" t="s">
        <v>1</v>
      </c>
      <c r="F222" s="236" t="s">
        <v>514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144</v>
      </c>
      <c r="AU222" s="242" t="s">
        <v>87</v>
      </c>
      <c r="AV222" s="13" t="s">
        <v>85</v>
      </c>
      <c r="AW222" s="13" t="s">
        <v>32</v>
      </c>
      <c r="AX222" s="13" t="s">
        <v>77</v>
      </c>
      <c r="AY222" s="242" t="s">
        <v>134</v>
      </c>
    </row>
    <row r="223" s="14" customFormat="1">
      <c r="A223" s="14"/>
      <c r="B223" s="243"/>
      <c r="C223" s="244"/>
      <c r="D223" s="234" t="s">
        <v>144</v>
      </c>
      <c r="E223" s="245" t="s">
        <v>1</v>
      </c>
      <c r="F223" s="246" t="s">
        <v>616</v>
      </c>
      <c r="G223" s="244"/>
      <c r="H223" s="247">
        <v>16.449999999999999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144</v>
      </c>
      <c r="AU223" s="253" t="s">
        <v>87</v>
      </c>
      <c r="AV223" s="14" t="s">
        <v>87</v>
      </c>
      <c r="AW223" s="14" t="s">
        <v>32</v>
      </c>
      <c r="AX223" s="14" t="s">
        <v>85</v>
      </c>
      <c r="AY223" s="253" t="s">
        <v>134</v>
      </c>
    </row>
    <row r="224" s="2" customFormat="1" ht="16.5" customHeight="1">
      <c r="A224" s="38"/>
      <c r="B224" s="39"/>
      <c r="C224" s="219" t="s">
        <v>247</v>
      </c>
      <c r="D224" s="219" t="s">
        <v>137</v>
      </c>
      <c r="E224" s="220" t="s">
        <v>617</v>
      </c>
      <c r="F224" s="221" t="s">
        <v>618</v>
      </c>
      <c r="G224" s="222" t="s">
        <v>140</v>
      </c>
      <c r="H224" s="223">
        <v>12.9</v>
      </c>
      <c r="I224" s="224"/>
      <c r="J224" s="225">
        <f>ROUND(I224*H224,2)</f>
        <v>0</v>
      </c>
      <c r="K224" s="221" t="s">
        <v>141</v>
      </c>
      <c r="L224" s="44"/>
      <c r="M224" s="226" t="s">
        <v>1</v>
      </c>
      <c r="N224" s="227" t="s">
        <v>42</v>
      </c>
      <c r="O224" s="91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148</v>
      </c>
      <c r="AT224" s="230" t="s">
        <v>137</v>
      </c>
      <c r="AU224" s="230" t="s">
        <v>87</v>
      </c>
      <c r="AY224" s="17" t="s">
        <v>134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85</v>
      </c>
      <c r="BK224" s="231">
        <f>ROUND(I224*H224,2)</f>
        <v>0</v>
      </c>
      <c r="BL224" s="17" t="s">
        <v>148</v>
      </c>
      <c r="BM224" s="230" t="s">
        <v>619</v>
      </c>
    </row>
    <row r="225" s="13" customFormat="1">
      <c r="A225" s="13"/>
      <c r="B225" s="232"/>
      <c r="C225" s="233"/>
      <c r="D225" s="234" t="s">
        <v>144</v>
      </c>
      <c r="E225" s="235" t="s">
        <v>1</v>
      </c>
      <c r="F225" s="236" t="s">
        <v>620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144</v>
      </c>
      <c r="AU225" s="242" t="s">
        <v>87</v>
      </c>
      <c r="AV225" s="13" t="s">
        <v>85</v>
      </c>
      <c r="AW225" s="13" t="s">
        <v>32</v>
      </c>
      <c r="AX225" s="13" t="s">
        <v>77</v>
      </c>
      <c r="AY225" s="242" t="s">
        <v>134</v>
      </c>
    </row>
    <row r="226" s="14" customFormat="1">
      <c r="A226" s="14"/>
      <c r="B226" s="243"/>
      <c r="C226" s="244"/>
      <c r="D226" s="234" t="s">
        <v>144</v>
      </c>
      <c r="E226" s="245" t="s">
        <v>1</v>
      </c>
      <c r="F226" s="246" t="s">
        <v>505</v>
      </c>
      <c r="G226" s="244"/>
      <c r="H226" s="247">
        <v>12.9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144</v>
      </c>
      <c r="AU226" s="253" t="s">
        <v>87</v>
      </c>
      <c r="AV226" s="14" t="s">
        <v>87</v>
      </c>
      <c r="AW226" s="14" t="s">
        <v>32</v>
      </c>
      <c r="AX226" s="14" t="s">
        <v>85</v>
      </c>
      <c r="AY226" s="253" t="s">
        <v>134</v>
      </c>
    </row>
    <row r="227" s="2" customFormat="1" ht="24.15" customHeight="1">
      <c r="A227" s="38"/>
      <c r="B227" s="39"/>
      <c r="C227" s="219" t="s">
        <v>253</v>
      </c>
      <c r="D227" s="219" t="s">
        <v>137</v>
      </c>
      <c r="E227" s="220" t="s">
        <v>621</v>
      </c>
      <c r="F227" s="221" t="s">
        <v>622</v>
      </c>
      <c r="G227" s="222" t="s">
        <v>140</v>
      </c>
      <c r="H227" s="223">
        <v>12.9</v>
      </c>
      <c r="I227" s="224"/>
      <c r="J227" s="225">
        <f>ROUND(I227*H227,2)</f>
        <v>0</v>
      </c>
      <c r="K227" s="221" t="s">
        <v>141</v>
      </c>
      <c r="L227" s="44"/>
      <c r="M227" s="226" t="s">
        <v>1</v>
      </c>
      <c r="N227" s="227" t="s">
        <v>42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148</v>
      </c>
      <c r="AT227" s="230" t="s">
        <v>137</v>
      </c>
      <c r="AU227" s="230" t="s">
        <v>87</v>
      </c>
      <c r="AY227" s="17" t="s">
        <v>134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85</v>
      </c>
      <c r="BK227" s="231">
        <f>ROUND(I227*H227,2)</f>
        <v>0</v>
      </c>
      <c r="BL227" s="17" t="s">
        <v>148</v>
      </c>
      <c r="BM227" s="230" t="s">
        <v>623</v>
      </c>
    </row>
    <row r="228" s="13" customFormat="1">
      <c r="A228" s="13"/>
      <c r="B228" s="232"/>
      <c r="C228" s="233"/>
      <c r="D228" s="234" t="s">
        <v>144</v>
      </c>
      <c r="E228" s="235" t="s">
        <v>1</v>
      </c>
      <c r="F228" s="236" t="s">
        <v>620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144</v>
      </c>
      <c r="AU228" s="242" t="s">
        <v>87</v>
      </c>
      <c r="AV228" s="13" t="s">
        <v>85</v>
      </c>
      <c r="AW228" s="13" t="s">
        <v>32</v>
      </c>
      <c r="AX228" s="13" t="s">
        <v>77</v>
      </c>
      <c r="AY228" s="242" t="s">
        <v>134</v>
      </c>
    </row>
    <row r="229" s="14" customFormat="1">
      <c r="A229" s="14"/>
      <c r="B229" s="243"/>
      <c r="C229" s="244"/>
      <c r="D229" s="234" t="s">
        <v>144</v>
      </c>
      <c r="E229" s="245" t="s">
        <v>1</v>
      </c>
      <c r="F229" s="246" t="s">
        <v>505</v>
      </c>
      <c r="G229" s="244"/>
      <c r="H229" s="247">
        <v>12.9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144</v>
      </c>
      <c r="AU229" s="253" t="s">
        <v>87</v>
      </c>
      <c r="AV229" s="14" t="s">
        <v>87</v>
      </c>
      <c r="AW229" s="14" t="s">
        <v>32</v>
      </c>
      <c r="AX229" s="14" t="s">
        <v>85</v>
      </c>
      <c r="AY229" s="253" t="s">
        <v>134</v>
      </c>
    </row>
    <row r="230" s="2" customFormat="1" ht="33" customHeight="1">
      <c r="A230" s="38"/>
      <c r="B230" s="39"/>
      <c r="C230" s="219" t="s">
        <v>258</v>
      </c>
      <c r="D230" s="219" t="s">
        <v>137</v>
      </c>
      <c r="E230" s="220" t="s">
        <v>624</v>
      </c>
      <c r="F230" s="221" t="s">
        <v>625</v>
      </c>
      <c r="G230" s="222" t="s">
        <v>140</v>
      </c>
      <c r="H230" s="223">
        <v>12.9</v>
      </c>
      <c r="I230" s="224"/>
      <c r="J230" s="225">
        <f>ROUND(I230*H230,2)</f>
        <v>0</v>
      </c>
      <c r="K230" s="221" t="s">
        <v>141</v>
      </c>
      <c r="L230" s="44"/>
      <c r="M230" s="226" t="s">
        <v>1</v>
      </c>
      <c r="N230" s="227" t="s">
        <v>42</v>
      </c>
      <c r="O230" s="91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148</v>
      </c>
      <c r="AT230" s="230" t="s">
        <v>137</v>
      </c>
      <c r="AU230" s="230" t="s">
        <v>87</v>
      </c>
      <c r="AY230" s="17" t="s">
        <v>134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85</v>
      </c>
      <c r="BK230" s="231">
        <f>ROUND(I230*H230,2)</f>
        <v>0</v>
      </c>
      <c r="BL230" s="17" t="s">
        <v>148</v>
      </c>
      <c r="BM230" s="230" t="s">
        <v>626</v>
      </c>
    </row>
    <row r="231" s="13" customFormat="1">
      <c r="A231" s="13"/>
      <c r="B231" s="232"/>
      <c r="C231" s="233"/>
      <c r="D231" s="234" t="s">
        <v>144</v>
      </c>
      <c r="E231" s="235" t="s">
        <v>1</v>
      </c>
      <c r="F231" s="236" t="s">
        <v>620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144</v>
      </c>
      <c r="AU231" s="242" t="s">
        <v>87</v>
      </c>
      <c r="AV231" s="13" t="s">
        <v>85</v>
      </c>
      <c r="AW231" s="13" t="s">
        <v>32</v>
      </c>
      <c r="AX231" s="13" t="s">
        <v>77</v>
      </c>
      <c r="AY231" s="242" t="s">
        <v>134</v>
      </c>
    </row>
    <row r="232" s="14" customFormat="1">
      <c r="A232" s="14"/>
      <c r="B232" s="243"/>
      <c r="C232" s="244"/>
      <c r="D232" s="234" t="s">
        <v>144</v>
      </c>
      <c r="E232" s="245" t="s">
        <v>1</v>
      </c>
      <c r="F232" s="246" t="s">
        <v>505</v>
      </c>
      <c r="G232" s="244"/>
      <c r="H232" s="247">
        <v>12.9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144</v>
      </c>
      <c r="AU232" s="253" t="s">
        <v>87</v>
      </c>
      <c r="AV232" s="14" t="s">
        <v>87</v>
      </c>
      <c r="AW232" s="14" t="s">
        <v>32</v>
      </c>
      <c r="AX232" s="14" t="s">
        <v>85</v>
      </c>
      <c r="AY232" s="253" t="s">
        <v>134</v>
      </c>
    </row>
    <row r="233" s="2" customFormat="1" ht="24.15" customHeight="1">
      <c r="A233" s="38"/>
      <c r="B233" s="39"/>
      <c r="C233" s="219" t="s">
        <v>262</v>
      </c>
      <c r="D233" s="219" t="s">
        <v>137</v>
      </c>
      <c r="E233" s="220" t="s">
        <v>627</v>
      </c>
      <c r="F233" s="221" t="s">
        <v>628</v>
      </c>
      <c r="G233" s="222" t="s">
        <v>140</v>
      </c>
      <c r="H233" s="223">
        <v>12.9</v>
      </c>
      <c r="I233" s="224"/>
      <c r="J233" s="225">
        <f>ROUND(I233*H233,2)</f>
        <v>0</v>
      </c>
      <c r="K233" s="221" t="s">
        <v>141</v>
      </c>
      <c r="L233" s="44"/>
      <c r="M233" s="226" t="s">
        <v>1</v>
      </c>
      <c r="N233" s="227" t="s">
        <v>42</v>
      </c>
      <c r="O233" s="91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148</v>
      </c>
      <c r="AT233" s="230" t="s">
        <v>137</v>
      </c>
      <c r="AU233" s="230" t="s">
        <v>87</v>
      </c>
      <c r="AY233" s="17" t="s">
        <v>134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85</v>
      </c>
      <c r="BK233" s="231">
        <f>ROUND(I233*H233,2)</f>
        <v>0</v>
      </c>
      <c r="BL233" s="17" t="s">
        <v>148</v>
      </c>
      <c r="BM233" s="230" t="s">
        <v>629</v>
      </c>
    </row>
    <row r="234" s="13" customFormat="1">
      <c r="A234" s="13"/>
      <c r="B234" s="232"/>
      <c r="C234" s="233"/>
      <c r="D234" s="234" t="s">
        <v>144</v>
      </c>
      <c r="E234" s="235" t="s">
        <v>1</v>
      </c>
      <c r="F234" s="236" t="s">
        <v>620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144</v>
      </c>
      <c r="AU234" s="242" t="s">
        <v>87</v>
      </c>
      <c r="AV234" s="13" t="s">
        <v>85</v>
      </c>
      <c r="AW234" s="13" t="s">
        <v>32</v>
      </c>
      <c r="AX234" s="13" t="s">
        <v>77</v>
      </c>
      <c r="AY234" s="242" t="s">
        <v>134</v>
      </c>
    </row>
    <row r="235" s="14" customFormat="1">
      <c r="A235" s="14"/>
      <c r="B235" s="243"/>
      <c r="C235" s="244"/>
      <c r="D235" s="234" t="s">
        <v>144</v>
      </c>
      <c r="E235" s="245" t="s">
        <v>1</v>
      </c>
      <c r="F235" s="246" t="s">
        <v>505</v>
      </c>
      <c r="G235" s="244"/>
      <c r="H235" s="247">
        <v>12.9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144</v>
      </c>
      <c r="AU235" s="253" t="s">
        <v>87</v>
      </c>
      <c r="AV235" s="14" t="s">
        <v>87</v>
      </c>
      <c r="AW235" s="14" t="s">
        <v>32</v>
      </c>
      <c r="AX235" s="14" t="s">
        <v>85</v>
      </c>
      <c r="AY235" s="253" t="s">
        <v>134</v>
      </c>
    </row>
    <row r="236" s="2" customFormat="1" ht="24.15" customHeight="1">
      <c r="A236" s="38"/>
      <c r="B236" s="39"/>
      <c r="C236" s="219" t="s">
        <v>267</v>
      </c>
      <c r="D236" s="219" t="s">
        <v>137</v>
      </c>
      <c r="E236" s="220" t="s">
        <v>630</v>
      </c>
      <c r="F236" s="221" t="s">
        <v>631</v>
      </c>
      <c r="G236" s="222" t="s">
        <v>140</v>
      </c>
      <c r="H236" s="223">
        <v>12.9</v>
      </c>
      <c r="I236" s="224"/>
      <c r="J236" s="225">
        <f>ROUND(I236*H236,2)</f>
        <v>0</v>
      </c>
      <c r="K236" s="221" t="s">
        <v>141</v>
      </c>
      <c r="L236" s="44"/>
      <c r="M236" s="226" t="s">
        <v>1</v>
      </c>
      <c r="N236" s="227" t="s">
        <v>42</v>
      </c>
      <c r="O236" s="91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148</v>
      </c>
      <c r="AT236" s="230" t="s">
        <v>137</v>
      </c>
      <c r="AU236" s="230" t="s">
        <v>87</v>
      </c>
      <c r="AY236" s="17" t="s">
        <v>134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85</v>
      </c>
      <c r="BK236" s="231">
        <f>ROUND(I236*H236,2)</f>
        <v>0</v>
      </c>
      <c r="BL236" s="17" t="s">
        <v>148</v>
      </c>
      <c r="BM236" s="230" t="s">
        <v>632</v>
      </c>
    </row>
    <row r="237" s="13" customFormat="1">
      <c r="A237" s="13"/>
      <c r="B237" s="232"/>
      <c r="C237" s="233"/>
      <c r="D237" s="234" t="s">
        <v>144</v>
      </c>
      <c r="E237" s="235" t="s">
        <v>1</v>
      </c>
      <c r="F237" s="236" t="s">
        <v>620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144</v>
      </c>
      <c r="AU237" s="242" t="s">
        <v>87</v>
      </c>
      <c r="AV237" s="13" t="s">
        <v>85</v>
      </c>
      <c r="AW237" s="13" t="s">
        <v>32</v>
      </c>
      <c r="AX237" s="13" t="s">
        <v>77</v>
      </c>
      <c r="AY237" s="242" t="s">
        <v>134</v>
      </c>
    </row>
    <row r="238" s="14" customFormat="1">
      <c r="A238" s="14"/>
      <c r="B238" s="243"/>
      <c r="C238" s="244"/>
      <c r="D238" s="234" t="s">
        <v>144</v>
      </c>
      <c r="E238" s="245" t="s">
        <v>1</v>
      </c>
      <c r="F238" s="246" t="s">
        <v>505</v>
      </c>
      <c r="G238" s="244"/>
      <c r="H238" s="247">
        <v>12.9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144</v>
      </c>
      <c r="AU238" s="253" t="s">
        <v>87</v>
      </c>
      <c r="AV238" s="14" t="s">
        <v>87</v>
      </c>
      <c r="AW238" s="14" t="s">
        <v>32</v>
      </c>
      <c r="AX238" s="14" t="s">
        <v>85</v>
      </c>
      <c r="AY238" s="253" t="s">
        <v>134</v>
      </c>
    </row>
    <row r="239" s="2" customFormat="1" ht="33" customHeight="1">
      <c r="A239" s="38"/>
      <c r="B239" s="39"/>
      <c r="C239" s="219" t="s">
        <v>271</v>
      </c>
      <c r="D239" s="219" t="s">
        <v>137</v>
      </c>
      <c r="E239" s="220" t="s">
        <v>633</v>
      </c>
      <c r="F239" s="221" t="s">
        <v>634</v>
      </c>
      <c r="G239" s="222" t="s">
        <v>140</v>
      </c>
      <c r="H239" s="223">
        <v>12.9</v>
      </c>
      <c r="I239" s="224"/>
      <c r="J239" s="225">
        <f>ROUND(I239*H239,2)</f>
        <v>0</v>
      </c>
      <c r="K239" s="221" t="s">
        <v>141</v>
      </c>
      <c r="L239" s="44"/>
      <c r="M239" s="226" t="s">
        <v>1</v>
      </c>
      <c r="N239" s="227" t="s">
        <v>42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148</v>
      </c>
      <c r="AT239" s="230" t="s">
        <v>137</v>
      </c>
      <c r="AU239" s="230" t="s">
        <v>87</v>
      </c>
      <c r="AY239" s="17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85</v>
      </c>
      <c r="BK239" s="231">
        <f>ROUND(I239*H239,2)</f>
        <v>0</v>
      </c>
      <c r="BL239" s="17" t="s">
        <v>148</v>
      </c>
      <c r="BM239" s="230" t="s">
        <v>635</v>
      </c>
    </row>
    <row r="240" s="13" customFormat="1">
      <c r="A240" s="13"/>
      <c r="B240" s="232"/>
      <c r="C240" s="233"/>
      <c r="D240" s="234" t="s">
        <v>144</v>
      </c>
      <c r="E240" s="235" t="s">
        <v>1</v>
      </c>
      <c r="F240" s="236" t="s">
        <v>620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144</v>
      </c>
      <c r="AU240" s="242" t="s">
        <v>87</v>
      </c>
      <c r="AV240" s="13" t="s">
        <v>85</v>
      </c>
      <c r="AW240" s="13" t="s">
        <v>32</v>
      </c>
      <c r="AX240" s="13" t="s">
        <v>77</v>
      </c>
      <c r="AY240" s="242" t="s">
        <v>134</v>
      </c>
    </row>
    <row r="241" s="14" customFormat="1">
      <c r="A241" s="14"/>
      <c r="B241" s="243"/>
      <c r="C241" s="244"/>
      <c r="D241" s="234" t="s">
        <v>144</v>
      </c>
      <c r="E241" s="245" t="s">
        <v>1</v>
      </c>
      <c r="F241" s="246" t="s">
        <v>505</v>
      </c>
      <c r="G241" s="244"/>
      <c r="H241" s="247">
        <v>12.9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144</v>
      </c>
      <c r="AU241" s="253" t="s">
        <v>87</v>
      </c>
      <c r="AV241" s="14" t="s">
        <v>87</v>
      </c>
      <c r="AW241" s="14" t="s">
        <v>32</v>
      </c>
      <c r="AX241" s="14" t="s">
        <v>85</v>
      </c>
      <c r="AY241" s="253" t="s">
        <v>134</v>
      </c>
    </row>
    <row r="242" s="2" customFormat="1" ht="33" customHeight="1">
      <c r="A242" s="38"/>
      <c r="B242" s="39"/>
      <c r="C242" s="219" t="s">
        <v>276</v>
      </c>
      <c r="D242" s="219" t="s">
        <v>137</v>
      </c>
      <c r="E242" s="220" t="s">
        <v>636</v>
      </c>
      <c r="F242" s="221" t="s">
        <v>637</v>
      </c>
      <c r="G242" s="222" t="s">
        <v>298</v>
      </c>
      <c r="H242" s="223">
        <v>22.760000000000002</v>
      </c>
      <c r="I242" s="224"/>
      <c r="J242" s="225">
        <f>ROUND(I242*H242,2)</f>
        <v>0</v>
      </c>
      <c r="K242" s="221" t="s">
        <v>141</v>
      </c>
      <c r="L242" s="44"/>
      <c r="M242" s="226" t="s">
        <v>1</v>
      </c>
      <c r="N242" s="227" t="s">
        <v>42</v>
      </c>
      <c r="O242" s="91"/>
      <c r="P242" s="228">
        <f>O242*H242</f>
        <v>0</v>
      </c>
      <c r="Q242" s="228">
        <v>0.0022399999999999998</v>
      </c>
      <c r="R242" s="228">
        <f>Q242*H242</f>
        <v>0.050982399999999997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148</v>
      </c>
      <c r="AT242" s="230" t="s">
        <v>137</v>
      </c>
      <c r="AU242" s="230" t="s">
        <v>87</v>
      </c>
      <c r="AY242" s="17" t="s">
        <v>134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85</v>
      </c>
      <c r="BK242" s="231">
        <f>ROUND(I242*H242,2)</f>
        <v>0</v>
      </c>
      <c r="BL242" s="17" t="s">
        <v>148</v>
      </c>
      <c r="BM242" s="230" t="s">
        <v>638</v>
      </c>
    </row>
    <row r="243" s="13" customFormat="1">
      <c r="A243" s="13"/>
      <c r="B243" s="232"/>
      <c r="C243" s="233"/>
      <c r="D243" s="234" t="s">
        <v>144</v>
      </c>
      <c r="E243" s="235" t="s">
        <v>1</v>
      </c>
      <c r="F243" s="236" t="s">
        <v>620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144</v>
      </c>
      <c r="AU243" s="242" t="s">
        <v>87</v>
      </c>
      <c r="AV243" s="13" t="s">
        <v>85</v>
      </c>
      <c r="AW243" s="13" t="s">
        <v>32</v>
      </c>
      <c r="AX243" s="13" t="s">
        <v>77</v>
      </c>
      <c r="AY243" s="242" t="s">
        <v>134</v>
      </c>
    </row>
    <row r="244" s="14" customFormat="1">
      <c r="A244" s="14"/>
      <c r="B244" s="243"/>
      <c r="C244" s="244"/>
      <c r="D244" s="234" t="s">
        <v>144</v>
      </c>
      <c r="E244" s="245" t="s">
        <v>1</v>
      </c>
      <c r="F244" s="246" t="s">
        <v>639</v>
      </c>
      <c r="G244" s="244"/>
      <c r="H244" s="247">
        <v>22.760000000000002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144</v>
      </c>
      <c r="AU244" s="253" t="s">
        <v>87</v>
      </c>
      <c r="AV244" s="14" t="s">
        <v>87</v>
      </c>
      <c r="AW244" s="14" t="s">
        <v>32</v>
      </c>
      <c r="AX244" s="14" t="s">
        <v>85</v>
      </c>
      <c r="AY244" s="253" t="s">
        <v>134</v>
      </c>
    </row>
    <row r="245" s="2" customFormat="1" ht="16.5" customHeight="1">
      <c r="A245" s="38"/>
      <c r="B245" s="39"/>
      <c r="C245" s="219" t="s">
        <v>281</v>
      </c>
      <c r="D245" s="219" t="s">
        <v>137</v>
      </c>
      <c r="E245" s="220" t="s">
        <v>640</v>
      </c>
      <c r="F245" s="221" t="s">
        <v>641</v>
      </c>
      <c r="G245" s="222" t="s">
        <v>298</v>
      </c>
      <c r="H245" s="223">
        <v>11.4</v>
      </c>
      <c r="I245" s="224"/>
      <c r="J245" s="225">
        <f>ROUND(I245*H245,2)</f>
        <v>0</v>
      </c>
      <c r="K245" s="221" t="s">
        <v>1</v>
      </c>
      <c r="L245" s="44"/>
      <c r="M245" s="226" t="s">
        <v>1</v>
      </c>
      <c r="N245" s="227" t="s">
        <v>42</v>
      </c>
      <c r="O245" s="91"/>
      <c r="P245" s="228">
        <f>O245*H245</f>
        <v>0</v>
      </c>
      <c r="Q245" s="228">
        <v>0.0022399999999999998</v>
      </c>
      <c r="R245" s="228">
        <f>Q245*H245</f>
        <v>0.025536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148</v>
      </c>
      <c r="AT245" s="230" t="s">
        <v>137</v>
      </c>
      <c r="AU245" s="230" t="s">
        <v>87</v>
      </c>
      <c r="AY245" s="17" t="s">
        <v>134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85</v>
      </c>
      <c r="BK245" s="231">
        <f>ROUND(I245*H245,2)</f>
        <v>0</v>
      </c>
      <c r="BL245" s="17" t="s">
        <v>148</v>
      </c>
      <c r="BM245" s="230" t="s">
        <v>642</v>
      </c>
    </row>
    <row r="246" s="13" customFormat="1">
      <c r="A246" s="13"/>
      <c r="B246" s="232"/>
      <c r="C246" s="233"/>
      <c r="D246" s="234" t="s">
        <v>144</v>
      </c>
      <c r="E246" s="235" t="s">
        <v>1</v>
      </c>
      <c r="F246" s="236" t="s">
        <v>620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144</v>
      </c>
      <c r="AU246" s="242" t="s">
        <v>87</v>
      </c>
      <c r="AV246" s="13" t="s">
        <v>85</v>
      </c>
      <c r="AW246" s="13" t="s">
        <v>32</v>
      </c>
      <c r="AX246" s="13" t="s">
        <v>77</v>
      </c>
      <c r="AY246" s="242" t="s">
        <v>134</v>
      </c>
    </row>
    <row r="247" s="14" customFormat="1">
      <c r="A247" s="14"/>
      <c r="B247" s="243"/>
      <c r="C247" s="244"/>
      <c r="D247" s="234" t="s">
        <v>144</v>
      </c>
      <c r="E247" s="245" t="s">
        <v>1</v>
      </c>
      <c r="F247" s="246" t="s">
        <v>643</v>
      </c>
      <c r="G247" s="244"/>
      <c r="H247" s="247">
        <v>11.4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144</v>
      </c>
      <c r="AU247" s="253" t="s">
        <v>87</v>
      </c>
      <c r="AV247" s="14" t="s">
        <v>87</v>
      </c>
      <c r="AW247" s="14" t="s">
        <v>32</v>
      </c>
      <c r="AX247" s="14" t="s">
        <v>85</v>
      </c>
      <c r="AY247" s="253" t="s">
        <v>134</v>
      </c>
    </row>
    <row r="248" s="2" customFormat="1" ht="21.75" customHeight="1">
      <c r="A248" s="38"/>
      <c r="B248" s="39"/>
      <c r="C248" s="219" t="s">
        <v>286</v>
      </c>
      <c r="D248" s="219" t="s">
        <v>137</v>
      </c>
      <c r="E248" s="220" t="s">
        <v>644</v>
      </c>
      <c r="F248" s="221" t="s">
        <v>645</v>
      </c>
      <c r="G248" s="222" t="s">
        <v>298</v>
      </c>
      <c r="H248" s="223">
        <v>18.164999999999999</v>
      </c>
      <c r="I248" s="224"/>
      <c r="J248" s="225">
        <f>ROUND(I248*H248,2)</f>
        <v>0</v>
      </c>
      <c r="K248" s="221" t="s">
        <v>141</v>
      </c>
      <c r="L248" s="44"/>
      <c r="M248" s="226" t="s">
        <v>1</v>
      </c>
      <c r="N248" s="227" t="s">
        <v>42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148</v>
      </c>
      <c r="AT248" s="230" t="s">
        <v>137</v>
      </c>
      <c r="AU248" s="230" t="s">
        <v>87</v>
      </c>
      <c r="AY248" s="17" t="s">
        <v>134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85</v>
      </c>
      <c r="BK248" s="231">
        <f>ROUND(I248*H248,2)</f>
        <v>0</v>
      </c>
      <c r="BL248" s="17" t="s">
        <v>148</v>
      </c>
      <c r="BM248" s="230" t="s">
        <v>646</v>
      </c>
    </row>
    <row r="249" s="13" customFormat="1">
      <c r="A249" s="13"/>
      <c r="B249" s="232"/>
      <c r="C249" s="233"/>
      <c r="D249" s="234" t="s">
        <v>144</v>
      </c>
      <c r="E249" s="235" t="s">
        <v>1</v>
      </c>
      <c r="F249" s="236" t="s">
        <v>620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144</v>
      </c>
      <c r="AU249" s="242" t="s">
        <v>87</v>
      </c>
      <c r="AV249" s="13" t="s">
        <v>85</v>
      </c>
      <c r="AW249" s="13" t="s">
        <v>32</v>
      </c>
      <c r="AX249" s="13" t="s">
        <v>77</v>
      </c>
      <c r="AY249" s="242" t="s">
        <v>134</v>
      </c>
    </row>
    <row r="250" s="14" customFormat="1">
      <c r="A250" s="14"/>
      <c r="B250" s="243"/>
      <c r="C250" s="244"/>
      <c r="D250" s="234" t="s">
        <v>144</v>
      </c>
      <c r="E250" s="245" t="s">
        <v>1</v>
      </c>
      <c r="F250" s="246" t="s">
        <v>647</v>
      </c>
      <c r="G250" s="244"/>
      <c r="H250" s="247">
        <v>18.164999999999999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144</v>
      </c>
      <c r="AU250" s="253" t="s">
        <v>87</v>
      </c>
      <c r="AV250" s="14" t="s">
        <v>87</v>
      </c>
      <c r="AW250" s="14" t="s">
        <v>32</v>
      </c>
      <c r="AX250" s="14" t="s">
        <v>85</v>
      </c>
      <c r="AY250" s="253" t="s">
        <v>134</v>
      </c>
    </row>
    <row r="251" s="12" customFormat="1" ht="22.8" customHeight="1">
      <c r="A251" s="12"/>
      <c r="B251" s="203"/>
      <c r="C251" s="204"/>
      <c r="D251" s="205" t="s">
        <v>76</v>
      </c>
      <c r="E251" s="217" t="s">
        <v>164</v>
      </c>
      <c r="F251" s="217" t="s">
        <v>352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SUM(P252:P275)</f>
        <v>0</v>
      </c>
      <c r="Q251" s="211"/>
      <c r="R251" s="212">
        <f>SUM(R252:R275)</f>
        <v>7.8029424899999995</v>
      </c>
      <c r="S251" s="211"/>
      <c r="T251" s="213">
        <f>SUM(T252:T275)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85</v>
      </c>
      <c r="AT251" s="215" t="s">
        <v>76</v>
      </c>
      <c r="AU251" s="215" t="s">
        <v>85</v>
      </c>
      <c r="AY251" s="214" t="s">
        <v>134</v>
      </c>
      <c r="BK251" s="216">
        <f>SUM(BK252:BK275)</f>
        <v>0</v>
      </c>
    </row>
    <row r="252" s="2" customFormat="1" ht="24.15" customHeight="1">
      <c r="A252" s="38"/>
      <c r="B252" s="39"/>
      <c r="C252" s="219" t="s">
        <v>290</v>
      </c>
      <c r="D252" s="219" t="s">
        <v>137</v>
      </c>
      <c r="E252" s="220" t="s">
        <v>213</v>
      </c>
      <c r="F252" s="221" t="s">
        <v>648</v>
      </c>
      <c r="G252" s="222" t="s">
        <v>140</v>
      </c>
      <c r="H252" s="223">
        <v>26.817</v>
      </c>
      <c r="I252" s="224"/>
      <c r="J252" s="225">
        <f>ROUND(I252*H252,2)</f>
        <v>0</v>
      </c>
      <c r="K252" s="221" t="s">
        <v>1</v>
      </c>
      <c r="L252" s="44"/>
      <c r="M252" s="226" t="s">
        <v>1</v>
      </c>
      <c r="N252" s="227" t="s">
        <v>42</v>
      </c>
      <c r="O252" s="91"/>
      <c r="P252" s="228">
        <f>O252*H252</f>
        <v>0</v>
      </c>
      <c r="Q252" s="228">
        <v>0.25871</v>
      </c>
      <c r="R252" s="228">
        <f>Q252*H252</f>
        <v>6.9378260699999998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148</v>
      </c>
      <c r="AT252" s="230" t="s">
        <v>137</v>
      </c>
      <c r="AU252" s="230" t="s">
        <v>87</v>
      </c>
      <c r="AY252" s="17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85</v>
      </c>
      <c r="BK252" s="231">
        <f>ROUND(I252*H252,2)</f>
        <v>0</v>
      </c>
      <c r="BL252" s="17" t="s">
        <v>148</v>
      </c>
      <c r="BM252" s="230" t="s">
        <v>649</v>
      </c>
    </row>
    <row r="253" s="13" customFormat="1">
      <c r="A253" s="13"/>
      <c r="B253" s="232"/>
      <c r="C253" s="233"/>
      <c r="D253" s="234" t="s">
        <v>144</v>
      </c>
      <c r="E253" s="235" t="s">
        <v>1</v>
      </c>
      <c r="F253" s="236" t="s">
        <v>650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144</v>
      </c>
      <c r="AU253" s="242" t="s">
        <v>87</v>
      </c>
      <c r="AV253" s="13" t="s">
        <v>85</v>
      </c>
      <c r="AW253" s="13" t="s">
        <v>32</v>
      </c>
      <c r="AX253" s="13" t="s">
        <v>77</v>
      </c>
      <c r="AY253" s="242" t="s">
        <v>134</v>
      </c>
    </row>
    <row r="254" s="14" customFormat="1">
      <c r="A254" s="14"/>
      <c r="B254" s="243"/>
      <c r="C254" s="244"/>
      <c r="D254" s="234" t="s">
        <v>144</v>
      </c>
      <c r="E254" s="245" t="s">
        <v>1</v>
      </c>
      <c r="F254" s="246" t="s">
        <v>651</v>
      </c>
      <c r="G254" s="244"/>
      <c r="H254" s="247">
        <v>9.5999999999999996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144</v>
      </c>
      <c r="AU254" s="253" t="s">
        <v>87</v>
      </c>
      <c r="AV254" s="14" t="s">
        <v>87</v>
      </c>
      <c r="AW254" s="14" t="s">
        <v>32</v>
      </c>
      <c r="AX254" s="14" t="s">
        <v>77</v>
      </c>
      <c r="AY254" s="253" t="s">
        <v>134</v>
      </c>
    </row>
    <row r="255" s="14" customFormat="1">
      <c r="A255" s="14"/>
      <c r="B255" s="243"/>
      <c r="C255" s="244"/>
      <c r="D255" s="234" t="s">
        <v>144</v>
      </c>
      <c r="E255" s="245" t="s">
        <v>1</v>
      </c>
      <c r="F255" s="246" t="s">
        <v>652</v>
      </c>
      <c r="G255" s="244"/>
      <c r="H255" s="247">
        <v>11.004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144</v>
      </c>
      <c r="AU255" s="253" t="s">
        <v>87</v>
      </c>
      <c r="AV255" s="14" t="s">
        <v>87</v>
      </c>
      <c r="AW255" s="14" t="s">
        <v>32</v>
      </c>
      <c r="AX255" s="14" t="s">
        <v>77</v>
      </c>
      <c r="AY255" s="253" t="s">
        <v>134</v>
      </c>
    </row>
    <row r="256" s="14" customFormat="1">
      <c r="A256" s="14"/>
      <c r="B256" s="243"/>
      <c r="C256" s="244"/>
      <c r="D256" s="234" t="s">
        <v>144</v>
      </c>
      <c r="E256" s="245" t="s">
        <v>1</v>
      </c>
      <c r="F256" s="246" t="s">
        <v>653</v>
      </c>
      <c r="G256" s="244"/>
      <c r="H256" s="247">
        <v>6.2130000000000001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144</v>
      </c>
      <c r="AU256" s="253" t="s">
        <v>87</v>
      </c>
      <c r="AV256" s="14" t="s">
        <v>87</v>
      </c>
      <c r="AW256" s="14" t="s">
        <v>32</v>
      </c>
      <c r="AX256" s="14" t="s">
        <v>77</v>
      </c>
      <c r="AY256" s="253" t="s">
        <v>134</v>
      </c>
    </row>
    <row r="257" s="15" customFormat="1">
      <c r="A257" s="15"/>
      <c r="B257" s="254"/>
      <c r="C257" s="255"/>
      <c r="D257" s="234" t="s">
        <v>144</v>
      </c>
      <c r="E257" s="256" t="s">
        <v>1</v>
      </c>
      <c r="F257" s="257" t="s">
        <v>147</v>
      </c>
      <c r="G257" s="255"/>
      <c r="H257" s="258">
        <v>26.817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144</v>
      </c>
      <c r="AU257" s="264" t="s">
        <v>87</v>
      </c>
      <c r="AV257" s="15" t="s">
        <v>148</v>
      </c>
      <c r="AW257" s="15" t="s">
        <v>32</v>
      </c>
      <c r="AX257" s="15" t="s">
        <v>85</v>
      </c>
      <c r="AY257" s="264" t="s">
        <v>134</v>
      </c>
    </row>
    <row r="258" s="2" customFormat="1" ht="16.5" customHeight="1">
      <c r="A258" s="38"/>
      <c r="B258" s="39"/>
      <c r="C258" s="219" t="s">
        <v>295</v>
      </c>
      <c r="D258" s="219" t="s">
        <v>137</v>
      </c>
      <c r="E258" s="220" t="s">
        <v>209</v>
      </c>
      <c r="F258" s="221" t="s">
        <v>654</v>
      </c>
      <c r="G258" s="222" t="s">
        <v>140</v>
      </c>
      <c r="H258" s="223">
        <v>26.817</v>
      </c>
      <c r="I258" s="224"/>
      <c r="J258" s="225">
        <f>ROUND(I258*H258,2)</f>
        <v>0</v>
      </c>
      <c r="K258" s="221" t="s">
        <v>141</v>
      </c>
      <c r="L258" s="44"/>
      <c r="M258" s="226" t="s">
        <v>1</v>
      </c>
      <c r="N258" s="227" t="s">
        <v>42</v>
      </c>
      <c r="O258" s="91"/>
      <c r="P258" s="228">
        <f>O258*H258</f>
        <v>0</v>
      </c>
      <c r="Q258" s="228">
        <v>0.00025999999999999998</v>
      </c>
      <c r="R258" s="228">
        <f>Q258*H258</f>
        <v>0.0069724199999999991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148</v>
      </c>
      <c r="AT258" s="230" t="s">
        <v>137</v>
      </c>
      <c r="AU258" s="230" t="s">
        <v>87</v>
      </c>
      <c r="AY258" s="17" t="s">
        <v>134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85</v>
      </c>
      <c r="BK258" s="231">
        <f>ROUND(I258*H258,2)</f>
        <v>0</v>
      </c>
      <c r="BL258" s="17" t="s">
        <v>148</v>
      </c>
      <c r="BM258" s="230" t="s">
        <v>655</v>
      </c>
    </row>
    <row r="259" s="13" customFormat="1">
      <c r="A259" s="13"/>
      <c r="B259" s="232"/>
      <c r="C259" s="233"/>
      <c r="D259" s="234" t="s">
        <v>144</v>
      </c>
      <c r="E259" s="235" t="s">
        <v>1</v>
      </c>
      <c r="F259" s="236" t="s">
        <v>650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144</v>
      </c>
      <c r="AU259" s="242" t="s">
        <v>87</v>
      </c>
      <c r="AV259" s="13" t="s">
        <v>85</v>
      </c>
      <c r="AW259" s="13" t="s">
        <v>32</v>
      </c>
      <c r="AX259" s="13" t="s">
        <v>77</v>
      </c>
      <c r="AY259" s="242" t="s">
        <v>134</v>
      </c>
    </row>
    <row r="260" s="14" customFormat="1">
      <c r="A260" s="14"/>
      <c r="B260" s="243"/>
      <c r="C260" s="244"/>
      <c r="D260" s="234" t="s">
        <v>144</v>
      </c>
      <c r="E260" s="245" t="s">
        <v>1</v>
      </c>
      <c r="F260" s="246" t="s">
        <v>651</v>
      </c>
      <c r="G260" s="244"/>
      <c r="H260" s="247">
        <v>9.5999999999999996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144</v>
      </c>
      <c r="AU260" s="253" t="s">
        <v>87</v>
      </c>
      <c r="AV260" s="14" t="s">
        <v>87</v>
      </c>
      <c r="AW260" s="14" t="s">
        <v>32</v>
      </c>
      <c r="AX260" s="14" t="s">
        <v>77</v>
      </c>
      <c r="AY260" s="253" t="s">
        <v>134</v>
      </c>
    </row>
    <row r="261" s="14" customFormat="1">
      <c r="A261" s="14"/>
      <c r="B261" s="243"/>
      <c r="C261" s="244"/>
      <c r="D261" s="234" t="s">
        <v>144</v>
      </c>
      <c r="E261" s="245" t="s">
        <v>1</v>
      </c>
      <c r="F261" s="246" t="s">
        <v>652</v>
      </c>
      <c r="G261" s="244"/>
      <c r="H261" s="247">
        <v>11.004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144</v>
      </c>
      <c r="AU261" s="253" t="s">
        <v>87</v>
      </c>
      <c r="AV261" s="14" t="s">
        <v>87</v>
      </c>
      <c r="AW261" s="14" t="s">
        <v>32</v>
      </c>
      <c r="AX261" s="14" t="s">
        <v>77</v>
      </c>
      <c r="AY261" s="253" t="s">
        <v>134</v>
      </c>
    </row>
    <row r="262" s="14" customFormat="1">
      <c r="A262" s="14"/>
      <c r="B262" s="243"/>
      <c r="C262" s="244"/>
      <c r="D262" s="234" t="s">
        <v>144</v>
      </c>
      <c r="E262" s="245" t="s">
        <v>1</v>
      </c>
      <c r="F262" s="246" t="s">
        <v>653</v>
      </c>
      <c r="G262" s="244"/>
      <c r="H262" s="247">
        <v>6.2130000000000001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144</v>
      </c>
      <c r="AU262" s="253" t="s">
        <v>87</v>
      </c>
      <c r="AV262" s="14" t="s">
        <v>87</v>
      </c>
      <c r="AW262" s="14" t="s">
        <v>32</v>
      </c>
      <c r="AX262" s="14" t="s">
        <v>77</v>
      </c>
      <c r="AY262" s="253" t="s">
        <v>134</v>
      </c>
    </row>
    <row r="263" s="15" customFormat="1">
      <c r="A263" s="15"/>
      <c r="B263" s="254"/>
      <c r="C263" s="255"/>
      <c r="D263" s="234" t="s">
        <v>144</v>
      </c>
      <c r="E263" s="256" t="s">
        <v>1</v>
      </c>
      <c r="F263" s="257" t="s">
        <v>147</v>
      </c>
      <c r="G263" s="255"/>
      <c r="H263" s="258">
        <v>26.817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144</v>
      </c>
      <c r="AU263" s="264" t="s">
        <v>87</v>
      </c>
      <c r="AV263" s="15" t="s">
        <v>148</v>
      </c>
      <c r="AW263" s="15" t="s">
        <v>32</v>
      </c>
      <c r="AX263" s="15" t="s">
        <v>85</v>
      </c>
      <c r="AY263" s="264" t="s">
        <v>134</v>
      </c>
    </row>
    <row r="264" s="2" customFormat="1" ht="24.15" customHeight="1">
      <c r="A264" s="38"/>
      <c r="B264" s="39"/>
      <c r="C264" s="219" t="s">
        <v>301</v>
      </c>
      <c r="D264" s="219" t="s">
        <v>137</v>
      </c>
      <c r="E264" s="220" t="s">
        <v>656</v>
      </c>
      <c r="F264" s="221" t="s">
        <v>657</v>
      </c>
      <c r="G264" s="222" t="s">
        <v>140</v>
      </c>
      <c r="H264" s="223">
        <v>26.817</v>
      </c>
      <c r="I264" s="224"/>
      <c r="J264" s="225">
        <f>ROUND(I264*H264,2)</f>
        <v>0</v>
      </c>
      <c r="K264" s="221" t="s">
        <v>141</v>
      </c>
      <c r="L264" s="44"/>
      <c r="M264" s="226" t="s">
        <v>1</v>
      </c>
      <c r="N264" s="227" t="s">
        <v>42</v>
      </c>
      <c r="O264" s="91"/>
      <c r="P264" s="228">
        <f>O264*H264</f>
        <v>0</v>
      </c>
      <c r="Q264" s="228">
        <v>0.025000000000000001</v>
      </c>
      <c r="R264" s="228">
        <f>Q264*H264</f>
        <v>0.67042500000000005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148</v>
      </c>
      <c r="AT264" s="230" t="s">
        <v>137</v>
      </c>
      <c r="AU264" s="230" t="s">
        <v>87</v>
      </c>
      <c r="AY264" s="17" t="s">
        <v>134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85</v>
      </c>
      <c r="BK264" s="231">
        <f>ROUND(I264*H264,2)</f>
        <v>0</v>
      </c>
      <c r="BL264" s="17" t="s">
        <v>148</v>
      </c>
      <c r="BM264" s="230" t="s">
        <v>658</v>
      </c>
    </row>
    <row r="265" s="13" customFormat="1">
      <c r="A265" s="13"/>
      <c r="B265" s="232"/>
      <c r="C265" s="233"/>
      <c r="D265" s="234" t="s">
        <v>144</v>
      </c>
      <c r="E265" s="235" t="s">
        <v>1</v>
      </c>
      <c r="F265" s="236" t="s">
        <v>659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144</v>
      </c>
      <c r="AU265" s="242" t="s">
        <v>87</v>
      </c>
      <c r="AV265" s="13" t="s">
        <v>85</v>
      </c>
      <c r="AW265" s="13" t="s">
        <v>32</v>
      </c>
      <c r="AX265" s="13" t="s">
        <v>77</v>
      </c>
      <c r="AY265" s="242" t="s">
        <v>134</v>
      </c>
    </row>
    <row r="266" s="14" customFormat="1">
      <c r="A266" s="14"/>
      <c r="B266" s="243"/>
      <c r="C266" s="244"/>
      <c r="D266" s="234" t="s">
        <v>144</v>
      </c>
      <c r="E266" s="245" t="s">
        <v>1</v>
      </c>
      <c r="F266" s="246" t="s">
        <v>651</v>
      </c>
      <c r="G266" s="244"/>
      <c r="H266" s="247">
        <v>9.5999999999999996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144</v>
      </c>
      <c r="AU266" s="253" t="s">
        <v>87</v>
      </c>
      <c r="AV266" s="14" t="s">
        <v>87</v>
      </c>
      <c r="AW266" s="14" t="s">
        <v>32</v>
      </c>
      <c r="AX266" s="14" t="s">
        <v>77</v>
      </c>
      <c r="AY266" s="253" t="s">
        <v>134</v>
      </c>
    </row>
    <row r="267" s="14" customFormat="1">
      <c r="A267" s="14"/>
      <c r="B267" s="243"/>
      <c r="C267" s="244"/>
      <c r="D267" s="234" t="s">
        <v>144</v>
      </c>
      <c r="E267" s="245" t="s">
        <v>1</v>
      </c>
      <c r="F267" s="246" t="s">
        <v>652</v>
      </c>
      <c r="G267" s="244"/>
      <c r="H267" s="247">
        <v>11.004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144</v>
      </c>
      <c r="AU267" s="253" t="s">
        <v>87</v>
      </c>
      <c r="AV267" s="14" t="s">
        <v>87</v>
      </c>
      <c r="AW267" s="14" t="s">
        <v>32</v>
      </c>
      <c r="AX267" s="14" t="s">
        <v>77</v>
      </c>
      <c r="AY267" s="253" t="s">
        <v>134</v>
      </c>
    </row>
    <row r="268" s="14" customFormat="1">
      <c r="A268" s="14"/>
      <c r="B268" s="243"/>
      <c r="C268" s="244"/>
      <c r="D268" s="234" t="s">
        <v>144</v>
      </c>
      <c r="E268" s="245" t="s">
        <v>1</v>
      </c>
      <c r="F268" s="246" t="s">
        <v>653</v>
      </c>
      <c r="G268" s="244"/>
      <c r="H268" s="247">
        <v>6.2130000000000001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144</v>
      </c>
      <c r="AU268" s="253" t="s">
        <v>87</v>
      </c>
      <c r="AV268" s="14" t="s">
        <v>87</v>
      </c>
      <c r="AW268" s="14" t="s">
        <v>32</v>
      </c>
      <c r="AX268" s="14" t="s">
        <v>77</v>
      </c>
      <c r="AY268" s="253" t="s">
        <v>134</v>
      </c>
    </row>
    <row r="269" s="15" customFormat="1">
      <c r="A269" s="15"/>
      <c r="B269" s="254"/>
      <c r="C269" s="255"/>
      <c r="D269" s="234" t="s">
        <v>144</v>
      </c>
      <c r="E269" s="256" t="s">
        <v>1</v>
      </c>
      <c r="F269" s="257" t="s">
        <v>147</v>
      </c>
      <c r="G269" s="255"/>
      <c r="H269" s="258">
        <v>26.817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144</v>
      </c>
      <c r="AU269" s="264" t="s">
        <v>87</v>
      </c>
      <c r="AV269" s="15" t="s">
        <v>148</v>
      </c>
      <c r="AW269" s="15" t="s">
        <v>32</v>
      </c>
      <c r="AX269" s="15" t="s">
        <v>85</v>
      </c>
      <c r="AY269" s="264" t="s">
        <v>134</v>
      </c>
    </row>
    <row r="270" s="2" customFormat="1" ht="24.15" customHeight="1">
      <c r="A270" s="38"/>
      <c r="B270" s="39"/>
      <c r="C270" s="219" t="s">
        <v>306</v>
      </c>
      <c r="D270" s="219" t="s">
        <v>137</v>
      </c>
      <c r="E270" s="220" t="s">
        <v>660</v>
      </c>
      <c r="F270" s="221" t="s">
        <v>661</v>
      </c>
      <c r="G270" s="222" t="s">
        <v>140</v>
      </c>
      <c r="H270" s="223">
        <v>26.817</v>
      </c>
      <c r="I270" s="224"/>
      <c r="J270" s="225">
        <f>ROUND(I270*H270,2)</f>
        <v>0</v>
      </c>
      <c r="K270" s="221" t="s">
        <v>141</v>
      </c>
      <c r="L270" s="44"/>
      <c r="M270" s="226" t="s">
        <v>1</v>
      </c>
      <c r="N270" s="227" t="s">
        <v>42</v>
      </c>
      <c r="O270" s="91"/>
      <c r="P270" s="228">
        <f>O270*H270</f>
        <v>0</v>
      </c>
      <c r="Q270" s="228">
        <v>0.0070000000000000001</v>
      </c>
      <c r="R270" s="228">
        <f>Q270*H270</f>
        <v>0.187719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148</v>
      </c>
      <c r="AT270" s="230" t="s">
        <v>137</v>
      </c>
      <c r="AU270" s="230" t="s">
        <v>87</v>
      </c>
      <c r="AY270" s="17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85</v>
      </c>
      <c r="BK270" s="231">
        <f>ROUND(I270*H270,2)</f>
        <v>0</v>
      </c>
      <c r="BL270" s="17" t="s">
        <v>148</v>
      </c>
      <c r="BM270" s="230" t="s">
        <v>662</v>
      </c>
    </row>
    <row r="271" s="13" customFormat="1">
      <c r="A271" s="13"/>
      <c r="B271" s="232"/>
      <c r="C271" s="233"/>
      <c r="D271" s="234" t="s">
        <v>144</v>
      </c>
      <c r="E271" s="235" t="s">
        <v>1</v>
      </c>
      <c r="F271" s="236" t="s">
        <v>650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144</v>
      </c>
      <c r="AU271" s="242" t="s">
        <v>87</v>
      </c>
      <c r="AV271" s="13" t="s">
        <v>85</v>
      </c>
      <c r="AW271" s="13" t="s">
        <v>32</v>
      </c>
      <c r="AX271" s="13" t="s">
        <v>77</v>
      </c>
      <c r="AY271" s="242" t="s">
        <v>134</v>
      </c>
    </row>
    <row r="272" s="14" customFormat="1">
      <c r="A272" s="14"/>
      <c r="B272" s="243"/>
      <c r="C272" s="244"/>
      <c r="D272" s="234" t="s">
        <v>144</v>
      </c>
      <c r="E272" s="245" t="s">
        <v>1</v>
      </c>
      <c r="F272" s="246" t="s">
        <v>651</v>
      </c>
      <c r="G272" s="244"/>
      <c r="H272" s="247">
        <v>9.5999999999999996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144</v>
      </c>
      <c r="AU272" s="253" t="s">
        <v>87</v>
      </c>
      <c r="AV272" s="14" t="s">
        <v>87</v>
      </c>
      <c r="AW272" s="14" t="s">
        <v>32</v>
      </c>
      <c r="AX272" s="14" t="s">
        <v>77</v>
      </c>
      <c r="AY272" s="253" t="s">
        <v>134</v>
      </c>
    </row>
    <row r="273" s="14" customFormat="1">
      <c r="A273" s="14"/>
      <c r="B273" s="243"/>
      <c r="C273" s="244"/>
      <c r="D273" s="234" t="s">
        <v>144</v>
      </c>
      <c r="E273" s="245" t="s">
        <v>1</v>
      </c>
      <c r="F273" s="246" t="s">
        <v>652</v>
      </c>
      <c r="G273" s="244"/>
      <c r="H273" s="247">
        <v>11.004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144</v>
      </c>
      <c r="AU273" s="253" t="s">
        <v>87</v>
      </c>
      <c r="AV273" s="14" t="s">
        <v>87</v>
      </c>
      <c r="AW273" s="14" t="s">
        <v>32</v>
      </c>
      <c r="AX273" s="14" t="s">
        <v>77</v>
      </c>
      <c r="AY273" s="253" t="s">
        <v>134</v>
      </c>
    </row>
    <row r="274" s="14" customFormat="1">
      <c r="A274" s="14"/>
      <c r="B274" s="243"/>
      <c r="C274" s="244"/>
      <c r="D274" s="234" t="s">
        <v>144</v>
      </c>
      <c r="E274" s="245" t="s">
        <v>1</v>
      </c>
      <c r="F274" s="246" t="s">
        <v>653</v>
      </c>
      <c r="G274" s="244"/>
      <c r="H274" s="247">
        <v>6.2130000000000001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144</v>
      </c>
      <c r="AU274" s="253" t="s">
        <v>87</v>
      </c>
      <c r="AV274" s="14" t="s">
        <v>87</v>
      </c>
      <c r="AW274" s="14" t="s">
        <v>32</v>
      </c>
      <c r="AX274" s="14" t="s">
        <v>77</v>
      </c>
      <c r="AY274" s="253" t="s">
        <v>134</v>
      </c>
    </row>
    <row r="275" s="15" customFormat="1">
      <c r="A275" s="15"/>
      <c r="B275" s="254"/>
      <c r="C275" s="255"/>
      <c r="D275" s="234" t="s">
        <v>144</v>
      </c>
      <c r="E275" s="256" t="s">
        <v>1</v>
      </c>
      <c r="F275" s="257" t="s">
        <v>147</v>
      </c>
      <c r="G275" s="255"/>
      <c r="H275" s="258">
        <v>26.817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144</v>
      </c>
      <c r="AU275" s="264" t="s">
        <v>87</v>
      </c>
      <c r="AV275" s="15" t="s">
        <v>148</v>
      </c>
      <c r="AW275" s="15" t="s">
        <v>32</v>
      </c>
      <c r="AX275" s="15" t="s">
        <v>85</v>
      </c>
      <c r="AY275" s="264" t="s">
        <v>134</v>
      </c>
    </row>
    <row r="276" s="12" customFormat="1" ht="22.8" customHeight="1">
      <c r="A276" s="12"/>
      <c r="B276" s="203"/>
      <c r="C276" s="204"/>
      <c r="D276" s="205" t="s">
        <v>76</v>
      </c>
      <c r="E276" s="217" t="s">
        <v>178</v>
      </c>
      <c r="F276" s="217" t="s">
        <v>363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SUM(P277:P306)</f>
        <v>0</v>
      </c>
      <c r="Q276" s="211"/>
      <c r="R276" s="212">
        <f>SUM(R277:R306)</f>
        <v>0.039997079999999997</v>
      </c>
      <c r="S276" s="211"/>
      <c r="T276" s="213">
        <f>SUM(T277:T306)</f>
        <v>290.6352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85</v>
      </c>
      <c r="AT276" s="215" t="s">
        <v>76</v>
      </c>
      <c r="AU276" s="215" t="s">
        <v>85</v>
      </c>
      <c r="AY276" s="214" t="s">
        <v>134</v>
      </c>
      <c r="BK276" s="216">
        <f>SUM(BK277:BK306)</f>
        <v>0</v>
      </c>
    </row>
    <row r="277" s="2" customFormat="1" ht="24.15" customHeight="1">
      <c r="A277" s="38"/>
      <c r="B277" s="39"/>
      <c r="C277" s="219" t="s">
        <v>311</v>
      </c>
      <c r="D277" s="219" t="s">
        <v>137</v>
      </c>
      <c r="E277" s="220" t="s">
        <v>663</v>
      </c>
      <c r="F277" s="221" t="s">
        <v>664</v>
      </c>
      <c r="G277" s="222" t="s">
        <v>140</v>
      </c>
      <c r="H277" s="223">
        <v>20.245999999999999</v>
      </c>
      <c r="I277" s="224"/>
      <c r="J277" s="225">
        <f>ROUND(I277*H277,2)</f>
        <v>0</v>
      </c>
      <c r="K277" s="221" t="s">
        <v>141</v>
      </c>
      <c r="L277" s="44"/>
      <c r="M277" s="226" t="s">
        <v>1</v>
      </c>
      <c r="N277" s="227" t="s">
        <v>42</v>
      </c>
      <c r="O277" s="91"/>
      <c r="P277" s="228">
        <f>O277*H277</f>
        <v>0</v>
      </c>
      <c r="Q277" s="228">
        <v>0.00068999999999999997</v>
      </c>
      <c r="R277" s="228">
        <f>Q277*H277</f>
        <v>0.013969739999999998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148</v>
      </c>
      <c r="AT277" s="230" t="s">
        <v>137</v>
      </c>
      <c r="AU277" s="230" t="s">
        <v>87</v>
      </c>
      <c r="AY277" s="17" t="s">
        <v>134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85</v>
      </c>
      <c r="BK277" s="231">
        <f>ROUND(I277*H277,2)</f>
        <v>0</v>
      </c>
      <c r="BL277" s="17" t="s">
        <v>148</v>
      </c>
      <c r="BM277" s="230" t="s">
        <v>665</v>
      </c>
    </row>
    <row r="278" s="13" customFormat="1">
      <c r="A278" s="13"/>
      <c r="B278" s="232"/>
      <c r="C278" s="233"/>
      <c r="D278" s="234" t="s">
        <v>144</v>
      </c>
      <c r="E278" s="235" t="s">
        <v>1</v>
      </c>
      <c r="F278" s="236" t="s">
        <v>666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144</v>
      </c>
      <c r="AU278" s="242" t="s">
        <v>87</v>
      </c>
      <c r="AV278" s="13" t="s">
        <v>85</v>
      </c>
      <c r="AW278" s="13" t="s">
        <v>32</v>
      </c>
      <c r="AX278" s="13" t="s">
        <v>77</v>
      </c>
      <c r="AY278" s="242" t="s">
        <v>134</v>
      </c>
    </row>
    <row r="279" s="14" customFormat="1">
      <c r="A279" s="14"/>
      <c r="B279" s="243"/>
      <c r="C279" s="244"/>
      <c r="D279" s="234" t="s">
        <v>144</v>
      </c>
      <c r="E279" s="245" t="s">
        <v>1</v>
      </c>
      <c r="F279" s="246" t="s">
        <v>667</v>
      </c>
      <c r="G279" s="244"/>
      <c r="H279" s="247">
        <v>20.245999999999999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144</v>
      </c>
      <c r="AU279" s="253" t="s">
        <v>87</v>
      </c>
      <c r="AV279" s="14" t="s">
        <v>87</v>
      </c>
      <c r="AW279" s="14" t="s">
        <v>32</v>
      </c>
      <c r="AX279" s="14" t="s">
        <v>85</v>
      </c>
      <c r="AY279" s="253" t="s">
        <v>134</v>
      </c>
    </row>
    <row r="280" s="2" customFormat="1" ht="24.15" customHeight="1">
      <c r="A280" s="38"/>
      <c r="B280" s="39"/>
      <c r="C280" s="219" t="s">
        <v>316</v>
      </c>
      <c r="D280" s="219" t="s">
        <v>137</v>
      </c>
      <c r="E280" s="220" t="s">
        <v>668</v>
      </c>
      <c r="F280" s="221" t="s">
        <v>669</v>
      </c>
      <c r="G280" s="222" t="s">
        <v>140</v>
      </c>
      <c r="H280" s="223">
        <v>16.472999999999999</v>
      </c>
      <c r="I280" s="224"/>
      <c r="J280" s="225">
        <f>ROUND(I280*H280,2)</f>
        <v>0</v>
      </c>
      <c r="K280" s="221" t="s">
        <v>141</v>
      </c>
      <c r="L280" s="44"/>
      <c r="M280" s="226" t="s">
        <v>1</v>
      </c>
      <c r="N280" s="227" t="s">
        <v>42</v>
      </c>
      <c r="O280" s="91"/>
      <c r="P280" s="228">
        <f>O280*H280</f>
        <v>0</v>
      </c>
      <c r="Q280" s="228">
        <v>0.00158</v>
      </c>
      <c r="R280" s="228">
        <f>Q280*H280</f>
        <v>0.02602734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148</v>
      </c>
      <c r="AT280" s="230" t="s">
        <v>137</v>
      </c>
      <c r="AU280" s="230" t="s">
        <v>87</v>
      </c>
      <c r="AY280" s="17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85</v>
      </c>
      <c r="BK280" s="231">
        <f>ROUND(I280*H280,2)</f>
        <v>0</v>
      </c>
      <c r="BL280" s="17" t="s">
        <v>148</v>
      </c>
      <c r="BM280" s="230" t="s">
        <v>670</v>
      </c>
    </row>
    <row r="281" s="13" customFormat="1">
      <c r="A281" s="13"/>
      <c r="B281" s="232"/>
      <c r="C281" s="233"/>
      <c r="D281" s="234" t="s">
        <v>144</v>
      </c>
      <c r="E281" s="235" t="s">
        <v>1</v>
      </c>
      <c r="F281" s="236" t="s">
        <v>666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144</v>
      </c>
      <c r="AU281" s="242" t="s">
        <v>87</v>
      </c>
      <c r="AV281" s="13" t="s">
        <v>85</v>
      </c>
      <c r="AW281" s="13" t="s">
        <v>32</v>
      </c>
      <c r="AX281" s="13" t="s">
        <v>77</v>
      </c>
      <c r="AY281" s="242" t="s">
        <v>134</v>
      </c>
    </row>
    <row r="282" s="14" customFormat="1">
      <c r="A282" s="14"/>
      <c r="B282" s="243"/>
      <c r="C282" s="244"/>
      <c r="D282" s="234" t="s">
        <v>144</v>
      </c>
      <c r="E282" s="245" t="s">
        <v>1</v>
      </c>
      <c r="F282" s="246" t="s">
        <v>671</v>
      </c>
      <c r="G282" s="244"/>
      <c r="H282" s="247">
        <v>16.472999999999999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144</v>
      </c>
      <c r="AU282" s="253" t="s">
        <v>87</v>
      </c>
      <c r="AV282" s="14" t="s">
        <v>87</v>
      </c>
      <c r="AW282" s="14" t="s">
        <v>32</v>
      </c>
      <c r="AX282" s="14" t="s">
        <v>85</v>
      </c>
      <c r="AY282" s="253" t="s">
        <v>134</v>
      </c>
    </row>
    <row r="283" s="2" customFormat="1" ht="24.15" customHeight="1">
      <c r="A283" s="38"/>
      <c r="B283" s="39"/>
      <c r="C283" s="219" t="s">
        <v>323</v>
      </c>
      <c r="D283" s="219" t="s">
        <v>137</v>
      </c>
      <c r="E283" s="220" t="s">
        <v>672</v>
      </c>
      <c r="F283" s="221" t="s">
        <v>673</v>
      </c>
      <c r="G283" s="222" t="s">
        <v>512</v>
      </c>
      <c r="H283" s="223">
        <v>62.067999999999998</v>
      </c>
      <c r="I283" s="224"/>
      <c r="J283" s="225">
        <f>ROUND(I283*H283,2)</f>
        <v>0</v>
      </c>
      <c r="K283" s="221" t="s">
        <v>1</v>
      </c>
      <c r="L283" s="44"/>
      <c r="M283" s="226" t="s">
        <v>1</v>
      </c>
      <c r="N283" s="227" t="s">
        <v>42</v>
      </c>
      <c r="O283" s="91"/>
      <c r="P283" s="228">
        <f>O283*H283</f>
        <v>0</v>
      </c>
      <c r="Q283" s="228">
        <v>0</v>
      </c>
      <c r="R283" s="228">
        <f>Q283*H283</f>
        <v>0</v>
      </c>
      <c r="S283" s="228">
        <v>2.3999999999999999</v>
      </c>
      <c r="T283" s="229">
        <f>S283*H283</f>
        <v>148.9632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148</v>
      </c>
      <c r="AT283" s="230" t="s">
        <v>137</v>
      </c>
      <c r="AU283" s="230" t="s">
        <v>87</v>
      </c>
      <c r="AY283" s="17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85</v>
      </c>
      <c r="BK283" s="231">
        <f>ROUND(I283*H283,2)</f>
        <v>0</v>
      </c>
      <c r="BL283" s="17" t="s">
        <v>148</v>
      </c>
      <c r="BM283" s="230" t="s">
        <v>674</v>
      </c>
    </row>
    <row r="284" s="13" customFormat="1">
      <c r="A284" s="13"/>
      <c r="B284" s="232"/>
      <c r="C284" s="233"/>
      <c r="D284" s="234" t="s">
        <v>144</v>
      </c>
      <c r="E284" s="235" t="s">
        <v>1</v>
      </c>
      <c r="F284" s="236" t="s">
        <v>675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144</v>
      </c>
      <c r="AU284" s="242" t="s">
        <v>87</v>
      </c>
      <c r="AV284" s="13" t="s">
        <v>85</v>
      </c>
      <c r="AW284" s="13" t="s">
        <v>32</v>
      </c>
      <c r="AX284" s="13" t="s">
        <v>77</v>
      </c>
      <c r="AY284" s="242" t="s">
        <v>134</v>
      </c>
    </row>
    <row r="285" s="13" customFormat="1">
      <c r="A285" s="13"/>
      <c r="B285" s="232"/>
      <c r="C285" s="233"/>
      <c r="D285" s="234" t="s">
        <v>144</v>
      </c>
      <c r="E285" s="235" t="s">
        <v>1</v>
      </c>
      <c r="F285" s="236" t="s">
        <v>676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144</v>
      </c>
      <c r="AU285" s="242" t="s">
        <v>87</v>
      </c>
      <c r="AV285" s="13" t="s">
        <v>85</v>
      </c>
      <c r="AW285" s="13" t="s">
        <v>32</v>
      </c>
      <c r="AX285" s="13" t="s">
        <v>77</v>
      </c>
      <c r="AY285" s="242" t="s">
        <v>134</v>
      </c>
    </row>
    <row r="286" s="13" customFormat="1">
      <c r="A286" s="13"/>
      <c r="B286" s="232"/>
      <c r="C286" s="233"/>
      <c r="D286" s="234" t="s">
        <v>144</v>
      </c>
      <c r="E286" s="235" t="s">
        <v>1</v>
      </c>
      <c r="F286" s="236" t="s">
        <v>677</v>
      </c>
      <c r="G286" s="233"/>
      <c r="H286" s="235" t="s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144</v>
      </c>
      <c r="AU286" s="242" t="s">
        <v>87</v>
      </c>
      <c r="AV286" s="13" t="s">
        <v>85</v>
      </c>
      <c r="AW286" s="13" t="s">
        <v>32</v>
      </c>
      <c r="AX286" s="13" t="s">
        <v>77</v>
      </c>
      <c r="AY286" s="242" t="s">
        <v>134</v>
      </c>
    </row>
    <row r="287" s="14" customFormat="1">
      <c r="A287" s="14"/>
      <c r="B287" s="243"/>
      <c r="C287" s="244"/>
      <c r="D287" s="234" t="s">
        <v>144</v>
      </c>
      <c r="E287" s="245" t="s">
        <v>1</v>
      </c>
      <c r="F287" s="246" t="s">
        <v>678</v>
      </c>
      <c r="G287" s="244"/>
      <c r="H287" s="247">
        <v>62.067999999999998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144</v>
      </c>
      <c r="AU287" s="253" t="s">
        <v>87</v>
      </c>
      <c r="AV287" s="14" t="s">
        <v>87</v>
      </c>
      <c r="AW287" s="14" t="s">
        <v>32</v>
      </c>
      <c r="AX287" s="14" t="s">
        <v>85</v>
      </c>
      <c r="AY287" s="253" t="s">
        <v>134</v>
      </c>
    </row>
    <row r="288" s="2" customFormat="1" ht="24.15" customHeight="1">
      <c r="A288" s="38"/>
      <c r="B288" s="39"/>
      <c r="C288" s="219" t="s">
        <v>328</v>
      </c>
      <c r="D288" s="219" t="s">
        <v>137</v>
      </c>
      <c r="E288" s="220" t="s">
        <v>679</v>
      </c>
      <c r="F288" s="221" t="s">
        <v>680</v>
      </c>
      <c r="G288" s="222" t="s">
        <v>140</v>
      </c>
      <c r="H288" s="223">
        <v>6.6299999999999999</v>
      </c>
      <c r="I288" s="224"/>
      <c r="J288" s="225">
        <f>ROUND(I288*H288,2)</f>
        <v>0</v>
      </c>
      <c r="K288" s="221" t="s">
        <v>1</v>
      </c>
      <c r="L288" s="44"/>
      <c r="M288" s="226" t="s">
        <v>1</v>
      </c>
      <c r="N288" s="227" t="s">
        <v>42</v>
      </c>
      <c r="O288" s="91"/>
      <c r="P288" s="228">
        <f>O288*H288</f>
        <v>0</v>
      </c>
      <c r="Q288" s="228">
        <v>0</v>
      </c>
      <c r="R288" s="228">
        <f>Q288*H288</f>
        <v>0</v>
      </c>
      <c r="S288" s="228">
        <v>2.3999999999999999</v>
      </c>
      <c r="T288" s="229">
        <f>S288*H288</f>
        <v>15.911999999999999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148</v>
      </c>
      <c r="AT288" s="230" t="s">
        <v>137</v>
      </c>
      <c r="AU288" s="230" t="s">
        <v>87</v>
      </c>
      <c r="AY288" s="17" t="s">
        <v>134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85</v>
      </c>
      <c r="BK288" s="231">
        <f>ROUND(I288*H288,2)</f>
        <v>0</v>
      </c>
      <c r="BL288" s="17" t="s">
        <v>148</v>
      </c>
      <c r="BM288" s="230" t="s">
        <v>681</v>
      </c>
    </row>
    <row r="289" s="13" customFormat="1">
      <c r="A289" s="13"/>
      <c r="B289" s="232"/>
      <c r="C289" s="233"/>
      <c r="D289" s="234" t="s">
        <v>144</v>
      </c>
      <c r="E289" s="235" t="s">
        <v>1</v>
      </c>
      <c r="F289" s="236" t="s">
        <v>682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144</v>
      </c>
      <c r="AU289" s="242" t="s">
        <v>87</v>
      </c>
      <c r="AV289" s="13" t="s">
        <v>85</v>
      </c>
      <c r="AW289" s="13" t="s">
        <v>32</v>
      </c>
      <c r="AX289" s="13" t="s">
        <v>77</v>
      </c>
      <c r="AY289" s="242" t="s">
        <v>134</v>
      </c>
    </row>
    <row r="290" s="13" customFormat="1">
      <c r="A290" s="13"/>
      <c r="B290" s="232"/>
      <c r="C290" s="233"/>
      <c r="D290" s="234" t="s">
        <v>144</v>
      </c>
      <c r="E290" s="235" t="s">
        <v>1</v>
      </c>
      <c r="F290" s="236" t="s">
        <v>683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144</v>
      </c>
      <c r="AU290" s="242" t="s">
        <v>87</v>
      </c>
      <c r="AV290" s="13" t="s">
        <v>85</v>
      </c>
      <c r="AW290" s="13" t="s">
        <v>32</v>
      </c>
      <c r="AX290" s="13" t="s">
        <v>77</v>
      </c>
      <c r="AY290" s="242" t="s">
        <v>134</v>
      </c>
    </row>
    <row r="291" s="13" customFormat="1">
      <c r="A291" s="13"/>
      <c r="B291" s="232"/>
      <c r="C291" s="233"/>
      <c r="D291" s="234" t="s">
        <v>144</v>
      </c>
      <c r="E291" s="235" t="s">
        <v>1</v>
      </c>
      <c r="F291" s="236" t="s">
        <v>684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144</v>
      </c>
      <c r="AU291" s="242" t="s">
        <v>87</v>
      </c>
      <c r="AV291" s="13" t="s">
        <v>85</v>
      </c>
      <c r="AW291" s="13" t="s">
        <v>32</v>
      </c>
      <c r="AX291" s="13" t="s">
        <v>77</v>
      </c>
      <c r="AY291" s="242" t="s">
        <v>134</v>
      </c>
    </row>
    <row r="292" s="14" customFormat="1">
      <c r="A292" s="14"/>
      <c r="B292" s="243"/>
      <c r="C292" s="244"/>
      <c r="D292" s="234" t="s">
        <v>144</v>
      </c>
      <c r="E292" s="245" t="s">
        <v>1</v>
      </c>
      <c r="F292" s="246" t="s">
        <v>685</v>
      </c>
      <c r="G292" s="244"/>
      <c r="H292" s="247">
        <v>4.46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144</v>
      </c>
      <c r="AU292" s="253" t="s">
        <v>87</v>
      </c>
      <c r="AV292" s="14" t="s">
        <v>87</v>
      </c>
      <c r="AW292" s="14" t="s">
        <v>32</v>
      </c>
      <c r="AX292" s="14" t="s">
        <v>77</v>
      </c>
      <c r="AY292" s="253" t="s">
        <v>134</v>
      </c>
    </row>
    <row r="293" s="14" customFormat="1">
      <c r="A293" s="14"/>
      <c r="B293" s="243"/>
      <c r="C293" s="244"/>
      <c r="D293" s="234" t="s">
        <v>144</v>
      </c>
      <c r="E293" s="245" t="s">
        <v>1</v>
      </c>
      <c r="F293" s="246" t="s">
        <v>686</v>
      </c>
      <c r="G293" s="244"/>
      <c r="H293" s="247">
        <v>2.1699999999999999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144</v>
      </c>
      <c r="AU293" s="253" t="s">
        <v>87</v>
      </c>
      <c r="AV293" s="14" t="s">
        <v>87</v>
      </c>
      <c r="AW293" s="14" t="s">
        <v>32</v>
      </c>
      <c r="AX293" s="14" t="s">
        <v>77</v>
      </c>
      <c r="AY293" s="253" t="s">
        <v>134</v>
      </c>
    </row>
    <row r="294" s="15" customFormat="1">
      <c r="A294" s="15"/>
      <c r="B294" s="254"/>
      <c r="C294" s="255"/>
      <c r="D294" s="234" t="s">
        <v>144</v>
      </c>
      <c r="E294" s="256" t="s">
        <v>1</v>
      </c>
      <c r="F294" s="257" t="s">
        <v>147</v>
      </c>
      <c r="G294" s="255"/>
      <c r="H294" s="258">
        <v>6.6299999999999999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144</v>
      </c>
      <c r="AU294" s="264" t="s">
        <v>87</v>
      </c>
      <c r="AV294" s="15" t="s">
        <v>148</v>
      </c>
      <c r="AW294" s="15" t="s">
        <v>32</v>
      </c>
      <c r="AX294" s="15" t="s">
        <v>85</v>
      </c>
      <c r="AY294" s="264" t="s">
        <v>134</v>
      </c>
    </row>
    <row r="295" s="2" customFormat="1" ht="16.5" customHeight="1">
      <c r="A295" s="38"/>
      <c r="B295" s="39"/>
      <c r="C295" s="219" t="s">
        <v>332</v>
      </c>
      <c r="D295" s="219" t="s">
        <v>137</v>
      </c>
      <c r="E295" s="220" t="s">
        <v>687</v>
      </c>
      <c r="F295" s="221" t="s">
        <v>688</v>
      </c>
      <c r="G295" s="222" t="s">
        <v>140</v>
      </c>
      <c r="H295" s="223">
        <v>16.449999999999999</v>
      </c>
      <c r="I295" s="224"/>
      <c r="J295" s="225">
        <f>ROUND(I295*H295,2)</f>
        <v>0</v>
      </c>
      <c r="K295" s="221" t="s">
        <v>1</v>
      </c>
      <c r="L295" s="44"/>
      <c r="M295" s="226" t="s">
        <v>1</v>
      </c>
      <c r="N295" s="227" t="s">
        <v>42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2.3999999999999999</v>
      </c>
      <c r="T295" s="229">
        <f>S295*H295</f>
        <v>39.479999999999997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148</v>
      </c>
      <c r="AT295" s="230" t="s">
        <v>137</v>
      </c>
      <c r="AU295" s="230" t="s">
        <v>87</v>
      </c>
      <c r="AY295" s="17" t="s">
        <v>134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85</v>
      </c>
      <c r="BK295" s="231">
        <f>ROUND(I295*H295,2)</f>
        <v>0</v>
      </c>
      <c r="BL295" s="17" t="s">
        <v>148</v>
      </c>
      <c r="BM295" s="230" t="s">
        <v>689</v>
      </c>
    </row>
    <row r="296" s="13" customFormat="1">
      <c r="A296" s="13"/>
      <c r="B296" s="232"/>
      <c r="C296" s="233"/>
      <c r="D296" s="234" t="s">
        <v>144</v>
      </c>
      <c r="E296" s="235" t="s">
        <v>1</v>
      </c>
      <c r="F296" s="236" t="s">
        <v>682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144</v>
      </c>
      <c r="AU296" s="242" t="s">
        <v>87</v>
      </c>
      <c r="AV296" s="13" t="s">
        <v>85</v>
      </c>
      <c r="AW296" s="13" t="s">
        <v>32</v>
      </c>
      <c r="AX296" s="13" t="s">
        <v>77</v>
      </c>
      <c r="AY296" s="242" t="s">
        <v>134</v>
      </c>
    </row>
    <row r="297" s="14" customFormat="1">
      <c r="A297" s="14"/>
      <c r="B297" s="243"/>
      <c r="C297" s="244"/>
      <c r="D297" s="234" t="s">
        <v>144</v>
      </c>
      <c r="E297" s="245" t="s">
        <v>1</v>
      </c>
      <c r="F297" s="246" t="s">
        <v>690</v>
      </c>
      <c r="G297" s="244"/>
      <c r="H297" s="247">
        <v>16.449999999999999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144</v>
      </c>
      <c r="AU297" s="253" t="s">
        <v>87</v>
      </c>
      <c r="AV297" s="14" t="s">
        <v>87</v>
      </c>
      <c r="AW297" s="14" t="s">
        <v>32</v>
      </c>
      <c r="AX297" s="14" t="s">
        <v>85</v>
      </c>
      <c r="AY297" s="253" t="s">
        <v>134</v>
      </c>
    </row>
    <row r="298" s="2" customFormat="1" ht="24.15" customHeight="1">
      <c r="A298" s="38"/>
      <c r="B298" s="39"/>
      <c r="C298" s="219" t="s">
        <v>336</v>
      </c>
      <c r="D298" s="219" t="s">
        <v>137</v>
      </c>
      <c r="E298" s="220" t="s">
        <v>691</v>
      </c>
      <c r="F298" s="221" t="s">
        <v>692</v>
      </c>
      <c r="G298" s="222" t="s">
        <v>140</v>
      </c>
      <c r="H298" s="223">
        <v>16.449999999999999</v>
      </c>
      <c r="I298" s="224"/>
      <c r="J298" s="225">
        <f>ROUND(I298*H298,2)</f>
        <v>0</v>
      </c>
      <c r="K298" s="221" t="s">
        <v>1</v>
      </c>
      <c r="L298" s="44"/>
      <c r="M298" s="226" t="s">
        <v>1</v>
      </c>
      <c r="N298" s="227" t="s">
        <v>42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2.3999999999999999</v>
      </c>
      <c r="T298" s="229">
        <f>S298*H298</f>
        <v>39.479999999999997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148</v>
      </c>
      <c r="AT298" s="230" t="s">
        <v>137</v>
      </c>
      <c r="AU298" s="230" t="s">
        <v>87</v>
      </c>
      <c r="AY298" s="17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85</v>
      </c>
      <c r="BK298" s="231">
        <f>ROUND(I298*H298,2)</f>
        <v>0</v>
      </c>
      <c r="BL298" s="17" t="s">
        <v>148</v>
      </c>
      <c r="BM298" s="230" t="s">
        <v>693</v>
      </c>
    </row>
    <row r="299" s="13" customFormat="1">
      <c r="A299" s="13"/>
      <c r="B299" s="232"/>
      <c r="C299" s="233"/>
      <c r="D299" s="234" t="s">
        <v>144</v>
      </c>
      <c r="E299" s="235" t="s">
        <v>1</v>
      </c>
      <c r="F299" s="236" t="s">
        <v>682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144</v>
      </c>
      <c r="AU299" s="242" t="s">
        <v>87</v>
      </c>
      <c r="AV299" s="13" t="s">
        <v>85</v>
      </c>
      <c r="AW299" s="13" t="s">
        <v>32</v>
      </c>
      <c r="AX299" s="13" t="s">
        <v>77</v>
      </c>
      <c r="AY299" s="242" t="s">
        <v>134</v>
      </c>
    </row>
    <row r="300" s="14" customFormat="1">
      <c r="A300" s="14"/>
      <c r="B300" s="243"/>
      <c r="C300" s="244"/>
      <c r="D300" s="234" t="s">
        <v>144</v>
      </c>
      <c r="E300" s="245" t="s">
        <v>1</v>
      </c>
      <c r="F300" s="246" t="s">
        <v>690</v>
      </c>
      <c r="G300" s="244"/>
      <c r="H300" s="247">
        <v>16.449999999999999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144</v>
      </c>
      <c r="AU300" s="253" t="s">
        <v>87</v>
      </c>
      <c r="AV300" s="14" t="s">
        <v>87</v>
      </c>
      <c r="AW300" s="14" t="s">
        <v>32</v>
      </c>
      <c r="AX300" s="14" t="s">
        <v>85</v>
      </c>
      <c r="AY300" s="253" t="s">
        <v>134</v>
      </c>
    </row>
    <row r="301" s="2" customFormat="1" ht="44.25" customHeight="1">
      <c r="A301" s="38"/>
      <c r="B301" s="39"/>
      <c r="C301" s="219" t="s">
        <v>340</v>
      </c>
      <c r="D301" s="219" t="s">
        <v>137</v>
      </c>
      <c r="E301" s="220" t="s">
        <v>694</v>
      </c>
      <c r="F301" s="221" t="s">
        <v>695</v>
      </c>
      <c r="G301" s="222" t="s">
        <v>140</v>
      </c>
      <c r="H301" s="223">
        <v>14.5</v>
      </c>
      <c r="I301" s="224"/>
      <c r="J301" s="225">
        <f>ROUND(I301*H301,2)</f>
        <v>0</v>
      </c>
      <c r="K301" s="221" t="s">
        <v>1</v>
      </c>
      <c r="L301" s="44"/>
      <c r="M301" s="226" t="s">
        <v>1</v>
      </c>
      <c r="N301" s="227" t="s">
        <v>42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2.3999999999999999</v>
      </c>
      <c r="T301" s="229">
        <f>S301*H301</f>
        <v>34.799999999999997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148</v>
      </c>
      <c r="AT301" s="230" t="s">
        <v>137</v>
      </c>
      <c r="AU301" s="230" t="s">
        <v>87</v>
      </c>
      <c r="AY301" s="17" t="s">
        <v>134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85</v>
      </c>
      <c r="BK301" s="231">
        <f>ROUND(I301*H301,2)</f>
        <v>0</v>
      </c>
      <c r="BL301" s="17" t="s">
        <v>148</v>
      </c>
      <c r="BM301" s="230" t="s">
        <v>696</v>
      </c>
    </row>
    <row r="302" s="13" customFormat="1">
      <c r="A302" s="13"/>
      <c r="B302" s="232"/>
      <c r="C302" s="233"/>
      <c r="D302" s="234" t="s">
        <v>144</v>
      </c>
      <c r="E302" s="235" t="s">
        <v>1</v>
      </c>
      <c r="F302" s="236" t="s">
        <v>682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144</v>
      </c>
      <c r="AU302" s="242" t="s">
        <v>87</v>
      </c>
      <c r="AV302" s="13" t="s">
        <v>85</v>
      </c>
      <c r="AW302" s="13" t="s">
        <v>32</v>
      </c>
      <c r="AX302" s="13" t="s">
        <v>77</v>
      </c>
      <c r="AY302" s="242" t="s">
        <v>134</v>
      </c>
    </row>
    <row r="303" s="14" customFormat="1">
      <c r="A303" s="14"/>
      <c r="B303" s="243"/>
      <c r="C303" s="244"/>
      <c r="D303" s="234" t="s">
        <v>144</v>
      </c>
      <c r="E303" s="245" t="s">
        <v>1</v>
      </c>
      <c r="F303" s="246" t="s">
        <v>697</v>
      </c>
      <c r="G303" s="244"/>
      <c r="H303" s="247">
        <v>14.5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144</v>
      </c>
      <c r="AU303" s="253" t="s">
        <v>87</v>
      </c>
      <c r="AV303" s="14" t="s">
        <v>87</v>
      </c>
      <c r="AW303" s="14" t="s">
        <v>32</v>
      </c>
      <c r="AX303" s="14" t="s">
        <v>85</v>
      </c>
      <c r="AY303" s="253" t="s">
        <v>134</v>
      </c>
    </row>
    <row r="304" s="2" customFormat="1" ht="49.05" customHeight="1">
      <c r="A304" s="38"/>
      <c r="B304" s="39"/>
      <c r="C304" s="219" t="s">
        <v>344</v>
      </c>
      <c r="D304" s="219" t="s">
        <v>137</v>
      </c>
      <c r="E304" s="220" t="s">
        <v>698</v>
      </c>
      <c r="F304" s="221" t="s">
        <v>699</v>
      </c>
      <c r="G304" s="222" t="s">
        <v>250</v>
      </c>
      <c r="H304" s="223">
        <v>5</v>
      </c>
      <c r="I304" s="224"/>
      <c r="J304" s="225">
        <f>ROUND(I304*H304,2)</f>
        <v>0</v>
      </c>
      <c r="K304" s="221" t="s">
        <v>1</v>
      </c>
      <c r="L304" s="44"/>
      <c r="M304" s="226" t="s">
        <v>1</v>
      </c>
      <c r="N304" s="227" t="s">
        <v>42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2.3999999999999999</v>
      </c>
      <c r="T304" s="229">
        <f>S304*H304</f>
        <v>12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148</v>
      </c>
      <c r="AT304" s="230" t="s">
        <v>137</v>
      </c>
      <c r="AU304" s="230" t="s">
        <v>87</v>
      </c>
      <c r="AY304" s="17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85</v>
      </c>
      <c r="BK304" s="231">
        <f>ROUND(I304*H304,2)</f>
        <v>0</v>
      </c>
      <c r="BL304" s="17" t="s">
        <v>148</v>
      </c>
      <c r="BM304" s="230" t="s">
        <v>700</v>
      </c>
    </row>
    <row r="305" s="13" customFormat="1">
      <c r="A305" s="13"/>
      <c r="B305" s="232"/>
      <c r="C305" s="233"/>
      <c r="D305" s="234" t="s">
        <v>144</v>
      </c>
      <c r="E305" s="235" t="s">
        <v>1</v>
      </c>
      <c r="F305" s="236" t="s">
        <v>701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144</v>
      </c>
      <c r="AU305" s="242" t="s">
        <v>87</v>
      </c>
      <c r="AV305" s="13" t="s">
        <v>85</v>
      </c>
      <c r="AW305" s="13" t="s">
        <v>32</v>
      </c>
      <c r="AX305" s="13" t="s">
        <v>77</v>
      </c>
      <c r="AY305" s="242" t="s">
        <v>134</v>
      </c>
    </row>
    <row r="306" s="14" customFormat="1">
      <c r="A306" s="14"/>
      <c r="B306" s="243"/>
      <c r="C306" s="244"/>
      <c r="D306" s="234" t="s">
        <v>144</v>
      </c>
      <c r="E306" s="245" t="s">
        <v>1</v>
      </c>
      <c r="F306" s="246" t="s">
        <v>160</v>
      </c>
      <c r="G306" s="244"/>
      <c r="H306" s="247">
        <v>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144</v>
      </c>
      <c r="AU306" s="253" t="s">
        <v>87</v>
      </c>
      <c r="AV306" s="14" t="s">
        <v>87</v>
      </c>
      <c r="AW306" s="14" t="s">
        <v>32</v>
      </c>
      <c r="AX306" s="14" t="s">
        <v>85</v>
      </c>
      <c r="AY306" s="253" t="s">
        <v>134</v>
      </c>
    </row>
    <row r="307" s="12" customFormat="1" ht="22.8" customHeight="1">
      <c r="A307" s="12"/>
      <c r="B307" s="203"/>
      <c r="C307" s="204"/>
      <c r="D307" s="205" t="s">
        <v>76</v>
      </c>
      <c r="E307" s="217" t="s">
        <v>407</v>
      </c>
      <c r="F307" s="217" t="s">
        <v>408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SUM(P308:P314)</f>
        <v>0</v>
      </c>
      <c r="Q307" s="211"/>
      <c r="R307" s="212">
        <f>SUM(R308:R314)</f>
        <v>0</v>
      </c>
      <c r="S307" s="211"/>
      <c r="T307" s="213">
        <f>SUM(T308:T314)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85</v>
      </c>
      <c r="AT307" s="215" t="s">
        <v>76</v>
      </c>
      <c r="AU307" s="215" t="s">
        <v>85</v>
      </c>
      <c r="AY307" s="214" t="s">
        <v>134</v>
      </c>
      <c r="BK307" s="216">
        <f>SUM(BK308:BK314)</f>
        <v>0</v>
      </c>
    </row>
    <row r="308" s="2" customFormat="1" ht="33" customHeight="1">
      <c r="A308" s="38"/>
      <c r="B308" s="39"/>
      <c r="C308" s="219" t="s">
        <v>348</v>
      </c>
      <c r="D308" s="219" t="s">
        <v>137</v>
      </c>
      <c r="E308" s="220" t="s">
        <v>702</v>
      </c>
      <c r="F308" s="221" t="s">
        <v>703</v>
      </c>
      <c r="G308" s="222" t="s">
        <v>412</v>
      </c>
      <c r="H308" s="223">
        <v>242.33000000000001</v>
      </c>
      <c r="I308" s="224"/>
      <c r="J308" s="225">
        <f>ROUND(I308*H308,2)</f>
        <v>0</v>
      </c>
      <c r="K308" s="221" t="s">
        <v>141</v>
      </c>
      <c r="L308" s="44"/>
      <c r="M308" s="226" t="s">
        <v>1</v>
      </c>
      <c r="N308" s="227" t="s">
        <v>42</v>
      </c>
      <c r="O308" s="91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148</v>
      </c>
      <c r="AT308" s="230" t="s">
        <v>137</v>
      </c>
      <c r="AU308" s="230" t="s">
        <v>87</v>
      </c>
      <c r="AY308" s="17" t="s">
        <v>134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85</v>
      </c>
      <c r="BK308" s="231">
        <f>ROUND(I308*H308,2)</f>
        <v>0</v>
      </c>
      <c r="BL308" s="17" t="s">
        <v>148</v>
      </c>
      <c r="BM308" s="230" t="s">
        <v>704</v>
      </c>
    </row>
    <row r="309" s="2" customFormat="1" ht="21.75" customHeight="1">
      <c r="A309" s="38"/>
      <c r="B309" s="39"/>
      <c r="C309" s="219" t="s">
        <v>353</v>
      </c>
      <c r="D309" s="219" t="s">
        <v>137</v>
      </c>
      <c r="E309" s="220" t="s">
        <v>705</v>
      </c>
      <c r="F309" s="221" t="s">
        <v>706</v>
      </c>
      <c r="G309" s="222" t="s">
        <v>412</v>
      </c>
      <c r="H309" s="223">
        <v>3634.9499999999998</v>
      </c>
      <c r="I309" s="224"/>
      <c r="J309" s="225">
        <f>ROUND(I309*H309,2)</f>
        <v>0</v>
      </c>
      <c r="K309" s="221" t="s">
        <v>141</v>
      </c>
      <c r="L309" s="44"/>
      <c r="M309" s="226" t="s">
        <v>1</v>
      </c>
      <c r="N309" s="227" t="s">
        <v>42</v>
      </c>
      <c r="O309" s="91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148</v>
      </c>
      <c r="AT309" s="230" t="s">
        <v>137</v>
      </c>
      <c r="AU309" s="230" t="s">
        <v>87</v>
      </c>
      <c r="AY309" s="17" t="s">
        <v>134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85</v>
      </c>
      <c r="BK309" s="231">
        <f>ROUND(I309*H309,2)</f>
        <v>0</v>
      </c>
      <c r="BL309" s="17" t="s">
        <v>148</v>
      </c>
      <c r="BM309" s="230" t="s">
        <v>707</v>
      </c>
    </row>
    <row r="310" s="14" customFormat="1">
      <c r="A310" s="14"/>
      <c r="B310" s="243"/>
      <c r="C310" s="244"/>
      <c r="D310" s="234" t="s">
        <v>144</v>
      </c>
      <c r="E310" s="245" t="s">
        <v>1</v>
      </c>
      <c r="F310" s="246" t="s">
        <v>708</v>
      </c>
      <c r="G310" s="244"/>
      <c r="H310" s="247">
        <v>3634.9499999999998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144</v>
      </c>
      <c r="AU310" s="253" t="s">
        <v>87</v>
      </c>
      <c r="AV310" s="14" t="s">
        <v>87</v>
      </c>
      <c r="AW310" s="14" t="s">
        <v>32</v>
      </c>
      <c r="AX310" s="14" t="s">
        <v>85</v>
      </c>
      <c r="AY310" s="253" t="s">
        <v>134</v>
      </c>
    </row>
    <row r="311" s="2" customFormat="1" ht="16.5" customHeight="1">
      <c r="A311" s="38"/>
      <c r="B311" s="39"/>
      <c r="C311" s="219" t="s">
        <v>358</v>
      </c>
      <c r="D311" s="219" t="s">
        <v>137</v>
      </c>
      <c r="E311" s="220" t="s">
        <v>709</v>
      </c>
      <c r="F311" s="221" t="s">
        <v>710</v>
      </c>
      <c r="G311" s="222" t="s">
        <v>412</v>
      </c>
      <c r="H311" s="223">
        <v>242.33000000000001</v>
      </c>
      <c r="I311" s="224"/>
      <c r="J311" s="225">
        <f>ROUND(I311*H311,2)</f>
        <v>0</v>
      </c>
      <c r="K311" s="221" t="s">
        <v>141</v>
      </c>
      <c r="L311" s="44"/>
      <c r="M311" s="226" t="s">
        <v>1</v>
      </c>
      <c r="N311" s="227" t="s">
        <v>42</v>
      </c>
      <c r="O311" s="91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148</v>
      </c>
      <c r="AT311" s="230" t="s">
        <v>137</v>
      </c>
      <c r="AU311" s="230" t="s">
        <v>87</v>
      </c>
      <c r="AY311" s="17" t="s">
        <v>134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85</v>
      </c>
      <c r="BK311" s="231">
        <f>ROUND(I311*H311,2)</f>
        <v>0</v>
      </c>
      <c r="BL311" s="17" t="s">
        <v>148</v>
      </c>
      <c r="BM311" s="230" t="s">
        <v>711</v>
      </c>
    </row>
    <row r="312" s="2" customFormat="1" ht="44.25" customHeight="1">
      <c r="A312" s="38"/>
      <c r="B312" s="39"/>
      <c r="C312" s="219" t="s">
        <v>364</v>
      </c>
      <c r="D312" s="219" t="s">
        <v>137</v>
      </c>
      <c r="E312" s="220" t="s">
        <v>424</v>
      </c>
      <c r="F312" s="221" t="s">
        <v>425</v>
      </c>
      <c r="G312" s="222" t="s">
        <v>412</v>
      </c>
      <c r="H312" s="223">
        <v>103.398</v>
      </c>
      <c r="I312" s="224"/>
      <c r="J312" s="225">
        <f>ROUND(I312*H312,2)</f>
        <v>0</v>
      </c>
      <c r="K312" s="221" t="s">
        <v>141</v>
      </c>
      <c r="L312" s="44"/>
      <c r="M312" s="226" t="s">
        <v>1</v>
      </c>
      <c r="N312" s="227" t="s">
        <v>42</v>
      </c>
      <c r="O312" s="91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148</v>
      </c>
      <c r="AT312" s="230" t="s">
        <v>137</v>
      </c>
      <c r="AU312" s="230" t="s">
        <v>87</v>
      </c>
      <c r="AY312" s="17" t="s">
        <v>134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85</v>
      </c>
      <c r="BK312" s="231">
        <f>ROUND(I312*H312,2)</f>
        <v>0</v>
      </c>
      <c r="BL312" s="17" t="s">
        <v>148</v>
      </c>
      <c r="BM312" s="230" t="s">
        <v>712</v>
      </c>
    </row>
    <row r="313" s="2" customFormat="1" ht="44.25" customHeight="1">
      <c r="A313" s="38"/>
      <c r="B313" s="39"/>
      <c r="C313" s="219" t="s">
        <v>369</v>
      </c>
      <c r="D313" s="219" t="s">
        <v>137</v>
      </c>
      <c r="E313" s="220" t="s">
        <v>713</v>
      </c>
      <c r="F313" s="221" t="s">
        <v>714</v>
      </c>
      <c r="G313" s="222" t="s">
        <v>412</v>
      </c>
      <c r="H313" s="223">
        <v>135.63</v>
      </c>
      <c r="I313" s="224"/>
      <c r="J313" s="225">
        <f>ROUND(I313*H313,2)</f>
        <v>0</v>
      </c>
      <c r="K313" s="221" t="s">
        <v>141</v>
      </c>
      <c r="L313" s="44"/>
      <c r="M313" s="226" t="s">
        <v>1</v>
      </c>
      <c r="N313" s="227" t="s">
        <v>42</v>
      </c>
      <c r="O313" s="91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148</v>
      </c>
      <c r="AT313" s="230" t="s">
        <v>137</v>
      </c>
      <c r="AU313" s="230" t="s">
        <v>87</v>
      </c>
      <c r="AY313" s="17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85</v>
      </c>
      <c r="BK313" s="231">
        <f>ROUND(I313*H313,2)</f>
        <v>0</v>
      </c>
      <c r="BL313" s="17" t="s">
        <v>148</v>
      </c>
      <c r="BM313" s="230" t="s">
        <v>715</v>
      </c>
    </row>
    <row r="314" s="2" customFormat="1" ht="44.25" customHeight="1">
      <c r="A314" s="38"/>
      <c r="B314" s="39"/>
      <c r="C314" s="219" t="s">
        <v>374</v>
      </c>
      <c r="D314" s="219" t="s">
        <v>137</v>
      </c>
      <c r="E314" s="220" t="s">
        <v>716</v>
      </c>
      <c r="F314" s="221" t="s">
        <v>717</v>
      </c>
      <c r="G314" s="222" t="s">
        <v>412</v>
      </c>
      <c r="H314" s="223">
        <v>3.302</v>
      </c>
      <c r="I314" s="224"/>
      <c r="J314" s="225">
        <f>ROUND(I314*H314,2)</f>
        <v>0</v>
      </c>
      <c r="K314" s="221" t="s">
        <v>141</v>
      </c>
      <c r="L314" s="44"/>
      <c r="M314" s="226" t="s">
        <v>1</v>
      </c>
      <c r="N314" s="227" t="s">
        <v>42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148</v>
      </c>
      <c r="AT314" s="230" t="s">
        <v>137</v>
      </c>
      <c r="AU314" s="230" t="s">
        <v>87</v>
      </c>
      <c r="AY314" s="17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85</v>
      </c>
      <c r="BK314" s="231">
        <f>ROUND(I314*H314,2)</f>
        <v>0</v>
      </c>
      <c r="BL314" s="17" t="s">
        <v>148</v>
      </c>
      <c r="BM314" s="230" t="s">
        <v>718</v>
      </c>
    </row>
    <row r="315" s="12" customFormat="1" ht="22.8" customHeight="1">
      <c r="A315" s="12"/>
      <c r="B315" s="203"/>
      <c r="C315" s="204"/>
      <c r="D315" s="205" t="s">
        <v>76</v>
      </c>
      <c r="E315" s="217" t="s">
        <v>427</v>
      </c>
      <c r="F315" s="217" t="s">
        <v>428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P316</f>
        <v>0</v>
      </c>
      <c r="Q315" s="211"/>
      <c r="R315" s="212">
        <f>R316</f>
        <v>0</v>
      </c>
      <c r="S315" s="211"/>
      <c r="T315" s="213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85</v>
      </c>
      <c r="AT315" s="215" t="s">
        <v>76</v>
      </c>
      <c r="AU315" s="215" t="s">
        <v>85</v>
      </c>
      <c r="AY315" s="214" t="s">
        <v>134</v>
      </c>
      <c r="BK315" s="216">
        <f>BK316</f>
        <v>0</v>
      </c>
    </row>
    <row r="316" s="2" customFormat="1" ht="33" customHeight="1">
      <c r="A316" s="38"/>
      <c r="B316" s="39"/>
      <c r="C316" s="219" t="s">
        <v>378</v>
      </c>
      <c r="D316" s="219" t="s">
        <v>137</v>
      </c>
      <c r="E316" s="220" t="s">
        <v>719</v>
      </c>
      <c r="F316" s="221" t="s">
        <v>720</v>
      </c>
      <c r="G316" s="222" t="s">
        <v>412</v>
      </c>
      <c r="H316" s="223">
        <v>121.485</v>
      </c>
      <c r="I316" s="224"/>
      <c r="J316" s="225">
        <f>ROUND(I316*H316,2)</f>
        <v>0</v>
      </c>
      <c r="K316" s="221" t="s">
        <v>141</v>
      </c>
      <c r="L316" s="44"/>
      <c r="M316" s="226" t="s">
        <v>1</v>
      </c>
      <c r="N316" s="227" t="s">
        <v>42</v>
      </c>
      <c r="O316" s="91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148</v>
      </c>
      <c r="AT316" s="230" t="s">
        <v>137</v>
      </c>
      <c r="AU316" s="230" t="s">
        <v>87</v>
      </c>
      <c r="AY316" s="17" t="s">
        <v>134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85</v>
      </c>
      <c r="BK316" s="231">
        <f>ROUND(I316*H316,2)</f>
        <v>0</v>
      </c>
      <c r="BL316" s="17" t="s">
        <v>148</v>
      </c>
      <c r="BM316" s="230" t="s">
        <v>721</v>
      </c>
    </row>
    <row r="317" s="12" customFormat="1" ht="25.92" customHeight="1">
      <c r="A317" s="12"/>
      <c r="B317" s="203"/>
      <c r="C317" s="204"/>
      <c r="D317" s="205" t="s">
        <v>76</v>
      </c>
      <c r="E317" s="206" t="s">
        <v>433</v>
      </c>
      <c r="F317" s="206" t="s">
        <v>434</v>
      </c>
      <c r="G317" s="204"/>
      <c r="H317" s="204"/>
      <c r="I317" s="207"/>
      <c r="J317" s="208">
        <f>BK317</f>
        <v>0</v>
      </c>
      <c r="K317" s="204"/>
      <c r="L317" s="209"/>
      <c r="M317" s="210"/>
      <c r="N317" s="211"/>
      <c r="O317" s="211"/>
      <c r="P317" s="212">
        <f>P318</f>
        <v>0</v>
      </c>
      <c r="Q317" s="211"/>
      <c r="R317" s="212">
        <f>R318</f>
        <v>0.12538189999999999</v>
      </c>
      <c r="S317" s="211"/>
      <c r="T317" s="213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87</v>
      </c>
      <c r="AT317" s="215" t="s">
        <v>76</v>
      </c>
      <c r="AU317" s="215" t="s">
        <v>77</v>
      </c>
      <c r="AY317" s="214" t="s">
        <v>134</v>
      </c>
      <c r="BK317" s="216">
        <f>BK318</f>
        <v>0</v>
      </c>
    </row>
    <row r="318" s="12" customFormat="1" ht="22.8" customHeight="1">
      <c r="A318" s="12"/>
      <c r="B318" s="203"/>
      <c r="C318" s="204"/>
      <c r="D318" s="205" t="s">
        <v>76</v>
      </c>
      <c r="E318" s="217" t="s">
        <v>722</v>
      </c>
      <c r="F318" s="217" t="s">
        <v>723</v>
      </c>
      <c r="G318" s="204"/>
      <c r="H318" s="204"/>
      <c r="I318" s="207"/>
      <c r="J318" s="218">
        <f>BK318</f>
        <v>0</v>
      </c>
      <c r="K318" s="204"/>
      <c r="L318" s="209"/>
      <c r="M318" s="210"/>
      <c r="N318" s="211"/>
      <c r="O318" s="211"/>
      <c r="P318" s="212">
        <f>SUM(P319:P324)</f>
        <v>0</v>
      </c>
      <c r="Q318" s="211"/>
      <c r="R318" s="212">
        <f>SUM(R319:R324)</f>
        <v>0.12538189999999999</v>
      </c>
      <c r="S318" s="211"/>
      <c r="T318" s="213">
        <f>SUM(T319:T324)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4" t="s">
        <v>87</v>
      </c>
      <c r="AT318" s="215" t="s">
        <v>76</v>
      </c>
      <c r="AU318" s="215" t="s">
        <v>85</v>
      </c>
      <c r="AY318" s="214" t="s">
        <v>134</v>
      </c>
      <c r="BK318" s="216">
        <f>SUM(BK319:BK324)</f>
        <v>0</v>
      </c>
    </row>
    <row r="319" s="2" customFormat="1" ht="24.15" customHeight="1">
      <c r="A319" s="38"/>
      <c r="B319" s="39"/>
      <c r="C319" s="219" t="s">
        <v>382</v>
      </c>
      <c r="D319" s="219" t="s">
        <v>137</v>
      </c>
      <c r="E319" s="220" t="s">
        <v>724</v>
      </c>
      <c r="F319" s="221" t="s">
        <v>725</v>
      </c>
      <c r="G319" s="222" t="s">
        <v>140</v>
      </c>
      <c r="H319" s="223">
        <v>22.231000000000002</v>
      </c>
      <c r="I319" s="224"/>
      <c r="J319" s="225">
        <f>ROUND(I319*H319,2)</f>
        <v>0</v>
      </c>
      <c r="K319" s="221" t="s">
        <v>141</v>
      </c>
      <c r="L319" s="44"/>
      <c r="M319" s="226" t="s">
        <v>1</v>
      </c>
      <c r="N319" s="227" t="s">
        <v>42</v>
      </c>
      <c r="O319" s="91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142</v>
      </c>
      <c r="AT319" s="230" t="s">
        <v>137</v>
      </c>
      <c r="AU319" s="230" t="s">
        <v>87</v>
      </c>
      <c r="AY319" s="17" t="s">
        <v>134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85</v>
      </c>
      <c r="BK319" s="231">
        <f>ROUND(I319*H319,2)</f>
        <v>0</v>
      </c>
      <c r="BL319" s="17" t="s">
        <v>142</v>
      </c>
      <c r="BM319" s="230" t="s">
        <v>726</v>
      </c>
    </row>
    <row r="320" s="13" customFormat="1">
      <c r="A320" s="13"/>
      <c r="B320" s="232"/>
      <c r="C320" s="233"/>
      <c r="D320" s="234" t="s">
        <v>144</v>
      </c>
      <c r="E320" s="235" t="s">
        <v>1</v>
      </c>
      <c r="F320" s="236" t="s">
        <v>727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144</v>
      </c>
      <c r="AU320" s="242" t="s">
        <v>87</v>
      </c>
      <c r="AV320" s="13" t="s">
        <v>85</v>
      </c>
      <c r="AW320" s="13" t="s">
        <v>32</v>
      </c>
      <c r="AX320" s="13" t="s">
        <v>77</v>
      </c>
      <c r="AY320" s="242" t="s">
        <v>134</v>
      </c>
    </row>
    <row r="321" s="14" customFormat="1">
      <c r="A321" s="14"/>
      <c r="B321" s="243"/>
      <c r="C321" s="244"/>
      <c r="D321" s="234" t="s">
        <v>144</v>
      </c>
      <c r="E321" s="245" t="s">
        <v>1</v>
      </c>
      <c r="F321" s="246" t="s">
        <v>728</v>
      </c>
      <c r="G321" s="244"/>
      <c r="H321" s="247">
        <v>22.231000000000002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144</v>
      </c>
      <c r="AU321" s="253" t="s">
        <v>87</v>
      </c>
      <c r="AV321" s="14" t="s">
        <v>87</v>
      </c>
      <c r="AW321" s="14" t="s">
        <v>32</v>
      </c>
      <c r="AX321" s="14" t="s">
        <v>85</v>
      </c>
      <c r="AY321" s="253" t="s">
        <v>134</v>
      </c>
    </row>
    <row r="322" s="2" customFormat="1" ht="37.8" customHeight="1">
      <c r="A322" s="38"/>
      <c r="B322" s="39"/>
      <c r="C322" s="270" t="s">
        <v>386</v>
      </c>
      <c r="D322" s="270" t="s">
        <v>729</v>
      </c>
      <c r="E322" s="271" t="s">
        <v>730</v>
      </c>
      <c r="F322" s="272" t="s">
        <v>731</v>
      </c>
      <c r="G322" s="273" t="s">
        <v>140</v>
      </c>
      <c r="H322" s="274">
        <v>26.677</v>
      </c>
      <c r="I322" s="275"/>
      <c r="J322" s="276">
        <f>ROUND(I322*H322,2)</f>
        <v>0</v>
      </c>
      <c r="K322" s="272" t="s">
        <v>141</v>
      </c>
      <c r="L322" s="277"/>
      <c r="M322" s="278" t="s">
        <v>1</v>
      </c>
      <c r="N322" s="279" t="s">
        <v>42</v>
      </c>
      <c r="O322" s="91"/>
      <c r="P322" s="228">
        <f>O322*H322</f>
        <v>0</v>
      </c>
      <c r="Q322" s="228">
        <v>0.0047000000000000002</v>
      </c>
      <c r="R322" s="228">
        <f>Q322*H322</f>
        <v>0.12538189999999999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276</v>
      </c>
      <c r="AT322" s="230" t="s">
        <v>729</v>
      </c>
      <c r="AU322" s="230" t="s">
        <v>87</v>
      </c>
      <c r="AY322" s="17" t="s">
        <v>134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85</v>
      </c>
      <c r="BK322" s="231">
        <f>ROUND(I322*H322,2)</f>
        <v>0</v>
      </c>
      <c r="BL322" s="17" t="s">
        <v>142</v>
      </c>
      <c r="BM322" s="230" t="s">
        <v>732</v>
      </c>
    </row>
    <row r="323" s="14" customFormat="1">
      <c r="A323" s="14"/>
      <c r="B323" s="243"/>
      <c r="C323" s="244"/>
      <c r="D323" s="234" t="s">
        <v>144</v>
      </c>
      <c r="E323" s="244"/>
      <c r="F323" s="246" t="s">
        <v>733</v>
      </c>
      <c r="G323" s="244"/>
      <c r="H323" s="247">
        <v>26.677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144</v>
      </c>
      <c r="AU323" s="253" t="s">
        <v>87</v>
      </c>
      <c r="AV323" s="14" t="s">
        <v>87</v>
      </c>
      <c r="AW323" s="14" t="s">
        <v>4</v>
      </c>
      <c r="AX323" s="14" t="s">
        <v>85</v>
      </c>
      <c r="AY323" s="253" t="s">
        <v>134</v>
      </c>
    </row>
    <row r="324" s="2" customFormat="1" ht="24.15" customHeight="1">
      <c r="A324" s="38"/>
      <c r="B324" s="39"/>
      <c r="C324" s="219" t="s">
        <v>390</v>
      </c>
      <c r="D324" s="219" t="s">
        <v>137</v>
      </c>
      <c r="E324" s="220" t="s">
        <v>734</v>
      </c>
      <c r="F324" s="221" t="s">
        <v>735</v>
      </c>
      <c r="G324" s="222" t="s">
        <v>412</v>
      </c>
      <c r="H324" s="223">
        <v>0.125</v>
      </c>
      <c r="I324" s="224"/>
      <c r="J324" s="225">
        <f>ROUND(I324*H324,2)</f>
        <v>0</v>
      </c>
      <c r="K324" s="221" t="s">
        <v>141</v>
      </c>
      <c r="L324" s="44"/>
      <c r="M324" s="265" t="s">
        <v>1</v>
      </c>
      <c r="N324" s="266" t="s">
        <v>42</v>
      </c>
      <c r="O324" s="267"/>
      <c r="P324" s="268">
        <f>O324*H324</f>
        <v>0</v>
      </c>
      <c r="Q324" s="268">
        <v>0</v>
      </c>
      <c r="R324" s="268">
        <f>Q324*H324</f>
        <v>0</v>
      </c>
      <c r="S324" s="268">
        <v>0</v>
      </c>
      <c r="T324" s="26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142</v>
      </c>
      <c r="AT324" s="230" t="s">
        <v>137</v>
      </c>
      <c r="AU324" s="230" t="s">
        <v>87</v>
      </c>
      <c r="AY324" s="17" t="s">
        <v>134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85</v>
      </c>
      <c r="BK324" s="231">
        <f>ROUND(I324*H324,2)</f>
        <v>0</v>
      </c>
      <c r="BL324" s="17" t="s">
        <v>142</v>
      </c>
      <c r="BM324" s="230" t="s">
        <v>736</v>
      </c>
    </row>
    <row r="325" s="2" customFormat="1" ht="6.96" customHeight="1">
      <c r="A325" s="38"/>
      <c r="B325" s="66"/>
      <c r="C325" s="67"/>
      <c r="D325" s="67"/>
      <c r="E325" s="67"/>
      <c r="F325" s="67"/>
      <c r="G325" s="67"/>
      <c r="H325" s="67"/>
      <c r="I325" s="67"/>
      <c r="J325" s="67"/>
      <c r="K325" s="67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ko6oenfFSza3ss2TCsbSKeiN9CRjrGLNkWXAOHsTA+LHKW38oBejQ2QM+mYB6P2SRQiE2VBpWx75qmECHJW61g==" hashValue="1PSu6zlOkoy4mErVimggUP4cAdVuZebz4eUwmYt7h8ly9B6x6e1gTcYgoc2EgLoJ8Y8ld9/u0pG7UPbNmUlHhA==" algorithmName="SHA-512" password="CC35"/>
  <autoFilter ref="C127:K32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97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 xml:space="preserve">Oprava fasády - Gymnázium Boženy Němcové, sekce IV,  Hradec Králové,5.9.2023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ROUND((SUM(BE120:BE153)),  2)</f>
        <v>0</v>
      </c>
      <c r="G33" s="38"/>
      <c r="H33" s="38"/>
      <c r="I33" s="156">
        <v>0.20999999999999999</v>
      </c>
      <c r="J33" s="155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ROUND((SUM(BF120:BF153)),  2)</f>
        <v>0</v>
      </c>
      <c r="G34" s="38"/>
      <c r="H34" s="38"/>
      <c r="I34" s="156">
        <v>0.14999999999999999</v>
      </c>
      <c r="J34" s="155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ROUND((SUM(BG120:BG153)),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ROUND((SUM(BH120:BH153)),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ROUND((SUM(BI120:BI153)),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 xml:space="preserve">Oprava fasády - Gymnázium Boženy Němcové, sekce IV,  Hradec Králové,5.9.2023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IV.2 - Vedlejší rozpočtovací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80"/>
      <c r="C97" s="181"/>
      <c r="D97" s="182" t="s">
        <v>738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739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740</v>
      </c>
      <c r="E99" s="189"/>
      <c r="F99" s="189"/>
      <c r="G99" s="189"/>
      <c r="H99" s="189"/>
      <c r="I99" s="189"/>
      <c r="J99" s="190">
        <f>J144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741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5" t="str">
        <f>E7</f>
        <v xml:space="preserve">Oprava fasády - Gymnázium Boženy Němcové, sekce IV,  Hradec Králové,5.9.2023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Sekce IV.2 - Vedlejší rozpočtovací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parč. č. sr. 407/1</v>
      </c>
      <c r="G114" s="40"/>
      <c r="H114" s="40"/>
      <c r="I114" s="32" t="s">
        <v>22</v>
      </c>
      <c r="J114" s="79" t="str">
        <f>IF(J12="","",J12)</f>
        <v>5. 9. 2023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Královehradecký kraj, Pivovarské nám. 1245, Hradec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Projecticon s.r.o., A. Kopeckého 151, Nový Hrádek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120</v>
      </c>
      <c r="D119" s="195" t="s">
        <v>62</v>
      </c>
      <c r="E119" s="195" t="s">
        <v>58</v>
      </c>
      <c r="F119" s="195" t="s">
        <v>59</v>
      </c>
      <c r="G119" s="195" t="s">
        <v>121</v>
      </c>
      <c r="H119" s="195" t="s">
        <v>122</v>
      </c>
      <c r="I119" s="195" t="s">
        <v>123</v>
      </c>
      <c r="J119" s="195" t="s">
        <v>102</v>
      </c>
      <c r="K119" s="196" t="s">
        <v>124</v>
      </c>
      <c r="L119" s="197"/>
      <c r="M119" s="100" t="s">
        <v>1</v>
      </c>
      <c r="N119" s="101" t="s">
        <v>41</v>
      </c>
      <c r="O119" s="101" t="s">
        <v>125</v>
      </c>
      <c r="P119" s="101" t="s">
        <v>126</v>
      </c>
      <c r="Q119" s="101" t="s">
        <v>127</v>
      </c>
      <c r="R119" s="101" t="s">
        <v>128</v>
      </c>
      <c r="S119" s="101" t="s">
        <v>129</v>
      </c>
      <c r="T119" s="102" t="s">
        <v>130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131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104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742</v>
      </c>
      <c r="F121" s="206" t="s">
        <v>743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P122+SUM(P123:P134)+P144+P151</f>
        <v>0</v>
      </c>
      <c r="Q121" s="211"/>
      <c r="R121" s="212">
        <f>R122+SUM(R123:R134)+R144+R151</f>
        <v>0</v>
      </c>
      <c r="S121" s="211"/>
      <c r="T121" s="213">
        <f>T122+SUM(T123:T134)+T144+T151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160</v>
      </c>
      <c r="AT121" s="215" t="s">
        <v>76</v>
      </c>
      <c r="AU121" s="215" t="s">
        <v>77</v>
      </c>
      <c r="AY121" s="214" t="s">
        <v>134</v>
      </c>
      <c r="BK121" s="216">
        <f>BK122+SUM(BK123:BK134)+BK144+BK151</f>
        <v>0</v>
      </c>
    </row>
    <row r="122" s="2" customFormat="1" ht="55.5" customHeight="1">
      <c r="A122" s="38"/>
      <c r="B122" s="39"/>
      <c r="C122" s="219" t="s">
        <v>85</v>
      </c>
      <c r="D122" s="219" t="s">
        <v>137</v>
      </c>
      <c r="E122" s="220" t="s">
        <v>744</v>
      </c>
      <c r="F122" s="221" t="s">
        <v>745</v>
      </c>
      <c r="G122" s="222" t="s">
        <v>746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42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747</v>
      </c>
      <c r="AT122" s="230" t="s">
        <v>137</v>
      </c>
      <c r="AU122" s="230" t="s">
        <v>85</v>
      </c>
      <c r="AY122" s="17" t="s">
        <v>134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85</v>
      </c>
      <c r="BK122" s="231">
        <f>ROUND(I122*H122,2)</f>
        <v>0</v>
      </c>
      <c r="BL122" s="17" t="s">
        <v>747</v>
      </c>
      <c r="BM122" s="230" t="s">
        <v>748</v>
      </c>
    </row>
    <row r="123" s="2" customFormat="1" ht="37.8" customHeight="1">
      <c r="A123" s="38"/>
      <c r="B123" s="39"/>
      <c r="C123" s="219" t="s">
        <v>87</v>
      </c>
      <c r="D123" s="219" t="s">
        <v>137</v>
      </c>
      <c r="E123" s="220" t="s">
        <v>749</v>
      </c>
      <c r="F123" s="221" t="s">
        <v>750</v>
      </c>
      <c r="G123" s="222" t="s">
        <v>746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42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747</v>
      </c>
      <c r="AT123" s="230" t="s">
        <v>137</v>
      </c>
      <c r="AU123" s="230" t="s">
        <v>85</v>
      </c>
      <c r="AY123" s="17" t="s">
        <v>134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85</v>
      </c>
      <c r="BK123" s="231">
        <f>ROUND(I123*H123,2)</f>
        <v>0</v>
      </c>
      <c r="BL123" s="17" t="s">
        <v>747</v>
      </c>
      <c r="BM123" s="230" t="s">
        <v>751</v>
      </c>
    </row>
    <row r="124" s="2" customFormat="1" ht="49.05" customHeight="1">
      <c r="A124" s="38"/>
      <c r="B124" s="39"/>
      <c r="C124" s="219" t="s">
        <v>152</v>
      </c>
      <c r="D124" s="219" t="s">
        <v>137</v>
      </c>
      <c r="E124" s="220" t="s">
        <v>752</v>
      </c>
      <c r="F124" s="221" t="s">
        <v>753</v>
      </c>
      <c r="G124" s="222" t="s">
        <v>746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42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747</v>
      </c>
      <c r="AT124" s="230" t="s">
        <v>137</v>
      </c>
      <c r="AU124" s="230" t="s">
        <v>85</v>
      </c>
      <c r="AY124" s="17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85</v>
      </c>
      <c r="BK124" s="231">
        <f>ROUND(I124*H124,2)</f>
        <v>0</v>
      </c>
      <c r="BL124" s="17" t="s">
        <v>747</v>
      </c>
      <c r="BM124" s="230" t="s">
        <v>754</v>
      </c>
    </row>
    <row r="125" s="2" customFormat="1" ht="49.05" customHeight="1">
      <c r="A125" s="38"/>
      <c r="B125" s="39"/>
      <c r="C125" s="219" t="s">
        <v>148</v>
      </c>
      <c r="D125" s="219" t="s">
        <v>137</v>
      </c>
      <c r="E125" s="220" t="s">
        <v>755</v>
      </c>
      <c r="F125" s="221" t="s">
        <v>756</v>
      </c>
      <c r="G125" s="222" t="s">
        <v>746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42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747</v>
      </c>
      <c r="AT125" s="230" t="s">
        <v>137</v>
      </c>
      <c r="AU125" s="230" t="s">
        <v>85</v>
      </c>
      <c r="AY125" s="17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85</v>
      </c>
      <c r="BK125" s="231">
        <f>ROUND(I125*H125,2)</f>
        <v>0</v>
      </c>
      <c r="BL125" s="17" t="s">
        <v>747</v>
      </c>
      <c r="BM125" s="230" t="s">
        <v>757</v>
      </c>
    </row>
    <row r="126" s="2" customFormat="1" ht="24.15" customHeight="1">
      <c r="A126" s="38"/>
      <c r="B126" s="39"/>
      <c r="C126" s="219" t="s">
        <v>160</v>
      </c>
      <c r="D126" s="219" t="s">
        <v>137</v>
      </c>
      <c r="E126" s="220" t="s">
        <v>758</v>
      </c>
      <c r="F126" s="221" t="s">
        <v>759</v>
      </c>
      <c r="G126" s="222" t="s">
        <v>746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42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747</v>
      </c>
      <c r="AT126" s="230" t="s">
        <v>137</v>
      </c>
      <c r="AU126" s="230" t="s">
        <v>85</v>
      </c>
      <c r="AY126" s="17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85</v>
      </c>
      <c r="BK126" s="231">
        <f>ROUND(I126*H126,2)</f>
        <v>0</v>
      </c>
      <c r="BL126" s="17" t="s">
        <v>747</v>
      </c>
      <c r="BM126" s="230" t="s">
        <v>760</v>
      </c>
    </row>
    <row r="127" s="2" customFormat="1" ht="24.15" customHeight="1">
      <c r="A127" s="38"/>
      <c r="B127" s="39"/>
      <c r="C127" s="219" t="s">
        <v>164</v>
      </c>
      <c r="D127" s="219" t="s">
        <v>137</v>
      </c>
      <c r="E127" s="220" t="s">
        <v>761</v>
      </c>
      <c r="F127" s="221" t="s">
        <v>762</v>
      </c>
      <c r="G127" s="222" t="s">
        <v>746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42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747</v>
      </c>
      <c r="AT127" s="230" t="s">
        <v>137</v>
      </c>
      <c r="AU127" s="230" t="s">
        <v>85</v>
      </c>
      <c r="AY127" s="17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85</v>
      </c>
      <c r="BK127" s="231">
        <f>ROUND(I127*H127,2)</f>
        <v>0</v>
      </c>
      <c r="BL127" s="17" t="s">
        <v>747</v>
      </c>
      <c r="BM127" s="230" t="s">
        <v>763</v>
      </c>
    </row>
    <row r="128" s="2" customFormat="1" ht="24.15" customHeight="1">
      <c r="A128" s="38"/>
      <c r="B128" s="39"/>
      <c r="C128" s="219" t="s">
        <v>168</v>
      </c>
      <c r="D128" s="219" t="s">
        <v>137</v>
      </c>
      <c r="E128" s="220" t="s">
        <v>764</v>
      </c>
      <c r="F128" s="221" t="s">
        <v>765</v>
      </c>
      <c r="G128" s="222" t="s">
        <v>746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42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747</v>
      </c>
      <c r="AT128" s="230" t="s">
        <v>137</v>
      </c>
      <c r="AU128" s="230" t="s">
        <v>85</v>
      </c>
      <c r="AY128" s="17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85</v>
      </c>
      <c r="BK128" s="231">
        <f>ROUND(I128*H128,2)</f>
        <v>0</v>
      </c>
      <c r="BL128" s="17" t="s">
        <v>747</v>
      </c>
      <c r="BM128" s="230" t="s">
        <v>766</v>
      </c>
    </row>
    <row r="129" s="2" customFormat="1" ht="62.7" customHeight="1">
      <c r="A129" s="38"/>
      <c r="B129" s="39"/>
      <c r="C129" s="219" t="s">
        <v>174</v>
      </c>
      <c r="D129" s="219" t="s">
        <v>137</v>
      </c>
      <c r="E129" s="220" t="s">
        <v>767</v>
      </c>
      <c r="F129" s="221" t="s">
        <v>768</v>
      </c>
      <c r="G129" s="222" t="s">
        <v>746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148</v>
      </c>
      <c r="AT129" s="230" t="s">
        <v>137</v>
      </c>
      <c r="AU129" s="230" t="s">
        <v>85</v>
      </c>
      <c r="AY129" s="17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148</v>
      </c>
      <c r="BM129" s="230" t="s">
        <v>769</v>
      </c>
    </row>
    <row r="130" s="2" customFormat="1" ht="16.5" customHeight="1">
      <c r="A130" s="38"/>
      <c r="B130" s="39"/>
      <c r="C130" s="219" t="s">
        <v>178</v>
      </c>
      <c r="D130" s="219" t="s">
        <v>137</v>
      </c>
      <c r="E130" s="220" t="s">
        <v>770</v>
      </c>
      <c r="F130" s="221" t="s">
        <v>771</v>
      </c>
      <c r="G130" s="222" t="s">
        <v>746</v>
      </c>
      <c r="H130" s="223">
        <v>1</v>
      </c>
      <c r="I130" s="224"/>
      <c r="J130" s="225">
        <f>ROUND(I130*H130,2)</f>
        <v>0</v>
      </c>
      <c r="K130" s="221" t="s">
        <v>141</v>
      </c>
      <c r="L130" s="44"/>
      <c r="M130" s="226" t="s">
        <v>1</v>
      </c>
      <c r="N130" s="227" t="s">
        <v>42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747</v>
      </c>
      <c r="AT130" s="230" t="s">
        <v>137</v>
      </c>
      <c r="AU130" s="230" t="s">
        <v>85</v>
      </c>
      <c r="AY130" s="17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85</v>
      </c>
      <c r="BK130" s="231">
        <f>ROUND(I130*H130,2)</f>
        <v>0</v>
      </c>
      <c r="BL130" s="17" t="s">
        <v>747</v>
      </c>
      <c r="BM130" s="230" t="s">
        <v>772</v>
      </c>
    </row>
    <row r="131" s="2" customFormat="1">
      <c r="A131" s="38"/>
      <c r="B131" s="39"/>
      <c r="C131" s="40"/>
      <c r="D131" s="234" t="s">
        <v>773</v>
      </c>
      <c r="E131" s="40"/>
      <c r="F131" s="280" t="s">
        <v>774</v>
      </c>
      <c r="G131" s="40"/>
      <c r="H131" s="40"/>
      <c r="I131" s="281"/>
      <c r="J131" s="40"/>
      <c r="K131" s="40"/>
      <c r="L131" s="44"/>
      <c r="M131" s="282"/>
      <c r="N131" s="28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773</v>
      </c>
      <c r="AU131" s="17" t="s">
        <v>85</v>
      </c>
    </row>
    <row r="132" s="2" customFormat="1" ht="16.5" customHeight="1">
      <c r="A132" s="38"/>
      <c r="B132" s="39"/>
      <c r="C132" s="219" t="s">
        <v>182</v>
      </c>
      <c r="D132" s="219" t="s">
        <v>137</v>
      </c>
      <c r="E132" s="220" t="s">
        <v>775</v>
      </c>
      <c r="F132" s="221" t="s">
        <v>776</v>
      </c>
      <c r="G132" s="222" t="s">
        <v>746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747</v>
      </c>
      <c r="AT132" s="230" t="s">
        <v>137</v>
      </c>
      <c r="AU132" s="230" t="s">
        <v>85</v>
      </c>
      <c r="AY132" s="17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747</v>
      </c>
      <c r="BM132" s="230" t="s">
        <v>777</v>
      </c>
    </row>
    <row r="133" s="2" customFormat="1">
      <c r="A133" s="38"/>
      <c r="B133" s="39"/>
      <c r="C133" s="40"/>
      <c r="D133" s="234" t="s">
        <v>773</v>
      </c>
      <c r="E133" s="40"/>
      <c r="F133" s="280" t="s">
        <v>778</v>
      </c>
      <c r="G133" s="40"/>
      <c r="H133" s="40"/>
      <c r="I133" s="281"/>
      <c r="J133" s="40"/>
      <c r="K133" s="40"/>
      <c r="L133" s="44"/>
      <c r="M133" s="282"/>
      <c r="N133" s="28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773</v>
      </c>
      <c r="AU133" s="17" t="s">
        <v>85</v>
      </c>
    </row>
    <row r="134" s="12" customFormat="1" ht="22.8" customHeight="1">
      <c r="A134" s="12"/>
      <c r="B134" s="203"/>
      <c r="C134" s="204"/>
      <c r="D134" s="205" t="s">
        <v>76</v>
      </c>
      <c r="E134" s="217" t="s">
        <v>779</v>
      </c>
      <c r="F134" s="217" t="s">
        <v>780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SUM(P135:P143)</f>
        <v>0</v>
      </c>
      <c r="Q134" s="211"/>
      <c r="R134" s="212">
        <f>SUM(R135:R143)</f>
        <v>0</v>
      </c>
      <c r="S134" s="211"/>
      <c r="T134" s="213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160</v>
      </c>
      <c r="AT134" s="215" t="s">
        <v>76</v>
      </c>
      <c r="AU134" s="215" t="s">
        <v>85</v>
      </c>
      <c r="AY134" s="214" t="s">
        <v>134</v>
      </c>
      <c r="BK134" s="216">
        <f>SUM(BK135:BK143)</f>
        <v>0</v>
      </c>
    </row>
    <row r="135" s="2" customFormat="1" ht="16.5" customHeight="1">
      <c r="A135" s="38"/>
      <c r="B135" s="39"/>
      <c r="C135" s="219" t="s">
        <v>186</v>
      </c>
      <c r="D135" s="219" t="s">
        <v>137</v>
      </c>
      <c r="E135" s="220" t="s">
        <v>781</v>
      </c>
      <c r="F135" s="221" t="s">
        <v>782</v>
      </c>
      <c r="G135" s="222" t="s">
        <v>746</v>
      </c>
      <c r="H135" s="223">
        <v>1</v>
      </c>
      <c r="I135" s="224"/>
      <c r="J135" s="225">
        <f>ROUND(I135*H135,2)</f>
        <v>0</v>
      </c>
      <c r="K135" s="221" t="s">
        <v>141</v>
      </c>
      <c r="L135" s="44"/>
      <c r="M135" s="226" t="s">
        <v>1</v>
      </c>
      <c r="N135" s="227" t="s">
        <v>42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747</v>
      </c>
      <c r="AT135" s="230" t="s">
        <v>137</v>
      </c>
      <c r="AU135" s="230" t="s">
        <v>87</v>
      </c>
      <c r="AY135" s="17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85</v>
      </c>
      <c r="BK135" s="231">
        <f>ROUND(I135*H135,2)</f>
        <v>0</v>
      </c>
      <c r="BL135" s="17" t="s">
        <v>747</v>
      </c>
      <c r="BM135" s="230" t="s">
        <v>783</v>
      </c>
    </row>
    <row r="136" s="2" customFormat="1" ht="16.5" customHeight="1">
      <c r="A136" s="38"/>
      <c r="B136" s="39"/>
      <c r="C136" s="219" t="s">
        <v>190</v>
      </c>
      <c r="D136" s="219" t="s">
        <v>137</v>
      </c>
      <c r="E136" s="220" t="s">
        <v>784</v>
      </c>
      <c r="F136" s="221" t="s">
        <v>785</v>
      </c>
      <c r="G136" s="222" t="s">
        <v>746</v>
      </c>
      <c r="H136" s="223">
        <v>1</v>
      </c>
      <c r="I136" s="224"/>
      <c r="J136" s="225">
        <f>ROUND(I136*H136,2)</f>
        <v>0</v>
      </c>
      <c r="K136" s="221" t="s">
        <v>141</v>
      </c>
      <c r="L136" s="44"/>
      <c r="M136" s="226" t="s">
        <v>1</v>
      </c>
      <c r="N136" s="227" t="s">
        <v>42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747</v>
      </c>
      <c r="AT136" s="230" t="s">
        <v>137</v>
      </c>
      <c r="AU136" s="230" t="s">
        <v>87</v>
      </c>
      <c r="AY136" s="17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85</v>
      </c>
      <c r="BK136" s="231">
        <f>ROUND(I136*H136,2)</f>
        <v>0</v>
      </c>
      <c r="BL136" s="17" t="s">
        <v>747</v>
      </c>
      <c r="BM136" s="230" t="s">
        <v>786</v>
      </c>
    </row>
    <row r="137" s="2" customFormat="1" ht="16.5" customHeight="1">
      <c r="A137" s="38"/>
      <c r="B137" s="39"/>
      <c r="C137" s="219" t="s">
        <v>194</v>
      </c>
      <c r="D137" s="219" t="s">
        <v>137</v>
      </c>
      <c r="E137" s="220" t="s">
        <v>787</v>
      </c>
      <c r="F137" s="221" t="s">
        <v>788</v>
      </c>
      <c r="G137" s="222" t="s">
        <v>393</v>
      </c>
      <c r="H137" s="223">
        <v>1</v>
      </c>
      <c r="I137" s="224"/>
      <c r="J137" s="225">
        <f>ROUND(I137*H137,2)</f>
        <v>0</v>
      </c>
      <c r="K137" s="221" t="s">
        <v>141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747</v>
      </c>
      <c r="AT137" s="230" t="s">
        <v>137</v>
      </c>
      <c r="AU137" s="230" t="s">
        <v>87</v>
      </c>
      <c r="AY137" s="17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747</v>
      </c>
      <c r="BM137" s="230" t="s">
        <v>789</v>
      </c>
    </row>
    <row r="138" s="2" customFormat="1" ht="16.5" customHeight="1">
      <c r="A138" s="38"/>
      <c r="B138" s="39"/>
      <c r="C138" s="219" t="s">
        <v>198</v>
      </c>
      <c r="D138" s="219" t="s">
        <v>137</v>
      </c>
      <c r="E138" s="220" t="s">
        <v>790</v>
      </c>
      <c r="F138" s="221" t="s">
        <v>791</v>
      </c>
      <c r="G138" s="222" t="s">
        <v>746</v>
      </c>
      <c r="H138" s="223">
        <v>1</v>
      </c>
      <c r="I138" s="224"/>
      <c r="J138" s="225">
        <f>ROUND(I138*H138,2)</f>
        <v>0</v>
      </c>
      <c r="K138" s="221" t="s">
        <v>141</v>
      </c>
      <c r="L138" s="44"/>
      <c r="M138" s="226" t="s">
        <v>1</v>
      </c>
      <c r="N138" s="227" t="s">
        <v>42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747</v>
      </c>
      <c r="AT138" s="230" t="s">
        <v>137</v>
      </c>
      <c r="AU138" s="230" t="s">
        <v>87</v>
      </c>
      <c r="AY138" s="17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85</v>
      </c>
      <c r="BK138" s="231">
        <f>ROUND(I138*H138,2)</f>
        <v>0</v>
      </c>
      <c r="BL138" s="17" t="s">
        <v>747</v>
      </c>
      <c r="BM138" s="230" t="s">
        <v>792</v>
      </c>
    </row>
    <row r="139" s="2" customFormat="1">
      <c r="A139" s="38"/>
      <c r="B139" s="39"/>
      <c r="C139" s="40"/>
      <c r="D139" s="234" t="s">
        <v>773</v>
      </c>
      <c r="E139" s="40"/>
      <c r="F139" s="280" t="s">
        <v>793</v>
      </c>
      <c r="G139" s="40"/>
      <c r="H139" s="40"/>
      <c r="I139" s="281"/>
      <c r="J139" s="40"/>
      <c r="K139" s="40"/>
      <c r="L139" s="44"/>
      <c r="M139" s="282"/>
      <c r="N139" s="28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773</v>
      </c>
      <c r="AU139" s="17" t="s">
        <v>87</v>
      </c>
    </row>
    <row r="140" s="2" customFormat="1" ht="16.5" customHeight="1">
      <c r="A140" s="38"/>
      <c r="B140" s="39"/>
      <c r="C140" s="219" t="s">
        <v>8</v>
      </c>
      <c r="D140" s="219" t="s">
        <v>137</v>
      </c>
      <c r="E140" s="220" t="s">
        <v>794</v>
      </c>
      <c r="F140" s="221" t="s">
        <v>795</v>
      </c>
      <c r="G140" s="222" t="s">
        <v>746</v>
      </c>
      <c r="H140" s="223">
        <v>1</v>
      </c>
      <c r="I140" s="224"/>
      <c r="J140" s="225">
        <f>ROUND(I140*H140,2)</f>
        <v>0</v>
      </c>
      <c r="K140" s="221" t="s">
        <v>141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747</v>
      </c>
      <c r="AT140" s="230" t="s">
        <v>137</v>
      </c>
      <c r="AU140" s="230" t="s">
        <v>87</v>
      </c>
      <c r="AY140" s="17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747</v>
      </c>
      <c r="BM140" s="230" t="s">
        <v>796</v>
      </c>
    </row>
    <row r="141" s="2" customFormat="1">
      <c r="A141" s="38"/>
      <c r="B141" s="39"/>
      <c r="C141" s="40"/>
      <c r="D141" s="234" t="s">
        <v>773</v>
      </c>
      <c r="E141" s="40"/>
      <c r="F141" s="280" t="s">
        <v>797</v>
      </c>
      <c r="G141" s="40"/>
      <c r="H141" s="40"/>
      <c r="I141" s="281"/>
      <c r="J141" s="40"/>
      <c r="K141" s="40"/>
      <c r="L141" s="44"/>
      <c r="M141" s="282"/>
      <c r="N141" s="28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773</v>
      </c>
      <c r="AU141" s="17" t="s">
        <v>87</v>
      </c>
    </row>
    <row r="142" s="2" customFormat="1" ht="16.5" customHeight="1">
      <c r="A142" s="38"/>
      <c r="B142" s="39"/>
      <c r="C142" s="219" t="s">
        <v>142</v>
      </c>
      <c r="D142" s="219" t="s">
        <v>137</v>
      </c>
      <c r="E142" s="220" t="s">
        <v>798</v>
      </c>
      <c r="F142" s="221" t="s">
        <v>799</v>
      </c>
      <c r="G142" s="222" t="s">
        <v>746</v>
      </c>
      <c r="H142" s="223">
        <v>1</v>
      </c>
      <c r="I142" s="224"/>
      <c r="J142" s="225">
        <f>ROUND(I142*H142,2)</f>
        <v>0</v>
      </c>
      <c r="K142" s="221" t="s">
        <v>141</v>
      </c>
      <c r="L142" s="44"/>
      <c r="M142" s="226" t="s">
        <v>1</v>
      </c>
      <c r="N142" s="227" t="s">
        <v>42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747</v>
      </c>
      <c r="AT142" s="230" t="s">
        <v>137</v>
      </c>
      <c r="AU142" s="230" t="s">
        <v>87</v>
      </c>
      <c r="AY142" s="17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85</v>
      </c>
      <c r="BK142" s="231">
        <f>ROUND(I142*H142,2)</f>
        <v>0</v>
      </c>
      <c r="BL142" s="17" t="s">
        <v>747</v>
      </c>
      <c r="BM142" s="230" t="s">
        <v>800</v>
      </c>
    </row>
    <row r="143" s="2" customFormat="1" ht="16.5" customHeight="1">
      <c r="A143" s="38"/>
      <c r="B143" s="39"/>
      <c r="C143" s="219" t="s">
        <v>208</v>
      </c>
      <c r="D143" s="219" t="s">
        <v>137</v>
      </c>
      <c r="E143" s="220" t="s">
        <v>801</v>
      </c>
      <c r="F143" s="221" t="s">
        <v>802</v>
      </c>
      <c r="G143" s="222" t="s">
        <v>746</v>
      </c>
      <c r="H143" s="223">
        <v>1</v>
      </c>
      <c r="I143" s="224"/>
      <c r="J143" s="225">
        <f>ROUND(I143*H143,2)</f>
        <v>0</v>
      </c>
      <c r="K143" s="221" t="s">
        <v>141</v>
      </c>
      <c r="L143" s="44"/>
      <c r="M143" s="226" t="s">
        <v>1</v>
      </c>
      <c r="N143" s="227" t="s">
        <v>42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747</v>
      </c>
      <c r="AT143" s="230" t="s">
        <v>137</v>
      </c>
      <c r="AU143" s="230" t="s">
        <v>87</v>
      </c>
      <c r="AY143" s="17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85</v>
      </c>
      <c r="BK143" s="231">
        <f>ROUND(I143*H143,2)</f>
        <v>0</v>
      </c>
      <c r="BL143" s="17" t="s">
        <v>747</v>
      </c>
      <c r="BM143" s="230" t="s">
        <v>803</v>
      </c>
    </row>
    <row r="144" s="12" customFormat="1" ht="22.8" customHeight="1">
      <c r="A144" s="12"/>
      <c r="B144" s="203"/>
      <c r="C144" s="204"/>
      <c r="D144" s="205" t="s">
        <v>76</v>
      </c>
      <c r="E144" s="217" t="s">
        <v>804</v>
      </c>
      <c r="F144" s="217" t="s">
        <v>805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SUM(P145:P150)</f>
        <v>0</v>
      </c>
      <c r="Q144" s="211"/>
      <c r="R144" s="212">
        <f>SUM(R145:R150)</f>
        <v>0</v>
      </c>
      <c r="S144" s="211"/>
      <c r="T144" s="213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160</v>
      </c>
      <c r="AT144" s="215" t="s">
        <v>76</v>
      </c>
      <c r="AU144" s="215" t="s">
        <v>85</v>
      </c>
      <c r="AY144" s="214" t="s">
        <v>134</v>
      </c>
      <c r="BK144" s="216">
        <f>SUM(BK145:BK150)</f>
        <v>0</v>
      </c>
    </row>
    <row r="145" s="2" customFormat="1" ht="16.5" customHeight="1">
      <c r="A145" s="38"/>
      <c r="B145" s="39"/>
      <c r="C145" s="219" t="s">
        <v>212</v>
      </c>
      <c r="D145" s="219" t="s">
        <v>137</v>
      </c>
      <c r="E145" s="220" t="s">
        <v>806</v>
      </c>
      <c r="F145" s="221" t="s">
        <v>807</v>
      </c>
      <c r="G145" s="222" t="s">
        <v>746</v>
      </c>
      <c r="H145" s="223">
        <v>1</v>
      </c>
      <c r="I145" s="224"/>
      <c r="J145" s="225">
        <f>ROUND(I145*H145,2)</f>
        <v>0</v>
      </c>
      <c r="K145" s="221" t="s">
        <v>808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747</v>
      </c>
      <c r="AT145" s="230" t="s">
        <v>137</v>
      </c>
      <c r="AU145" s="230" t="s">
        <v>87</v>
      </c>
      <c r="AY145" s="17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747</v>
      </c>
      <c r="BM145" s="230" t="s">
        <v>809</v>
      </c>
    </row>
    <row r="146" s="2" customFormat="1" ht="16.5" customHeight="1">
      <c r="A146" s="38"/>
      <c r="B146" s="39"/>
      <c r="C146" s="219" t="s">
        <v>216</v>
      </c>
      <c r="D146" s="219" t="s">
        <v>137</v>
      </c>
      <c r="E146" s="220" t="s">
        <v>810</v>
      </c>
      <c r="F146" s="221" t="s">
        <v>811</v>
      </c>
      <c r="G146" s="222" t="s">
        <v>746</v>
      </c>
      <c r="H146" s="223">
        <v>1</v>
      </c>
      <c r="I146" s="224"/>
      <c r="J146" s="225">
        <f>ROUND(I146*H146,2)</f>
        <v>0</v>
      </c>
      <c r="K146" s="221" t="s">
        <v>808</v>
      </c>
      <c r="L146" s="44"/>
      <c r="M146" s="226" t="s">
        <v>1</v>
      </c>
      <c r="N146" s="227" t="s">
        <v>42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747</v>
      </c>
      <c r="AT146" s="230" t="s">
        <v>137</v>
      </c>
      <c r="AU146" s="230" t="s">
        <v>87</v>
      </c>
      <c r="AY146" s="17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85</v>
      </c>
      <c r="BK146" s="231">
        <f>ROUND(I146*H146,2)</f>
        <v>0</v>
      </c>
      <c r="BL146" s="17" t="s">
        <v>747</v>
      </c>
      <c r="BM146" s="230" t="s">
        <v>812</v>
      </c>
    </row>
    <row r="147" s="2" customFormat="1" ht="16.5" customHeight="1">
      <c r="A147" s="38"/>
      <c r="B147" s="39"/>
      <c r="C147" s="219" t="s">
        <v>221</v>
      </c>
      <c r="D147" s="219" t="s">
        <v>137</v>
      </c>
      <c r="E147" s="220" t="s">
        <v>813</v>
      </c>
      <c r="F147" s="221" t="s">
        <v>814</v>
      </c>
      <c r="G147" s="222" t="s">
        <v>746</v>
      </c>
      <c r="H147" s="223">
        <v>1</v>
      </c>
      <c r="I147" s="224"/>
      <c r="J147" s="225">
        <f>ROUND(I147*H147,2)</f>
        <v>0</v>
      </c>
      <c r="K147" s="221" t="s">
        <v>808</v>
      </c>
      <c r="L147" s="44"/>
      <c r="M147" s="226" t="s">
        <v>1</v>
      </c>
      <c r="N147" s="227" t="s">
        <v>42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747</v>
      </c>
      <c r="AT147" s="230" t="s">
        <v>137</v>
      </c>
      <c r="AU147" s="230" t="s">
        <v>87</v>
      </c>
      <c r="AY147" s="17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85</v>
      </c>
      <c r="BK147" s="231">
        <f>ROUND(I147*H147,2)</f>
        <v>0</v>
      </c>
      <c r="BL147" s="17" t="s">
        <v>747</v>
      </c>
      <c r="BM147" s="230" t="s">
        <v>815</v>
      </c>
    </row>
    <row r="148" s="2" customFormat="1">
      <c r="A148" s="38"/>
      <c r="B148" s="39"/>
      <c r="C148" s="40"/>
      <c r="D148" s="234" t="s">
        <v>773</v>
      </c>
      <c r="E148" s="40"/>
      <c r="F148" s="280" t="s">
        <v>816</v>
      </c>
      <c r="G148" s="40"/>
      <c r="H148" s="40"/>
      <c r="I148" s="281"/>
      <c r="J148" s="40"/>
      <c r="K148" s="40"/>
      <c r="L148" s="44"/>
      <c r="M148" s="282"/>
      <c r="N148" s="28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773</v>
      </c>
      <c r="AU148" s="17" t="s">
        <v>87</v>
      </c>
    </row>
    <row r="149" s="2" customFormat="1" ht="16.5" customHeight="1">
      <c r="A149" s="38"/>
      <c r="B149" s="39"/>
      <c r="C149" s="219" t="s">
        <v>7</v>
      </c>
      <c r="D149" s="219" t="s">
        <v>137</v>
      </c>
      <c r="E149" s="220" t="s">
        <v>817</v>
      </c>
      <c r="F149" s="221" t="s">
        <v>818</v>
      </c>
      <c r="G149" s="222" t="s">
        <v>746</v>
      </c>
      <c r="H149" s="223">
        <v>1</v>
      </c>
      <c r="I149" s="224"/>
      <c r="J149" s="225">
        <f>ROUND(I149*H149,2)</f>
        <v>0</v>
      </c>
      <c r="K149" s="221" t="s">
        <v>808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747</v>
      </c>
      <c r="AT149" s="230" t="s">
        <v>137</v>
      </c>
      <c r="AU149" s="230" t="s">
        <v>87</v>
      </c>
      <c r="AY149" s="17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747</v>
      </c>
      <c r="BM149" s="230" t="s">
        <v>819</v>
      </c>
    </row>
    <row r="150" s="2" customFormat="1">
      <c r="A150" s="38"/>
      <c r="B150" s="39"/>
      <c r="C150" s="40"/>
      <c r="D150" s="234" t="s">
        <v>773</v>
      </c>
      <c r="E150" s="40"/>
      <c r="F150" s="280" t="s">
        <v>820</v>
      </c>
      <c r="G150" s="40"/>
      <c r="H150" s="40"/>
      <c r="I150" s="281"/>
      <c r="J150" s="40"/>
      <c r="K150" s="40"/>
      <c r="L150" s="44"/>
      <c r="M150" s="282"/>
      <c r="N150" s="28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773</v>
      </c>
      <c r="AU150" s="17" t="s">
        <v>87</v>
      </c>
    </row>
    <row r="151" s="12" customFormat="1" ht="22.8" customHeight="1">
      <c r="A151" s="12"/>
      <c r="B151" s="203"/>
      <c r="C151" s="204"/>
      <c r="D151" s="205" t="s">
        <v>76</v>
      </c>
      <c r="E151" s="217" t="s">
        <v>821</v>
      </c>
      <c r="F151" s="217" t="s">
        <v>822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SUM(P152:P153)</f>
        <v>0</v>
      </c>
      <c r="Q151" s="211"/>
      <c r="R151" s="212">
        <f>SUM(R152:R153)</f>
        <v>0</v>
      </c>
      <c r="S151" s="211"/>
      <c r="T151" s="213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160</v>
      </c>
      <c r="AT151" s="215" t="s">
        <v>76</v>
      </c>
      <c r="AU151" s="215" t="s">
        <v>85</v>
      </c>
      <c r="AY151" s="214" t="s">
        <v>134</v>
      </c>
      <c r="BK151" s="216">
        <f>SUM(BK152:BK153)</f>
        <v>0</v>
      </c>
    </row>
    <row r="152" s="2" customFormat="1" ht="16.5" customHeight="1">
      <c r="A152" s="38"/>
      <c r="B152" s="39"/>
      <c r="C152" s="219" t="s">
        <v>228</v>
      </c>
      <c r="D152" s="219" t="s">
        <v>137</v>
      </c>
      <c r="E152" s="220" t="s">
        <v>823</v>
      </c>
      <c r="F152" s="221" t="s">
        <v>824</v>
      </c>
      <c r="G152" s="222" t="s">
        <v>746</v>
      </c>
      <c r="H152" s="223">
        <v>1</v>
      </c>
      <c r="I152" s="224"/>
      <c r="J152" s="225">
        <f>ROUND(I152*H152,2)</f>
        <v>0</v>
      </c>
      <c r="K152" s="221" t="s">
        <v>808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747</v>
      </c>
      <c r="AT152" s="230" t="s">
        <v>137</v>
      </c>
      <c r="AU152" s="230" t="s">
        <v>87</v>
      </c>
      <c r="AY152" s="17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747</v>
      </c>
      <c r="BM152" s="230" t="s">
        <v>825</v>
      </c>
    </row>
    <row r="153" s="2" customFormat="1" ht="24.15" customHeight="1">
      <c r="A153" s="38"/>
      <c r="B153" s="39"/>
      <c r="C153" s="219" t="s">
        <v>232</v>
      </c>
      <c r="D153" s="219" t="s">
        <v>137</v>
      </c>
      <c r="E153" s="220" t="s">
        <v>826</v>
      </c>
      <c r="F153" s="221" t="s">
        <v>827</v>
      </c>
      <c r="G153" s="222" t="s">
        <v>746</v>
      </c>
      <c r="H153" s="223">
        <v>1</v>
      </c>
      <c r="I153" s="224"/>
      <c r="J153" s="225">
        <f>ROUND(I153*H153,2)</f>
        <v>0</v>
      </c>
      <c r="K153" s="221" t="s">
        <v>1</v>
      </c>
      <c r="L153" s="44"/>
      <c r="M153" s="265" t="s">
        <v>1</v>
      </c>
      <c r="N153" s="266" t="s">
        <v>42</v>
      </c>
      <c r="O153" s="267"/>
      <c r="P153" s="268">
        <f>O153*H153</f>
        <v>0</v>
      </c>
      <c r="Q153" s="268">
        <v>0</v>
      </c>
      <c r="R153" s="268">
        <f>Q153*H153</f>
        <v>0</v>
      </c>
      <c r="S153" s="268">
        <v>0</v>
      </c>
      <c r="T153" s="26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747</v>
      </c>
      <c r="AT153" s="230" t="s">
        <v>137</v>
      </c>
      <c r="AU153" s="230" t="s">
        <v>87</v>
      </c>
      <c r="AY153" s="17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85</v>
      </c>
      <c r="BK153" s="231">
        <f>ROUND(I153*H153,2)</f>
        <v>0</v>
      </c>
      <c r="BL153" s="17" t="s">
        <v>747</v>
      </c>
      <c r="BM153" s="230" t="s">
        <v>828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YMZmfvDGnljTmPTByzdNZ4JRaVxgK+BYePtijUl6n5q1jF8IOYAmzgTGWKO8AwY6C44GhLwuo3QJZjiH2HRwsA==" hashValue="2VGReJsE2kclLYK1hexHikRW4I2C9Tk9gURWEN3Ikd8yvP0FIXnVJU/SuYmgcVL6l0R6zNVh1auAXXWWwKePnw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829</v>
      </c>
      <c r="H4" s="20"/>
    </row>
    <row r="5" s="1" customFormat="1" ht="12" customHeight="1">
      <c r="B5" s="20"/>
      <c r="C5" s="284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5. 9. 2023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7"/>
      <c r="C9" s="288" t="s">
        <v>58</v>
      </c>
      <c r="D9" s="289" t="s">
        <v>59</v>
      </c>
      <c r="E9" s="289" t="s">
        <v>121</v>
      </c>
      <c r="F9" s="290" t="s">
        <v>830</v>
      </c>
      <c r="G9" s="192"/>
      <c r="H9" s="287"/>
    </row>
    <row r="10" s="2" customFormat="1" ht="26.4" customHeight="1">
      <c r="A10" s="38"/>
      <c r="B10" s="44"/>
      <c r="C10" s="291" t="s">
        <v>831</v>
      </c>
      <c r="D10" s="291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92" t="s">
        <v>94</v>
      </c>
      <c r="D11" s="293" t="s">
        <v>95</v>
      </c>
      <c r="E11" s="294" t="s">
        <v>1</v>
      </c>
      <c r="F11" s="295">
        <v>2442.5999999999999</v>
      </c>
      <c r="G11" s="38"/>
      <c r="H11" s="44"/>
    </row>
    <row r="12" s="2" customFormat="1" ht="16.8" customHeight="1">
      <c r="A12" s="38"/>
      <c r="B12" s="44"/>
      <c r="C12" s="296" t="s">
        <v>1</v>
      </c>
      <c r="D12" s="296" t="s">
        <v>145</v>
      </c>
      <c r="E12" s="17" t="s">
        <v>1</v>
      </c>
      <c r="F12" s="297">
        <v>0</v>
      </c>
      <c r="G12" s="38"/>
      <c r="H12" s="44"/>
    </row>
    <row r="13" s="2" customFormat="1" ht="16.8" customHeight="1">
      <c r="A13" s="38"/>
      <c r="B13" s="44"/>
      <c r="C13" s="296" t="s">
        <v>1</v>
      </c>
      <c r="D13" s="296" t="s">
        <v>368</v>
      </c>
      <c r="E13" s="17" t="s">
        <v>1</v>
      </c>
      <c r="F13" s="297">
        <v>2442.5999999999999</v>
      </c>
      <c r="G13" s="38"/>
      <c r="H13" s="44"/>
    </row>
    <row r="14" s="2" customFormat="1" ht="16.8" customHeight="1">
      <c r="A14" s="38"/>
      <c r="B14" s="44"/>
      <c r="C14" s="296" t="s">
        <v>94</v>
      </c>
      <c r="D14" s="296" t="s">
        <v>147</v>
      </c>
      <c r="E14" s="17" t="s">
        <v>1</v>
      </c>
      <c r="F14" s="297">
        <v>2442.5999999999999</v>
      </c>
      <c r="G14" s="38"/>
      <c r="H14" s="44"/>
    </row>
    <row r="15" s="2" customFormat="1" ht="16.8" customHeight="1">
      <c r="A15" s="38"/>
      <c r="B15" s="44"/>
      <c r="C15" s="298" t="s">
        <v>832</v>
      </c>
      <c r="D15" s="38"/>
      <c r="E15" s="38"/>
      <c r="F15" s="38"/>
      <c r="G15" s="38"/>
      <c r="H15" s="44"/>
    </row>
    <row r="16" s="2" customFormat="1">
      <c r="A16" s="38"/>
      <c r="B16" s="44"/>
      <c r="C16" s="296" t="s">
        <v>365</v>
      </c>
      <c r="D16" s="296" t="s">
        <v>366</v>
      </c>
      <c r="E16" s="17" t="s">
        <v>140</v>
      </c>
      <c r="F16" s="297">
        <v>2442.5999999999999</v>
      </c>
      <c r="G16" s="38"/>
      <c r="H16" s="44"/>
    </row>
    <row r="17" s="2" customFormat="1">
      <c r="A17" s="38"/>
      <c r="B17" s="44"/>
      <c r="C17" s="296" t="s">
        <v>370</v>
      </c>
      <c r="D17" s="296" t="s">
        <v>371</v>
      </c>
      <c r="E17" s="17" t="s">
        <v>140</v>
      </c>
      <c r="F17" s="297">
        <v>512946</v>
      </c>
      <c r="G17" s="38"/>
      <c r="H17" s="44"/>
    </row>
    <row r="18" s="2" customFormat="1">
      <c r="A18" s="38"/>
      <c r="B18" s="44"/>
      <c r="C18" s="296" t="s">
        <v>375</v>
      </c>
      <c r="D18" s="296" t="s">
        <v>376</v>
      </c>
      <c r="E18" s="17" t="s">
        <v>140</v>
      </c>
      <c r="F18" s="297">
        <v>2442.5999999999999</v>
      </c>
      <c r="G18" s="38"/>
      <c r="H18" s="44"/>
    </row>
    <row r="19" s="2" customFormat="1" ht="16.8" customHeight="1">
      <c r="A19" s="38"/>
      <c r="B19" s="44"/>
      <c r="C19" s="296" t="s">
        <v>383</v>
      </c>
      <c r="D19" s="296" t="s">
        <v>384</v>
      </c>
      <c r="E19" s="17" t="s">
        <v>140</v>
      </c>
      <c r="F19" s="297">
        <v>512946</v>
      </c>
      <c r="G19" s="38"/>
      <c r="H19" s="44"/>
    </row>
    <row r="20" s="2" customFormat="1" ht="7.44" customHeight="1">
      <c r="A20" s="38"/>
      <c r="B20" s="171"/>
      <c r="C20" s="172"/>
      <c r="D20" s="172"/>
      <c r="E20" s="172"/>
      <c r="F20" s="172"/>
      <c r="G20" s="172"/>
      <c r="H20" s="44"/>
    </row>
    <row r="21" s="2" customFormat="1">
      <c r="A21" s="38"/>
      <c r="B21" s="38"/>
      <c r="C21" s="38"/>
      <c r="D21" s="38"/>
      <c r="E21" s="38"/>
      <c r="F21" s="38"/>
      <c r="G21" s="38"/>
      <c r="H21" s="38"/>
    </row>
  </sheetData>
  <sheetProtection sheet="1" formatColumns="0" formatRows="0" objects="1" scenarios="1" spinCount="100000" saltValue="aMG7ImQVeZHcUN7M/aBjVoeQTOuqX2NDiTpD7S1+YOnJ7ZUskw3fc4jHAYCe1XzPRmJAhNwI0dJT6HNA6MLr8w==" hashValue="3yrj9KEFXS5h4yWLXVc8o2cOSBNQc99ZOd5+rrRxX0bUh06d0lBQgxRquDKZjz2dcWgaI7YORkBsvsAnZrJeY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2023-09-05T12:50:04Z</dcterms:created>
  <dcterms:modified xsi:type="dcterms:W3CDTF">2023-09-05T12:50:16Z</dcterms:modified>
</cp:coreProperties>
</file>