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ekce IA - Oprava fasády" sheetId="2" r:id="rId2"/>
    <sheet name="Sekce IA.1 - Vedlejší roz..." sheetId="3" r:id="rId3"/>
    <sheet name="Seznam figur" sheetId="4" r:id="rId4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'Sekce IA - Oprava fasády'!$C$128:$K$426</definedName>
    <definedName name="_xlnm.Print_Area" localSheetId="1">'Sekce IA - Oprava fasády'!$C$4:$J$76,'Sekce IA - Oprava fasády'!$C$116:$K$426</definedName>
    <definedName name="_xlnm.Print_Titles" localSheetId="1">'Sekce IA - Oprava fasády'!$128:$128</definedName>
    <definedName name="_xlnm._FilterDatabase" localSheetId="2" hidden="1">'Sekce IA.1 - Vedlejší roz...'!$C$120:$K$155</definedName>
    <definedName name="_xlnm.Print_Area" localSheetId="2">'Sekce IA.1 - Vedlejší roz...'!$C$4:$J$76,'Sekce IA.1 - Vedlejší roz...'!$C$108:$K$155</definedName>
    <definedName name="_xlnm.Print_Titles" localSheetId="2">'Sekce IA.1 - Vedlejší roz...'!$120:$120</definedName>
    <definedName name="_xlnm.Print_Area" localSheetId="3">'Seznam figur'!$C$4:$G$32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96"/>
  <c i="3" r="J35"/>
  <c i="1" r="AX96"/>
  <c i="3"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F117"/>
  <c r="F115"/>
  <c r="E113"/>
  <c r="J92"/>
  <c r="F91"/>
  <c r="F89"/>
  <c r="E87"/>
  <c r="J21"/>
  <c r="E21"/>
  <c r="J91"/>
  <c r="J20"/>
  <c r="J18"/>
  <c r="E18"/>
  <c r="F118"/>
  <c r="J17"/>
  <c r="J12"/>
  <c r="J89"/>
  <c r="E7"/>
  <c r="E85"/>
  <c i="2" r="J37"/>
  <c r="J36"/>
  <c i="1" r="AY95"/>
  <c i="2" r="J35"/>
  <c i="1" r="AX95"/>
  <c i="2" r="BI426"/>
  <c r="BH426"/>
  <c r="BG426"/>
  <c r="BF426"/>
  <c r="T426"/>
  <c r="T425"/>
  <c r="R426"/>
  <c r="R425"/>
  <c r="P426"/>
  <c r="P425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6"/>
  <c r="BH416"/>
  <c r="BG416"/>
  <c r="BF416"/>
  <c r="T416"/>
  <c r="R416"/>
  <c r="P416"/>
  <c r="BI413"/>
  <c r="BH413"/>
  <c r="BG413"/>
  <c r="BF413"/>
  <c r="T413"/>
  <c r="R413"/>
  <c r="P413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2"/>
  <c r="BH402"/>
  <c r="BG402"/>
  <c r="BF402"/>
  <c r="T402"/>
  <c r="T401"/>
  <c r="R402"/>
  <c r="R401"/>
  <c r="P402"/>
  <c r="P401"/>
  <c r="BI400"/>
  <c r="BH400"/>
  <c r="BG400"/>
  <c r="BF400"/>
  <c r="T400"/>
  <c r="R400"/>
  <c r="P400"/>
  <c r="BI399"/>
  <c r="BH399"/>
  <c r="BG399"/>
  <c r="BF399"/>
  <c r="T399"/>
  <c r="R399"/>
  <c r="P399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0"/>
  <c r="BH390"/>
  <c r="BG390"/>
  <c r="BF390"/>
  <c r="T390"/>
  <c r="R390"/>
  <c r="P390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2"/>
  <c r="BH382"/>
  <c r="BG382"/>
  <c r="BF382"/>
  <c r="T382"/>
  <c r="R382"/>
  <c r="P382"/>
  <c r="BI374"/>
  <c r="BH374"/>
  <c r="BG374"/>
  <c r="BF374"/>
  <c r="T374"/>
  <c r="R374"/>
  <c r="P374"/>
  <c r="BI372"/>
  <c r="BH372"/>
  <c r="BG372"/>
  <c r="BF372"/>
  <c r="T372"/>
  <c r="R372"/>
  <c r="P372"/>
  <c r="BI368"/>
  <c r="BH368"/>
  <c r="BG368"/>
  <c r="BF368"/>
  <c r="T368"/>
  <c r="R368"/>
  <c r="P368"/>
  <c r="BI360"/>
  <c r="BH360"/>
  <c r="BG360"/>
  <c r="BF360"/>
  <c r="T360"/>
  <c r="R360"/>
  <c r="P360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6"/>
  <c r="BH336"/>
  <c r="BG336"/>
  <c r="BF336"/>
  <c r="T336"/>
  <c r="R336"/>
  <c r="P336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89"/>
  <c r="BH289"/>
  <c r="BG289"/>
  <c r="BF289"/>
  <c r="T289"/>
  <c r="R289"/>
  <c r="P289"/>
  <c r="BI283"/>
  <c r="BH283"/>
  <c r="BG283"/>
  <c r="BF283"/>
  <c r="T283"/>
  <c r="R283"/>
  <c r="P283"/>
  <c r="BI277"/>
  <c r="BH277"/>
  <c r="BG277"/>
  <c r="BF277"/>
  <c r="T277"/>
  <c r="R277"/>
  <c r="P277"/>
  <c r="BI271"/>
  <c r="BH271"/>
  <c r="BG271"/>
  <c r="BF271"/>
  <c r="T271"/>
  <c r="R271"/>
  <c r="P271"/>
  <c r="BI265"/>
  <c r="BH265"/>
  <c r="BG265"/>
  <c r="BF265"/>
  <c r="T265"/>
  <c r="R265"/>
  <c r="P265"/>
  <c r="BI259"/>
  <c r="BH259"/>
  <c r="BG259"/>
  <c r="BF259"/>
  <c r="T259"/>
  <c r="R259"/>
  <c r="P259"/>
  <c r="BI253"/>
  <c r="BH253"/>
  <c r="BG253"/>
  <c r="BF253"/>
  <c r="T253"/>
  <c r="R253"/>
  <c r="P253"/>
  <c r="BI247"/>
  <c r="BH247"/>
  <c r="BG247"/>
  <c r="BF247"/>
  <c r="T247"/>
  <c r="R247"/>
  <c r="P247"/>
  <c r="BI241"/>
  <c r="BH241"/>
  <c r="BG241"/>
  <c r="BF241"/>
  <c r="T241"/>
  <c r="R241"/>
  <c r="P241"/>
  <c r="BI235"/>
  <c r="BH235"/>
  <c r="BG235"/>
  <c r="BF235"/>
  <c r="T235"/>
  <c r="R235"/>
  <c r="P235"/>
  <c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15"/>
  <c r="BH215"/>
  <c r="BG215"/>
  <c r="BF215"/>
  <c r="T215"/>
  <c r="R215"/>
  <c r="P215"/>
  <c r="BI209"/>
  <c r="BH209"/>
  <c r="BG209"/>
  <c r="BF209"/>
  <c r="T209"/>
  <c r="R209"/>
  <c r="P209"/>
  <c r="BI203"/>
  <c r="BH203"/>
  <c r="BG203"/>
  <c r="BF203"/>
  <c r="T203"/>
  <c r="R203"/>
  <c r="P203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71"/>
  <c r="BH171"/>
  <c r="BG171"/>
  <c r="BF171"/>
  <c r="T171"/>
  <c r="R171"/>
  <c r="P171"/>
  <c r="BI165"/>
  <c r="BH165"/>
  <c r="BG165"/>
  <c r="BF165"/>
  <c r="T165"/>
  <c r="R165"/>
  <c r="P165"/>
  <c r="BI159"/>
  <c r="BH159"/>
  <c r="BG159"/>
  <c r="BF159"/>
  <c r="T159"/>
  <c r="R159"/>
  <c r="P159"/>
  <c r="BI153"/>
  <c r="BH153"/>
  <c r="BG153"/>
  <c r="BF153"/>
  <c r="T153"/>
  <c r="R153"/>
  <c r="P153"/>
  <c r="BI146"/>
  <c r="BH146"/>
  <c r="BG146"/>
  <c r="BF146"/>
  <c r="T146"/>
  <c r="R146"/>
  <c r="P146"/>
  <c r="BI139"/>
  <c r="BH139"/>
  <c r="BG139"/>
  <c r="BF139"/>
  <c r="T139"/>
  <c r="R139"/>
  <c r="P139"/>
  <c r="BI132"/>
  <c r="BH132"/>
  <c r="BG132"/>
  <c r="BF132"/>
  <c r="T132"/>
  <c r="R132"/>
  <c r="P132"/>
  <c r="J126"/>
  <c r="F125"/>
  <c r="F123"/>
  <c r="E121"/>
  <c r="J92"/>
  <c r="F91"/>
  <c r="F89"/>
  <c r="E87"/>
  <c r="J21"/>
  <c r="E21"/>
  <c r="J125"/>
  <c r="J20"/>
  <c r="J18"/>
  <c r="E18"/>
  <c r="F126"/>
  <c r="J17"/>
  <c r="J12"/>
  <c r="J123"/>
  <c r="E7"/>
  <c r="E119"/>
  <c i="1" r="L90"/>
  <c r="AM90"/>
  <c r="AM89"/>
  <c r="L89"/>
  <c r="AM87"/>
  <c r="L87"/>
  <c r="L85"/>
  <c r="L84"/>
  <c i="2" r="J424"/>
  <c r="J421"/>
  <c r="J413"/>
  <c r="J408"/>
  <c r="BK402"/>
  <c r="J400"/>
  <c r="BK397"/>
  <c r="BK394"/>
  <c r="J389"/>
  <c r="BK382"/>
  <c r="J372"/>
  <c r="J368"/>
  <c r="J358"/>
  <c r="J350"/>
  <c r="BK344"/>
  <c r="J336"/>
  <c r="BK328"/>
  <c r="BK320"/>
  <c r="BK316"/>
  <c r="BK308"/>
  <c r="J300"/>
  <c r="J289"/>
  <c r="J277"/>
  <c r="J265"/>
  <c r="J253"/>
  <c r="BK247"/>
  <c r="BK235"/>
  <c r="BK227"/>
  <c r="J215"/>
  <c r="BK203"/>
  <c r="BK191"/>
  <c r="J171"/>
  <c r="J159"/>
  <c r="J146"/>
  <c r="BK132"/>
  <c r="BK424"/>
  <c r="J418"/>
  <c r="BK413"/>
  <c r="BK408"/>
  <c r="J402"/>
  <c r="J399"/>
  <c r="J394"/>
  <c r="BK390"/>
  <c r="J388"/>
  <c r="J382"/>
  <c r="BK372"/>
  <c r="BK360"/>
  <c r="J354"/>
  <c r="J347"/>
  <c r="J332"/>
  <c r="BK324"/>
  <c r="J320"/>
  <c r="J312"/>
  <c r="J304"/>
  <c r="J296"/>
  <c r="J283"/>
  <c r="J271"/>
  <c r="BK259"/>
  <c r="BK253"/>
  <c r="J241"/>
  <c r="J227"/>
  <c r="BK215"/>
  <c r="J203"/>
  <c r="J191"/>
  <c r="BK171"/>
  <c r="BK159"/>
  <c r="BK146"/>
  <c r="J132"/>
  <c i="3" r="BK148"/>
  <c r="J147"/>
  <c r="BK145"/>
  <c r="BK139"/>
  <c r="J131"/>
  <c r="J151"/>
  <c r="J148"/>
  <c r="J145"/>
  <c r="J140"/>
  <c r="BK137"/>
  <c r="BK131"/>
  <c r="BK129"/>
  <c r="BK127"/>
  <c r="J124"/>
  <c r="BK154"/>
  <c r="J149"/>
  <c r="J142"/>
  <c r="BK132"/>
  <c r="J130"/>
  <c r="J128"/>
  <c r="BK125"/>
  <c r="BK147"/>
  <c r="J134"/>
  <c r="BK124"/>
  <c i="2" r="J426"/>
  <c r="BK418"/>
  <c r="BK416"/>
  <c r="BK411"/>
  <c r="J405"/>
  <c r="BK399"/>
  <c r="J396"/>
  <c r="J390"/>
  <c r="BK388"/>
  <c r="BK386"/>
  <c r="J374"/>
  <c r="J360"/>
  <c r="BK354"/>
  <c r="BK347"/>
  <c r="J344"/>
  <c r="BK341"/>
  <c r="BK332"/>
  <c r="J324"/>
  <c r="BK312"/>
  <c r="BK304"/>
  <c r="BK296"/>
  <c r="BK283"/>
  <c r="BK271"/>
  <c r="J259"/>
  <c r="BK241"/>
  <c r="J233"/>
  <c r="BK221"/>
  <c r="J209"/>
  <c r="BK197"/>
  <c r="J185"/>
  <c r="BK165"/>
  <c r="BK153"/>
  <c r="J139"/>
  <c r="BK426"/>
  <c r="BK421"/>
  <c r="J416"/>
  <c r="J411"/>
  <c r="BK405"/>
  <c r="BK400"/>
  <c r="J397"/>
  <c r="BK396"/>
  <c r="BK389"/>
  <c r="J386"/>
  <c r="BK374"/>
  <c r="BK368"/>
  <c r="BK358"/>
  <c r="BK350"/>
  <c r="J341"/>
  <c r="BK336"/>
  <c r="J328"/>
  <c r="J316"/>
  <c r="J308"/>
  <c r="BK300"/>
  <c r="BK289"/>
  <c r="BK277"/>
  <c r="BK265"/>
  <c r="J247"/>
  <c r="J235"/>
  <c r="BK233"/>
  <c r="J221"/>
  <c r="BK209"/>
  <c r="J197"/>
  <c r="BK185"/>
  <c r="J165"/>
  <c r="J153"/>
  <c r="BK139"/>
  <c i="1" r="AS94"/>
  <c i="3" r="J144"/>
  <c r="J137"/>
  <c r="J127"/>
  <c r="J155"/>
  <c r="BK149"/>
  <c r="BK142"/>
  <c r="J139"/>
  <c r="BK134"/>
  <c r="J132"/>
  <c r="BK130"/>
  <c r="J126"/>
  <c r="J125"/>
  <c r="BK155"/>
  <c r="BK151"/>
  <c r="BK144"/>
  <c r="BK138"/>
  <c r="J129"/>
  <c r="BK126"/>
  <c r="J154"/>
  <c r="BK140"/>
  <c r="J138"/>
  <c r="BK128"/>
  <c i="2" l="1" r="BK295"/>
  <c r="J295"/>
  <c r="J99"/>
  <c r="R295"/>
  <c r="R131"/>
  <c r="R130"/>
  <c r="BK340"/>
  <c r="J340"/>
  <c r="J100"/>
  <c r="R340"/>
  <c r="BK353"/>
  <c r="J353"/>
  <c r="J101"/>
  <c r="R353"/>
  <c r="BK359"/>
  <c r="J359"/>
  <c r="J102"/>
  <c r="T359"/>
  <c r="P395"/>
  <c r="T395"/>
  <c r="BK404"/>
  <c r="J404"/>
  <c r="J106"/>
  <c r="R404"/>
  <c r="BK412"/>
  <c r="J412"/>
  <c r="J107"/>
  <c r="R412"/>
  <c r="BK417"/>
  <c r="J417"/>
  <c r="J108"/>
  <c r="R417"/>
  <c i="3" r="R123"/>
  <c r="BK136"/>
  <c r="J136"/>
  <c r="J99"/>
  <c r="R136"/>
  <c r="BK146"/>
  <c r="J146"/>
  <c r="J100"/>
  <c r="R146"/>
  <c r="BK153"/>
  <c r="J153"/>
  <c r="J101"/>
  <c r="R153"/>
  <c i="2" r="P295"/>
  <c r="P131"/>
  <c r="P130"/>
  <c r="T295"/>
  <c r="T131"/>
  <c r="T130"/>
  <c r="P340"/>
  <c r="T340"/>
  <c r="P353"/>
  <c r="T353"/>
  <c r="P359"/>
  <c r="R359"/>
  <c r="BK395"/>
  <c r="J395"/>
  <c r="J103"/>
  <c r="R395"/>
  <c r="P404"/>
  <c r="T404"/>
  <c r="P412"/>
  <c r="T412"/>
  <c r="P417"/>
  <c r="T417"/>
  <c i="3" r="BK123"/>
  <c r="BK122"/>
  <c r="BK121"/>
  <c r="J121"/>
  <c r="J96"/>
  <c r="P123"/>
  <c r="T123"/>
  <c r="P136"/>
  <c r="T136"/>
  <c r="P146"/>
  <c r="T146"/>
  <c r="P153"/>
  <c r="T153"/>
  <c i="2" r="BK131"/>
  <c r="BK425"/>
  <c r="J425"/>
  <c r="J109"/>
  <c r="BK401"/>
  <c r="J401"/>
  <c r="J104"/>
  <c i="3" r="F92"/>
  <c r="J115"/>
  <c r="BE125"/>
  <c r="BE126"/>
  <c r="BE132"/>
  <c r="BE144"/>
  <c r="BE148"/>
  <c i="2" r="J131"/>
  <c r="J98"/>
  <c i="3" r="E111"/>
  <c r="J117"/>
  <c r="BE139"/>
  <c r="BE142"/>
  <c r="BE147"/>
  <c r="BE154"/>
  <c r="BE127"/>
  <c r="BE134"/>
  <c r="BE137"/>
  <c r="BE138"/>
  <c r="BE145"/>
  <c r="BE151"/>
  <c r="BE155"/>
  <c r="BE124"/>
  <c r="BE128"/>
  <c r="BE129"/>
  <c r="BE130"/>
  <c r="BE131"/>
  <c r="BE140"/>
  <c r="BE149"/>
  <c i="2" r="J89"/>
  <c r="J91"/>
  <c r="BE132"/>
  <c r="BE159"/>
  <c r="BE171"/>
  <c r="BE185"/>
  <c r="BE191"/>
  <c r="BE203"/>
  <c r="BE209"/>
  <c r="BE221"/>
  <c r="BE227"/>
  <c r="BE233"/>
  <c r="BE241"/>
  <c r="BE253"/>
  <c r="BE259"/>
  <c r="BE271"/>
  <c r="BE300"/>
  <c r="BE316"/>
  <c r="BE320"/>
  <c r="BE328"/>
  <c r="BE332"/>
  <c r="BE344"/>
  <c r="BE347"/>
  <c r="BE358"/>
  <c r="BE360"/>
  <c r="BE368"/>
  <c r="BE372"/>
  <c r="BE389"/>
  <c r="BE394"/>
  <c r="BE396"/>
  <c r="BE399"/>
  <c r="BE402"/>
  <c r="BE405"/>
  <c r="BE408"/>
  <c r="BE416"/>
  <c r="BE418"/>
  <c r="BE421"/>
  <c r="E85"/>
  <c r="F92"/>
  <c r="BE139"/>
  <c r="BE146"/>
  <c r="BE153"/>
  <c r="BE165"/>
  <c r="BE197"/>
  <c r="BE215"/>
  <c r="BE235"/>
  <c r="BE247"/>
  <c r="BE265"/>
  <c r="BE277"/>
  <c r="BE283"/>
  <c r="BE289"/>
  <c r="BE296"/>
  <c r="BE304"/>
  <c r="BE308"/>
  <c r="BE312"/>
  <c r="BE324"/>
  <c r="BE336"/>
  <c r="BE341"/>
  <c r="BE350"/>
  <c r="BE354"/>
  <c r="BE374"/>
  <c r="BE382"/>
  <c r="BE386"/>
  <c r="BE388"/>
  <c r="BE390"/>
  <c r="BE397"/>
  <c r="BE400"/>
  <c r="BE411"/>
  <c r="BE413"/>
  <c r="BE424"/>
  <c r="BE426"/>
  <c r="F34"/>
  <c i="1" r="BA95"/>
  <c i="2" r="F35"/>
  <c i="1" r="BB95"/>
  <c i="2" r="F36"/>
  <c i="1" r="BC95"/>
  <c i="2" r="J34"/>
  <c i="1" r="AW95"/>
  <c i="2" r="F37"/>
  <c i="1" r="BD95"/>
  <c i="3" r="J34"/>
  <c i="1" r="AW96"/>
  <c i="3" r="F35"/>
  <c i="1" r="BB96"/>
  <c i="3" r="F36"/>
  <c i="1" r="BC96"/>
  <c i="3" r="F34"/>
  <c i="1" r="BA96"/>
  <c i="3" r="F37"/>
  <c i="1" r="BD96"/>
  <c i="2" l="1" r="BK130"/>
  <c r="J130"/>
  <c r="J97"/>
  <c i="3" r="T122"/>
  <c r="T121"/>
  <c r="P122"/>
  <c r="P121"/>
  <c i="1" r="AU96"/>
  <c i="2" r="T403"/>
  <c r="T129"/>
  <c r="P403"/>
  <c r="P129"/>
  <c i="1" r="AU95"/>
  <c i="3" r="R122"/>
  <c r="R121"/>
  <c i="2" r="R403"/>
  <c r="R129"/>
  <c i="3" r="J122"/>
  <c r="J97"/>
  <c r="J123"/>
  <c r="J98"/>
  <c i="2" r="BK403"/>
  <c r="J403"/>
  <c r="J105"/>
  <c i="3" r="J30"/>
  <c i="1" r="AG96"/>
  <c i="2" r="F33"/>
  <c i="1" r="AZ95"/>
  <c i="2" r="J33"/>
  <c i="1" r="AV95"/>
  <c r="AT95"/>
  <c r="BD94"/>
  <c r="W33"/>
  <c r="BA94"/>
  <c r="W30"/>
  <c r="BB94"/>
  <c r="W31"/>
  <c i="3" r="F33"/>
  <c i="1" r="AZ96"/>
  <c r="BC94"/>
  <c r="AY94"/>
  <c i="3" r="J33"/>
  <c i="1" r="AV96"/>
  <c r="AT96"/>
  <c r="AN96"/>
  <c i="2" l="1" r="BK129"/>
  <c r="J129"/>
  <c i="3" r="J39"/>
  <c i="1" r="AU94"/>
  <c i="2" r="J30"/>
  <c i="1" r="AG95"/>
  <c r="AG94"/>
  <c r="AK26"/>
  <c r="AZ94"/>
  <c r="W29"/>
  <c r="W32"/>
  <c r="AW94"/>
  <c r="AK30"/>
  <c r="AX94"/>
  <c i="2" l="1" r="J39"/>
  <c r="J96"/>
  <c i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<sst xmlns="http://schemas.openxmlformats.org/spreadsheetml/2006/main">
  <si>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</si>
  <si>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</si>
  <si>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</si>
  <si>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</si>
  <si>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</si>
  <si>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{af33130d-c307-4e25-bd32-1cd8fb949a98}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</si>
  <si>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</si>
  <si>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</si>
  <si>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</si>
  <si>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</si>
  <si>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</si>
  <si>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</si>
  <si>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</si>
  <si>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</si>
  <si>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2020/1100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</si>
  <si>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</si>
  <si>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</si>
  <si>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fasády - Gymnázium Boženy Němcové, sekce IA,  Hradec Králové, 5.9.2023</t>
  </si>
  <si>
    <t>KSO:</t>
  </si>
  <si>
    <t>CC-CZ:</t>
  </si>
  <si>
    <t>Místo:</t>
  </si>
  <si>
    <t>parč. č. sr. 407/1</t>
  </si>
  <si>
    <t>Datum:</t>
  </si>
  <si>
    <t>5. 9. 2023</t>
  </si>
  <si>
    <t>Zadavatel:</t>
  </si>
  <si>
    <t>IČ:</t>
  </si>
  <si>
    <t>Královehradecký kraj, Pivovarské nám. 1245, Hradec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</si>
  <si>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</si>
  <si>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</si>
  <si>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</si>
  <si>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</si>
  <si>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</si>
  <si>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</si>
  <si>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</si>
  <si>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Projecticon s.r.o., A. Kopeckého 151, Nový Hrádek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</si>
  <si>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</si>
  <si>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</si>
  <si>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</si>
  <si>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</si>
  <si>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</si>
  <si>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</si>
  <si>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</si>
  <si>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</si>
  <si>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</si>
  <si>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</si>
  <si>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</si>
  <si>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</si>
  <si>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</si>
  <si>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</si>
  <si>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</si>
  <si>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</si>
  <si>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</si>
  <si>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</si>
  <si>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</si>
  <si>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</si>
  <si>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</si>
  <si>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</si>
  <si>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</si>
  <si>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</si>
  <si>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</si>
  <si>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</si>
  <si>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</si>
  <si>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</si>
  <si>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</si>
  <si>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</si>
  <si>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</si>
  <si>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</si>
  <si>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</si>
  <si>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</si>
  <si>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</si>
  <si>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</si>
  <si>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</si>
  <si>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</si>
  <si>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</si>
  <si>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</si>
  <si>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</si>
  <si>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</si>
  <si>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</si>
  <si>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</si>
  <si>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</si>
  <si>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</si>
  <si>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</si>
  <si>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Sekce IA</t>
  </si>
  <si>
    <t>Oprava fasády</t>
  </si>
  <si>
    <t>STA</t>
  </si>
  <si>
    <t>1</t>
  </si>
  <si>
    <t>{47e7af16-0987-478b-bb2c-9fef44fad192}</t>
  </si>
  <si>
    <t>2</t>
  </si>
  <si>
    <t>Sekce IA.1</t>
  </si>
  <si>
    <t>Vedlejší rozpočtovací náklady</t>
  </si>
  <si>
    <t>{a003ae38-d478-4dc7-97ca-06ff120e3905}</t>
  </si>
  <si>
    <t>LES1</t>
  </si>
  <si>
    <t>Lešení 1 - sekce IA.a</t>
  </si>
  <si>
    <t>905,4</t>
  </si>
  <si>
    <t>LES2</t>
  </si>
  <si>
    <t>Lešení sekce IA.b a IA.c</t>
  </si>
  <si>
    <t>1112,6</t>
  </si>
  <si>
    <t>KRYCÍ LIST SOUPISU PRACÍ</t>
  </si>
  <si>
    <t>Objekt:</t>
  </si>
  <si>
    <t>Sekce IA - Oprava fasády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</si>
  <si>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</si>
  <si>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</si>
  <si>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</si>
  <si>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</si>
  <si>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</si>
  <si>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</si>
  <si>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112 - Plocha, včetně soklu</t>
  </si>
  <si>
    <t xml:space="preserve">      120 - Fasádní prvky, kompletní oprava dle skutečného stavu</t>
  </si>
  <si>
    <t xml:space="preserve">      118 - Demontované prvky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</si>
  <si>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</si>
  <si>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</si>
  <si>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</si>
  <si>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</si>
  <si>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</si>
  <si>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</si>
  <si>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741 - Elektroinstalace - silnoproud</t>
  </si>
  <si>
    <t xml:space="preserve">    764 - Konstrukce klempířské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</si>
  <si>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</si>
  <si>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</si>
  <si>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</si>
  <si>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</si>
  <si>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</si>
  <si>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</si>
  <si>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</si>
  <si>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</si>
  <si>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</si>
  <si>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</si>
  <si>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</si>
  <si>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</si>
  <si>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</si>
  <si>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</si>
  <si>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</si>
  <si>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</si>
  <si>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</si>
  <si>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112</t>
  </si>
  <si>
    <t>Plocha, včetně soklu</t>
  </si>
  <si>
    <t>K</t>
  </si>
  <si>
    <t>783806R01</t>
  </si>
  <si>
    <t xml:space="preserve">Odstranění nátěrů z omítek oškrábáním </t>
  </si>
  <si>
    <t>m2</t>
  </si>
  <si>
    <t>CS ÚRS 2023 02</t>
  </si>
  <si>
    <t>16</t>
  </si>
  <si>
    <t>1157482548</t>
  </si>
  <si>
    <t>VV</t>
  </si>
  <si>
    <t>Viz PD, výkres D.1.1.02 - Sekce I.A - Stav poškození fasády</t>
  </si>
  <si>
    <t>"Sekce IA.a - již provedeno" 0</t>
  </si>
  <si>
    <t>"Sekce IA.b" 537,42</t>
  </si>
  <si>
    <t>"Sekce IA.c" 218,92</t>
  </si>
  <si>
    <t>Mezisoučet</t>
  </si>
  <si>
    <t>3</t>
  </si>
  <si>
    <t>Součet</t>
  </si>
  <si>
    <t>4</t>
  </si>
  <si>
    <t>783806R02</t>
  </si>
  <si>
    <t>Odstranění akrylátových nátěrů z omítek</t>
  </si>
  <si>
    <t>-336407744</t>
  </si>
  <si>
    <t>985131R01</t>
  </si>
  <si>
    <t>Ruční dočištění ploch stěn ocelových kartáči</t>
  </si>
  <si>
    <t>199742072</t>
  </si>
  <si>
    <t>985131R02</t>
  </si>
  <si>
    <t>Odstranění nesoudržných omítkových ploch</t>
  </si>
  <si>
    <t>-599808910</t>
  </si>
  <si>
    <t>"Sekce IA.b" 145,66</t>
  </si>
  <si>
    <t>"Sekce IA.c" 76,5</t>
  </si>
  <si>
    <t>5</t>
  </si>
  <si>
    <t>978019R01</t>
  </si>
  <si>
    <t>Otlučení (osekání) vnější omítky stupně členitosti 5</t>
  </si>
  <si>
    <t>-351282223</t>
  </si>
  <si>
    <t>6</t>
  </si>
  <si>
    <t>978023R01</t>
  </si>
  <si>
    <t>Vyškrabání spár zdiva cihelného</t>
  </si>
  <si>
    <t>1221247094</t>
  </si>
  <si>
    <t>7</t>
  </si>
  <si>
    <t>629995R15</t>
  </si>
  <si>
    <t>Očištění vnějších ploch tlakovou vodou</t>
  </si>
  <si>
    <t>-1292015563</t>
  </si>
  <si>
    <t>"1x očištění s čistícím přípravkem - celá fasáda, bez otvorů"</t>
  </si>
  <si>
    <t>Viz PD , výkres D.1.1.02 - Sekce I.A - Stav poškození fasády</t>
  </si>
  <si>
    <t xml:space="preserve">"1x očistění čistou vodou - celá fasáda, bez otvorů" </t>
  </si>
  <si>
    <t>8</t>
  </si>
  <si>
    <t>629995R01</t>
  </si>
  <si>
    <t xml:space="preserve">Příplatek  k očištění vnějích ploch tlakovou vodou za příměs čistícího koncentrátu na tenzidové bázi</t>
  </si>
  <si>
    <t>-1683033145</t>
  </si>
  <si>
    <t>9</t>
  </si>
  <si>
    <t>712400R01</t>
  </si>
  <si>
    <t>Odstranění povlaku odškrabáním mechu s urovnáním povrchu a očištěním</t>
  </si>
  <si>
    <t>757023314</t>
  </si>
  <si>
    <t>10</t>
  </si>
  <si>
    <t>783801R01</t>
  </si>
  <si>
    <t>Očištění 2x nátěrem biocidním přípravkem a okartáčováním omítek členitosti 5</t>
  </si>
  <si>
    <t>148636290</t>
  </si>
  <si>
    <t>11</t>
  </si>
  <si>
    <t>622121R01</t>
  </si>
  <si>
    <t>Zatření spár maltou vnějších stěn z cihel</t>
  </si>
  <si>
    <t>1430356448</t>
  </si>
  <si>
    <t>12</t>
  </si>
  <si>
    <t>622131R01</t>
  </si>
  <si>
    <t>Spojovací postřik vnějších stěn nanášený celoplošně ručně</t>
  </si>
  <si>
    <t>1484761201</t>
  </si>
  <si>
    <t>13</t>
  </si>
  <si>
    <t>622135R01</t>
  </si>
  <si>
    <t>Zpevnění podkladu pomocí čistého křemičitanu (fixativu)</t>
  </si>
  <si>
    <t>-199703473</t>
  </si>
  <si>
    <t>14</t>
  </si>
  <si>
    <t>349235R21</t>
  </si>
  <si>
    <t>Doplnění plošných fasádních prvků vyložených - bosáže a plošných prvků</t>
  </si>
  <si>
    <t>1922950002</t>
  </si>
  <si>
    <t>349235R02</t>
  </si>
  <si>
    <t>Jádrová vápenná omítka na vnějších stěnách</t>
  </si>
  <si>
    <t>-983249707</t>
  </si>
  <si>
    <t>349235R11</t>
  </si>
  <si>
    <t>Dočištění a dorovnání stávajícího podkladu - pouze sekce IA.a</t>
  </si>
  <si>
    <t>1327454794</t>
  </si>
  <si>
    <t xml:space="preserve">"Sekce IA.a - navázání na provedené práce - příprava pro finální úpravu povrchu" 290,835 </t>
  </si>
  <si>
    <t>17</t>
  </si>
  <si>
    <t>349235R09</t>
  </si>
  <si>
    <t>Štuková vápenná omítka na vnějších stěnách</t>
  </si>
  <si>
    <t>514709015</t>
  </si>
  <si>
    <t xml:space="preserve">"Sekce IA.a - dokončení práce" 290,835 </t>
  </si>
  <si>
    <t>18</t>
  </si>
  <si>
    <t>622131R21</t>
  </si>
  <si>
    <t>Penetrační nátěr vnějších stěn nanášený ručně</t>
  </si>
  <si>
    <t>170616209</t>
  </si>
  <si>
    <t>"Sekce IA.a" 1461,152</t>
  </si>
  <si>
    <t>19</t>
  </si>
  <si>
    <t>349235R03</t>
  </si>
  <si>
    <t>Nátěr minerální silikátovou barvou</t>
  </si>
  <si>
    <t>-2072360868</t>
  </si>
  <si>
    <t>"Sekce IA" 1461,152</t>
  </si>
  <si>
    <t>20</t>
  </si>
  <si>
    <t>349235R05</t>
  </si>
  <si>
    <t>Odsolení soklu z vápencového obkladu</t>
  </si>
  <si>
    <t>464072122</t>
  </si>
  <si>
    <t>"Sekce IA.a" 112,986</t>
  </si>
  <si>
    <t>"Sekce IA.b" 26,79</t>
  </si>
  <si>
    <t>"Sekce IA.c" 17,62</t>
  </si>
  <si>
    <t>349235R06</t>
  </si>
  <si>
    <t>Očištění soklu z vápencového obkladu</t>
  </si>
  <si>
    <t>2072134568</t>
  </si>
  <si>
    <t>"Sekce IA" 112,986</t>
  </si>
  <si>
    <t>22</t>
  </si>
  <si>
    <t>349235R07</t>
  </si>
  <si>
    <t>Zkonsolidování soklu z vápencového obkladu pomocí zpěňovače</t>
  </si>
  <si>
    <t>-265940686</t>
  </si>
  <si>
    <t>23</t>
  </si>
  <si>
    <t>349235R15</t>
  </si>
  <si>
    <t>Vyškrávání spár zdiva kamenného</t>
  </si>
  <si>
    <t>-727882604</t>
  </si>
  <si>
    <t>24</t>
  </si>
  <si>
    <t>349235R10</t>
  </si>
  <si>
    <t>Spárování nebo doplnění spárování spárovací maltou vnějších pohledových ploch soklu z kamene</t>
  </si>
  <si>
    <t>1920232024</t>
  </si>
  <si>
    <t>25</t>
  </si>
  <si>
    <t>349235R08</t>
  </si>
  <si>
    <t>Ošetření soklu z vápencového obkladu hydrofobizačním prostředkem</t>
  </si>
  <si>
    <t>223020140</t>
  </si>
  <si>
    <t>26</t>
  </si>
  <si>
    <t>349235R04</t>
  </si>
  <si>
    <t>Oprava prasklin a trhlin na fasádě</t>
  </si>
  <si>
    <t>soubor</t>
  </si>
  <si>
    <t>-643168703</t>
  </si>
  <si>
    <t>"I.A.a - již provedeno" 0</t>
  </si>
  <si>
    <t>"Sekce IA.b" 1</t>
  </si>
  <si>
    <t>"Sekce IA.c" 1</t>
  </si>
  <si>
    <t>120</t>
  </si>
  <si>
    <t>Fasádní prvky, kompletní oprava dle skutečného stavu</t>
  </si>
  <si>
    <t>27</t>
  </si>
  <si>
    <t>629995R03</t>
  </si>
  <si>
    <t>Příplatek za provedení fasadních prvků - tympanon nad hlavní římsou</t>
  </si>
  <si>
    <t>kus</t>
  </si>
  <si>
    <t>-1700027219</t>
  </si>
  <si>
    <t>"Sekce IA" 2</t>
  </si>
  <si>
    <t>28</t>
  </si>
  <si>
    <t>629995R04</t>
  </si>
  <si>
    <t>Příplatek za provedení fasadních prvků okolo oken s vodorovnou nadokenní římsou se zdobením, včetně podokenního vlysu</t>
  </si>
  <si>
    <t>373023757</t>
  </si>
  <si>
    <t>"Sekce IA" 5</t>
  </si>
  <si>
    <t>29</t>
  </si>
  <si>
    <t>629993R17</t>
  </si>
  <si>
    <t xml:space="preserve">Příplatek za provedení fasadních prvků okolo okna s vodorovnou nadokenní římsou se zdobením, včetně podokenního vlysu a pilastrem s korintskou hlavicí  a patkou</t>
  </si>
  <si>
    <t>474022993</t>
  </si>
  <si>
    <t>30</t>
  </si>
  <si>
    <t>629995R05</t>
  </si>
  <si>
    <t>Příplatek za provedení fasadních prvků okolo oken s tympanonem včetně podokenního vlysu</t>
  </si>
  <si>
    <t>999083749</t>
  </si>
  <si>
    <t>"Sekce IA" 6</t>
  </si>
  <si>
    <t>31</t>
  </si>
  <si>
    <t>629939R19</t>
  </si>
  <si>
    <t>Příplatek za provedení fasadních prvků okolo okna, včetně podokenního vlysu</t>
  </si>
  <si>
    <t>-267893374</t>
  </si>
  <si>
    <t>32</t>
  </si>
  <si>
    <t>629995R26</t>
  </si>
  <si>
    <t xml:space="preserve">Příplatek za provedení fasadních prvků okolo oken s vodorovnou nadokenní římsou se zdobením, včetně podokenního vlysu - kuželek a pilastr s korintskou hlavicí  a patkou</t>
  </si>
  <si>
    <t>1796128070</t>
  </si>
  <si>
    <t>33</t>
  </si>
  <si>
    <t>629995R02</t>
  </si>
  <si>
    <t xml:space="preserve">Příplatek za provedení fasadních prvků  - hlavní (korunová římsa) se zdobením</t>
  </si>
  <si>
    <t>m</t>
  </si>
  <si>
    <t>-1137249869</t>
  </si>
  <si>
    <t>"Sekce IA" 14</t>
  </si>
  <si>
    <t>34</t>
  </si>
  <si>
    <t>629995R22</t>
  </si>
  <si>
    <t>Příplatek za provedení fasadních prvků - parapetní římsa</t>
  </si>
  <si>
    <t>-777167352</t>
  </si>
  <si>
    <t>"Sekce IA" 29,9</t>
  </si>
  <si>
    <t>35</t>
  </si>
  <si>
    <t>629995R07</t>
  </si>
  <si>
    <t>Příplatek za provedení fasadních prvků - kordonová římsa</t>
  </si>
  <si>
    <t>1679735783</t>
  </si>
  <si>
    <t>"Sekce IA" 43</t>
  </si>
  <si>
    <t>36</t>
  </si>
  <si>
    <t>629995R11</t>
  </si>
  <si>
    <t>Příplatek za provedení fasadních prvků - průběžná římsa pod korunní</t>
  </si>
  <si>
    <t>757199690</t>
  </si>
  <si>
    <t>37</t>
  </si>
  <si>
    <t>629995R14</t>
  </si>
  <si>
    <t>Příplatek za provedení fasadních prvků- atika s kuželkami</t>
  </si>
  <si>
    <t>588534769</t>
  </si>
  <si>
    <t>"Sekce IA"3,5</t>
  </si>
  <si>
    <t>118</t>
  </si>
  <si>
    <t>Demontované prvky</t>
  </si>
  <si>
    <t>38</t>
  </si>
  <si>
    <t>DP 02</t>
  </si>
  <si>
    <t>02 - Odstranění kovové tyče, bez náhrady a s uložením na skládku/do sběrného dvora</t>
  </si>
  <si>
    <t>-1136670383</t>
  </si>
  <si>
    <t>Viz PD, výkres D.1.1.04 - Příloha demontovaných prvků SEKCE I.A</t>
  </si>
  <si>
    <t>39</t>
  </si>
  <si>
    <t>DP 06</t>
  </si>
  <si>
    <t>06 - Demontáž stávající kovové ventilační mřížky, D+M nové nerezové mřížky, vč. uložení na skládku/do sběrného dvoru</t>
  </si>
  <si>
    <t>-443571490</t>
  </si>
  <si>
    <t>40</t>
  </si>
  <si>
    <t>DP 07</t>
  </si>
  <si>
    <t>07 - Demontáž tabule s číslem, D+M nové z AL plechu a polepenou folií s totožným číslem, vč. uložení na skládku/do sběrného dvoru</t>
  </si>
  <si>
    <t>-523055243</t>
  </si>
  <si>
    <t>41</t>
  </si>
  <si>
    <t>DP 22</t>
  </si>
  <si>
    <t>22 - Demontáž dvířek elektroskříně, D+M nových nerezových dvířek, vč. uložení na skládku/do sběrného dvoru</t>
  </si>
  <si>
    <t>1693113202</t>
  </si>
  <si>
    <t>Úpravy povrchů, podlahy a osazování výplní</t>
  </si>
  <si>
    <t>42</t>
  </si>
  <si>
    <t>629991012</t>
  </si>
  <si>
    <t>Zakrytí výplní otvorů fólií přilepenou na začišťovací lišty</t>
  </si>
  <si>
    <t>192936894</t>
  </si>
  <si>
    <t>"Sekce IA"2,4*1,5*61</t>
  </si>
  <si>
    <t>43</t>
  </si>
  <si>
    <t>629991R01</t>
  </si>
  <si>
    <t>Stavební přípomoce nedefinované rozpočtem</t>
  </si>
  <si>
    <t>hod</t>
  </si>
  <si>
    <t>-1748161550</t>
  </si>
  <si>
    <t>Ostatní konstrukce a práce, bourání</t>
  </si>
  <si>
    <t>44</t>
  </si>
  <si>
    <t>941111132</t>
  </si>
  <si>
    <t>Montáž lešení řadového trubkového lehkého s podlahami zatížení do 200 kg/m2 š do 1,5 m v do 25 m</t>
  </si>
  <si>
    <t>-183410816</t>
  </si>
  <si>
    <t>"Sekce IA.a" (43+1+1,5)*18,8+(10*2)*2,5</t>
  </si>
  <si>
    <t>"Sekce IA.b" (1+1+13+19+1,5*2)*18,8+(14+10)*2,5</t>
  </si>
  <si>
    <t>"Sekce IA.c" (14+1,5*2)*21</t>
  </si>
  <si>
    <t>45</t>
  </si>
  <si>
    <t>941111232</t>
  </si>
  <si>
    <t>Příplatek k lešení řadovému trubkovému lehkému s podlahami š 1,5 m v 25 m za první a ZKD den použití</t>
  </si>
  <si>
    <t>731889009</t>
  </si>
  <si>
    <t xml:space="preserve">"Odhad doby výstavby  3 měsíců - dokončení finální vrstvy" 3*30*LES1</t>
  </si>
  <si>
    <t xml:space="preserve">"Odhad doby výstavby  7 měsíců" 7*30*LES2</t>
  </si>
  <si>
    <t>46</t>
  </si>
  <si>
    <t>941111832</t>
  </si>
  <si>
    <t>Demontáž lešení řadového trubkového lehkého s podlahami zatížení do 200 kg/m2 š do 1,5 m v do 25 m</t>
  </si>
  <si>
    <t>1140762228</t>
  </si>
  <si>
    <t>LES1+LES2</t>
  </si>
  <si>
    <t>47</t>
  </si>
  <si>
    <t>944511111</t>
  </si>
  <si>
    <t>Montáž ochranné sítě z textilie z umělých vláken</t>
  </si>
  <si>
    <t>1464229184</t>
  </si>
  <si>
    <t>48</t>
  </si>
  <si>
    <t>944511211</t>
  </si>
  <si>
    <t>Příplatek k ochranné síti za první a ZKD den použití</t>
  </si>
  <si>
    <t>2037300914</t>
  </si>
  <si>
    <t>49</t>
  </si>
  <si>
    <t>944511811</t>
  </si>
  <si>
    <t>Demontáž ochranné sítě z textilie z umělých vláken</t>
  </si>
  <si>
    <t>837842784</t>
  </si>
  <si>
    <t>50</t>
  </si>
  <si>
    <t>944511R01</t>
  </si>
  <si>
    <t>Ochrana stávající zeleně v blízkosti lešení</t>
  </si>
  <si>
    <t>kpl</t>
  </si>
  <si>
    <t>1608783442</t>
  </si>
  <si>
    <t>51</t>
  </si>
  <si>
    <t>944511R02</t>
  </si>
  <si>
    <t>Sestříhání stávající zeleně v zasahující do prostoru lešení - mimo vegetační období</t>
  </si>
  <si>
    <t>-247261820</t>
  </si>
  <si>
    <t>52</t>
  </si>
  <si>
    <t>944511R03</t>
  </si>
  <si>
    <t>Překytí anglického dvorku zákrytovou ochrannou deskou/krytem při provádění fasády (dodávka, montáž a demontáž)</t>
  </si>
  <si>
    <t>-614678077</t>
  </si>
  <si>
    <t>53</t>
  </si>
  <si>
    <t>944511R04</t>
  </si>
  <si>
    <t>Vyčištění ploch po odstranění lešení s uvedením do původního stavu</t>
  </si>
  <si>
    <t>-877826389</t>
  </si>
  <si>
    <t>997</t>
  </si>
  <si>
    <t>Přesun sutě</t>
  </si>
  <si>
    <t>54</t>
  </si>
  <si>
    <t>997013155</t>
  </si>
  <si>
    <t>Vnitrostaveništní doprava suti a vybouraných hmot pro budovy v do 18 m s omezením mechanizace</t>
  </si>
  <si>
    <t>t</t>
  </si>
  <si>
    <t>20363013</t>
  </si>
  <si>
    <t>55</t>
  </si>
  <si>
    <t>997013509</t>
  </si>
  <si>
    <t>Příplatek k odvozu suti a vybouraných hmot na skládku ZKD 1 km přes 1 km</t>
  </si>
  <si>
    <t>-674079001</t>
  </si>
  <si>
    <t>"Odvoz na skládku do 25 km" 25*13,137</t>
  </si>
  <si>
    <t>56</t>
  </si>
  <si>
    <t>997013511</t>
  </si>
  <si>
    <t>Odvoz suti a vybouraných hmot z meziskládky na skládku do 1 km s naložením a se složením</t>
  </si>
  <si>
    <t>-1497883726</t>
  </si>
  <si>
    <t>57</t>
  </si>
  <si>
    <t>997013871</t>
  </si>
  <si>
    <t xml:space="preserve">Poplatek za uložení stavebního odpadu na recyklační skládce (skládkovné) směsného stavebního a demoličního kód odpadu  17 09 04</t>
  </si>
  <si>
    <t>-1317752652</t>
  </si>
  <si>
    <t>998</t>
  </si>
  <si>
    <t>Přesun hmot</t>
  </si>
  <si>
    <t>58</t>
  </si>
  <si>
    <t>998011003</t>
  </si>
  <si>
    <t>Přesun hmot pro budovy zděné v do 24 m</t>
  </si>
  <si>
    <t>-901649324</t>
  </si>
  <si>
    <t>PSV</t>
  </si>
  <si>
    <t>Práce a dodávky PSV</t>
  </si>
  <si>
    <t>721</t>
  </si>
  <si>
    <t>Zdravotechnika - vnitřní kanalizace</t>
  </si>
  <si>
    <t>59</t>
  </si>
  <si>
    <t>721173R01</t>
  </si>
  <si>
    <t>Svodné potrubí z PVC - zakrytí při realizaci</t>
  </si>
  <si>
    <t>471761145</t>
  </si>
  <si>
    <t>Viz PD, výkres D.1.1.04 - Příloha demontovaných prvků SEKCE I.</t>
  </si>
  <si>
    <t>"ozn.č. 23" 30</t>
  </si>
  <si>
    <t>60</t>
  </si>
  <si>
    <t>721173R02</t>
  </si>
  <si>
    <t>Svodné potrubí z PVC - očištění po realizaci</t>
  </si>
  <si>
    <t>-718036813</t>
  </si>
  <si>
    <t>61</t>
  </si>
  <si>
    <t>998721103</t>
  </si>
  <si>
    <t>Přesun hmot tonážní pro vnitřní kanalizace v objektech v do 24 m</t>
  </si>
  <si>
    <t>-1168788150</t>
  </si>
  <si>
    <t>741</t>
  </si>
  <si>
    <t>Elektroinstalace - silnoproud</t>
  </si>
  <si>
    <t>62</t>
  </si>
  <si>
    <t>741420R01</t>
  </si>
  <si>
    <t>Hromosvodné vedení - očištění po realizaci</t>
  </si>
  <si>
    <t>-1330286781</t>
  </si>
  <si>
    <t>100</t>
  </si>
  <si>
    <t>63</t>
  </si>
  <si>
    <t>998741103</t>
  </si>
  <si>
    <t>Přesun hmot tonážní pro silnoproud v objektech v do 24 m</t>
  </si>
  <si>
    <t>394990051</t>
  </si>
  <si>
    <t>764</t>
  </si>
  <si>
    <t>Konstrukce klempířské</t>
  </si>
  <si>
    <t>64</t>
  </si>
  <si>
    <t>764002R01</t>
  </si>
  <si>
    <t>Zakrytí oplechování parapetů a svodů při realizaci</t>
  </si>
  <si>
    <t>-1144736225</t>
  </si>
  <si>
    <t>Viz PD, výkres D.1.1.05 - Výpis klempířských výrobků SEKCE I.A</t>
  </si>
  <si>
    <t>509+45</t>
  </si>
  <si>
    <t>65</t>
  </si>
  <si>
    <t>764236R02</t>
  </si>
  <si>
    <t>Očištění oplechování parapetů a svodů po realizaci</t>
  </si>
  <si>
    <t>-973612590</t>
  </si>
  <si>
    <t>66</t>
  </si>
  <si>
    <t>998764103</t>
  </si>
  <si>
    <t>Přesun hmot tonážní pro konstrukce klempířské v objektech v do 24 m</t>
  </si>
  <si>
    <t>889149887</t>
  </si>
  <si>
    <t>HZS</t>
  </si>
  <si>
    <t>Hodinové zúčtovací sazby</t>
  </si>
  <si>
    <t>67</t>
  </si>
  <si>
    <t>Použití plošiny pro průzkum fasády</t>
  </si>
  <si>
    <t>512</t>
  </si>
  <si>
    <t>-117344261</t>
  </si>
  <si>
    <t>Sekce IA.1 - Vedlejší rozpočtovací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</si>
  <si>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</si>
  <si>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</si>
  <si>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</si>
  <si>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</si>
  <si>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</si>
  <si>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</si>
  <si>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</si>
  <si>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VRN1</t>
  </si>
  <si>
    <t>Průzkumné, geodetické a projektové práce</t>
  </si>
  <si>
    <t>010001R02</t>
  </si>
  <si>
    <t>Vyvzorkování materiálu pro chybějící štukatérské prvky, vzorek bude odpovídat technologickým a optickým požadavkům. Souhlas bude zaznamenám v SD na KD ze strany orgánu památkové péče</t>
  </si>
  <si>
    <t>Kč</t>
  </si>
  <si>
    <t>1024</t>
  </si>
  <si>
    <t>2105028544</t>
  </si>
  <si>
    <t>010001R03</t>
  </si>
  <si>
    <t>Laboratorní průzkum struktury a barevnosti původních omítek, na základě výsledku bude stanovena finální barevnost nové fasády</t>
  </si>
  <si>
    <t>1299403827</t>
  </si>
  <si>
    <t>010001R04</t>
  </si>
  <si>
    <t>Vyvzorkování struktury a barevnosti omítky přímo na fasádě objektu, souhlas bude zaznanemán do stavebního deníku na KD ze strany orgánu památkové péče.</t>
  </si>
  <si>
    <t>1101503275</t>
  </si>
  <si>
    <t>010001R05</t>
  </si>
  <si>
    <t>Úschova technických zařízení na fasádě, zpětná montáž se provede až po vydání nového závazného stanoviska k jejich umístění, tvaru, vzhledu, materiálu a barevnosti</t>
  </si>
  <si>
    <t>-1655601800</t>
  </si>
  <si>
    <t>010001R06</t>
  </si>
  <si>
    <t>Zpracování fotodokumentace a elektronického záznamu před započetím stavebních prací</t>
  </si>
  <si>
    <t>-1337185200</t>
  </si>
  <si>
    <t>010001R07</t>
  </si>
  <si>
    <t>Výroba šablon a sejmutí otisků před započetím stavebních prací</t>
  </si>
  <si>
    <t>963282850</t>
  </si>
  <si>
    <t>010001R09</t>
  </si>
  <si>
    <t>Označení a popis demontovaných prvků pro opětovnou montáž</t>
  </si>
  <si>
    <t>1899716874</t>
  </si>
  <si>
    <t>010001R10</t>
  </si>
  <si>
    <t>Zaměření veškěrých architektonických prvků (profily říms, plastické prvky, profilace jednotlivých bos, hlavice a paty pilířů a pilastrů, krokve, atd.) před zahajením prací, zaměření bude sloužit jako podklad pro výrobu šablon profilací</t>
  </si>
  <si>
    <t>513035405</t>
  </si>
  <si>
    <t>013254000</t>
  </si>
  <si>
    <t>Dokumentace skutečného provedení stavby</t>
  </si>
  <si>
    <t>1600314887</t>
  </si>
  <si>
    <t>P</t>
  </si>
  <si>
    <t>Poznámka k položce:_x000d_
Náklady na vyhotovení dokumentace skutečného provedení stavby a její předání objednateli v požadované formě a požadovaném počtu.</t>
  </si>
  <si>
    <t>013254R08</t>
  </si>
  <si>
    <t>Inženýrské sítě</t>
  </si>
  <si>
    <t>359279682</t>
  </si>
  <si>
    <t xml:space="preserve">Poznámka k položce:_x000d_
Náklady na seznámení s rozmístěním a trasou stávajícícg známých sítí na staveništi a přilehlých pozemních dotčených prováděním díla, jejich případné přeložení, nebo ochrana, tak abych v průběhu provádění díla nedošlo k jejich poškozením. Postupem dle pokynu správe dané sítě. </t>
  </si>
  <si>
    <t>VRN3</t>
  </si>
  <si>
    <t>Zařízení staveniště</t>
  </si>
  <si>
    <t>032002000</t>
  </si>
  <si>
    <t>Zřízení staveniště</t>
  </si>
  <si>
    <t>-115176107</t>
  </si>
  <si>
    <t>033002000</t>
  </si>
  <si>
    <t>Připojení staveniště na inženýrské sítě</t>
  </si>
  <si>
    <t>-1158409988</t>
  </si>
  <si>
    <t>034103000</t>
  </si>
  <si>
    <t>Oplocení staveniště</t>
  </si>
  <si>
    <t>1750728324</t>
  </si>
  <si>
    <t>034303000</t>
  </si>
  <si>
    <t>Dopravní značení na staveništi</t>
  </si>
  <si>
    <t>50276586</t>
  </si>
  <si>
    <t>Poznámka k položce:_x000d_
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</si>
  <si>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035103001</t>
  </si>
  <si>
    <t>Pronájem ploch</t>
  </si>
  <si>
    <t>1065034042</t>
  </si>
  <si>
    <t>Poznámka k položce:_x000d_
Náklady na projednání a zajištění případného zvlášního užívání komunikací a veřejných ploch, včetně úhrady vyměřených poplatků a najemného, dočasné i trvalé skládky.</t>
  </si>
  <si>
    <t>039002000</t>
  </si>
  <si>
    <t>Zrušení zařízení staveniště</t>
  </si>
  <si>
    <t>-1135332317</t>
  </si>
  <si>
    <t>039203000</t>
  </si>
  <si>
    <t>Úprava terénu po zrušení zařízení staveniště</t>
  </si>
  <si>
    <t>-194241947</t>
  </si>
  <si>
    <t>VRN4</t>
  </si>
  <si>
    <t>Inženýrská činnost</t>
  </si>
  <si>
    <t>042503000</t>
  </si>
  <si>
    <t>Plán BOZP na staveništi</t>
  </si>
  <si>
    <t>-1782888700</t>
  </si>
  <si>
    <t>042603000</t>
  </si>
  <si>
    <t>Plán zkoušek</t>
  </si>
  <si>
    <t>1909193643</t>
  </si>
  <si>
    <t>045203000</t>
  </si>
  <si>
    <t>Kompletační činnost</t>
  </si>
  <si>
    <t>-755375625</t>
  </si>
  <si>
    <t>Poznámka k položce:_x000d_
Náklady spojené s předáním všech dokladů k dokončené stavbě</t>
  </si>
  <si>
    <t>045303000</t>
  </si>
  <si>
    <t>Koordinační činnost</t>
  </si>
  <si>
    <t>-719338648</t>
  </si>
  <si>
    <t xml:space="preserve">Poznámka k položce:_x000d_
Náklady na zajištění oznámení zahájení stavebních prací v souladu s pravomocnými rozhodnutími a vyjádřeními, např. správců sítí. Poskytnutí součinnosti při tvorbě povinných monitorovacích zpráv projektu. Zajištění a provedení všech nezbytných opatření organizačního a stavebně technologického charakteru k řádnému provedení předmětu díla. </t>
  </si>
  <si>
    <t>VRN5</t>
  </si>
  <si>
    <t>Finanční náklady</t>
  </si>
  <si>
    <t>052002000</t>
  </si>
  <si>
    <t>Finanční rezerva</t>
  </si>
  <si>
    <t>1707263111</t>
  </si>
  <si>
    <t>052002R01</t>
  </si>
  <si>
    <t>Pojištění díla - náklady na pojištění odpovědnosti za škodu</t>
  </si>
  <si>
    <t>1158506060</t>
  </si>
  <si>
    <t>SEZNAM FIGUR</t>
  </si>
  <si>
    <t>Výměra</t>
  </si>
  <si>
    <t xml:space="preserve"> Sekce IA</t>
  </si>
  <si>
    <t>LES</t>
  </si>
  <si>
    <t>Lešení</t>
  </si>
  <si>
    <t>LES_1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</si>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</sst>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2020/1100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 xml:space="preserve">Oprava fasády - Gymnázium Boženy Němcové, sekce IA,  Hradec Králové, 5.9.2023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parč. č. sr. 407/1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5. 9. 2023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Královehradecký kraj, Pivovarské nám. 1245, Hradec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40.0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Projecticon s.r.o., A. Kopeckého 151, Nový Hrádek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24.75" customHeight="1">
      <c r="A95" s="120" t="s">
        <v>81</v>
      </c>
      <c r="B95" s="121"/>
      <c r="C95" s="122"/>
      <c r="D95" s="123" t="s">
        <v>82</v>
      </c>
      <c r="E95" s="123"/>
      <c r="F95" s="123"/>
      <c r="G95" s="123"/>
      <c r="H95" s="123"/>
      <c r="I95" s="124"/>
      <c r="J95" s="123" t="s">
        <v>83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'Sekce IA - Oprava fasády'!J30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'Sekce IA - Oprava fasády'!P129</f>
        <v>0</v>
      </c>
      <c r="AV95" s="129">
        <f>'Sekce IA - Oprava fasády'!J33</f>
        <v>0</v>
      </c>
      <c r="AW95" s="129">
        <f>'Sekce IA - Oprava fasády'!J34</f>
        <v>0</v>
      </c>
      <c r="AX95" s="129">
        <f>'Sekce IA - Oprava fasády'!J35</f>
        <v>0</v>
      </c>
      <c r="AY95" s="129">
        <f>'Sekce IA - Oprava fasády'!J36</f>
        <v>0</v>
      </c>
      <c r="AZ95" s="129">
        <f>'Sekce IA - Oprava fasády'!F33</f>
        <v>0</v>
      </c>
      <c r="BA95" s="129">
        <f>'Sekce IA - Oprava fasády'!F34</f>
        <v>0</v>
      </c>
      <c r="BB95" s="129">
        <f>'Sekce IA - Oprava fasády'!F35</f>
        <v>0</v>
      </c>
      <c r="BC95" s="129">
        <f>'Sekce IA - Oprava fasády'!F36</f>
        <v>0</v>
      </c>
      <c r="BD95" s="131">
        <f>'Sekce IA - Oprava fasády'!F37</f>
        <v>0</v>
      </c>
      <c r="BE95" s="7"/>
      <c r="BT95" s="132" t="s">
        <v>85</v>
      </c>
      <c r="BV95" s="132" t="s">
        <v>79</v>
      </c>
      <c r="BW95" s="132" t="s">
        <v>86</v>
      </c>
      <c r="BX95" s="132" t="s">
        <v>5</v>
      </c>
      <c r="CL95" s="132" t="s">
        <v>1</v>
      </c>
      <c r="CM95" s="132" t="s">
        <v>87</v>
      </c>
    </row>
    <row r="96" s="7" customFormat="1" ht="24.75" customHeight="1">
      <c r="A96" s="120" t="s">
        <v>81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89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'Sekce IA.1 - Vedlejší roz...'!J30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33">
        <v>0</v>
      </c>
      <c r="AT96" s="134">
        <f>ROUND(SUM(AV96:AW96),2)</f>
        <v>0</v>
      </c>
      <c r="AU96" s="135">
        <f>'Sekce IA.1 - Vedlejší roz...'!P121</f>
        <v>0</v>
      </c>
      <c r="AV96" s="134">
        <f>'Sekce IA.1 - Vedlejší roz...'!J33</f>
        <v>0</v>
      </c>
      <c r="AW96" s="134">
        <f>'Sekce IA.1 - Vedlejší roz...'!J34</f>
        <v>0</v>
      </c>
      <c r="AX96" s="134">
        <f>'Sekce IA.1 - Vedlejší roz...'!J35</f>
        <v>0</v>
      </c>
      <c r="AY96" s="134">
        <f>'Sekce IA.1 - Vedlejší roz...'!J36</f>
        <v>0</v>
      </c>
      <c r="AZ96" s="134">
        <f>'Sekce IA.1 - Vedlejší roz...'!F33</f>
        <v>0</v>
      </c>
      <c r="BA96" s="134">
        <f>'Sekce IA.1 - Vedlejší roz...'!F34</f>
        <v>0</v>
      </c>
      <c r="BB96" s="134">
        <f>'Sekce IA.1 - Vedlejší roz...'!F35</f>
        <v>0</v>
      </c>
      <c r="BC96" s="134">
        <f>'Sekce IA.1 - Vedlejší roz...'!F36</f>
        <v>0</v>
      </c>
      <c r="BD96" s="136">
        <f>'Sekce IA.1 - Vedlejší roz...'!F37</f>
        <v>0</v>
      </c>
      <c r="BE96" s="7"/>
      <c r="BT96" s="132" t="s">
        <v>85</v>
      </c>
      <c r="BV96" s="132" t="s">
        <v>79</v>
      </c>
      <c r="BW96" s="132" t="s">
        <v>90</v>
      </c>
      <c r="BX96" s="132" t="s">
        <v>5</v>
      </c>
      <c r="CL96" s="132" t="s">
        <v>1</v>
      </c>
      <c r="CM96" s="132" t="s">
        <v>87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S8YnHLxh+2ekVdOF8DyXzl3EkdsJd5kPZefh3cmFYfMNIl5BTRa6jla+16u2TMgTXSCqJQ38javgEZKuDs1pZg==" hashValue="dXjcLliT6CElTzmUJclaQR/Gwbso1+LEbCLYA4StnF56BnamQGR9QFgWZq231ZKLe01dH1cnln5/T3nw2l1eP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ekce IA - Oprava fasády'!C2" display="/"/>
    <hyperlink ref="A96" location="'Sekce IA.1 - Vedlejší ro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37" t="s">
        <v>91</v>
      </c>
      <c r="BA2" s="137" t="s">
        <v>92</v>
      </c>
      <c r="BB2" s="137" t="s">
        <v>1</v>
      </c>
      <c r="BC2" s="137" t="s">
        <v>93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94</v>
      </c>
      <c r="BA3" s="137" t="s">
        <v>95</v>
      </c>
      <c r="BB3" s="137" t="s">
        <v>1</v>
      </c>
      <c r="BC3" s="137" t="s">
        <v>96</v>
      </c>
      <c r="BD3" s="137" t="s">
        <v>87</v>
      </c>
    </row>
    <row r="4" s="1" customFormat="1" ht="24.96" customHeight="1">
      <c r="B4" s="21"/>
      <c r="D4" s="140" t="s">
        <v>97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 xml:space="preserve">Oprava fasády - Gymnázium Boženy Němcové, sekce IA,  Hradec Králové, 5.9.2023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99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7"/>
      <c r="B27" s="148"/>
      <c r="C27" s="147"/>
      <c r="D27" s="147"/>
      <c r="E27" s="149" t="s">
        <v>36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37</v>
      </c>
      <c r="E30" s="39"/>
      <c r="F30" s="39"/>
      <c r="G30" s="39"/>
      <c r="H30" s="39"/>
      <c r="I30" s="39"/>
      <c r="J30" s="153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39</v>
      </c>
      <c r="G32" s="39"/>
      <c r="H32" s="39"/>
      <c r="I32" s="154" t="s">
        <v>38</v>
      </c>
      <c r="J32" s="154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41</v>
      </c>
      <c r="E33" s="142" t="s">
        <v>42</v>
      </c>
      <c r="F33" s="156">
        <f>ROUND((SUM(BE129:BE426)),  2)</f>
        <v>0</v>
      </c>
      <c r="G33" s="39"/>
      <c r="H33" s="39"/>
      <c r="I33" s="157">
        <v>0.20999999999999999</v>
      </c>
      <c r="J33" s="156">
        <f>ROUND(((SUM(BE129:BE426))*I33),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43</v>
      </c>
      <c r="F34" s="156">
        <f>ROUND((SUM(BF129:BF426)),  2)</f>
        <v>0</v>
      </c>
      <c r="G34" s="39"/>
      <c r="H34" s="39"/>
      <c r="I34" s="157">
        <v>0.14999999999999999</v>
      </c>
      <c r="J34" s="156">
        <f>ROUND(((SUM(BF129:BF426))*I34),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44</v>
      </c>
      <c r="F35" s="156">
        <f>ROUND((SUM(BG129:BG426)),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45</v>
      </c>
      <c r="F36" s="156">
        <f>ROUND((SUM(BH129:BH426)),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46</v>
      </c>
      <c r="F37" s="156">
        <f>ROUND((SUM(BI129:BI426)),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6.25" customHeight="1">
      <c r="A85" s="39"/>
      <c r="B85" s="40"/>
      <c r="C85" s="41"/>
      <c r="D85" s="41"/>
      <c r="E85" s="176" t="str">
        <f>E7</f>
        <v xml:space="preserve">Oprava fasády - Gymnázium Boženy Němcové, sekce IA,  Hradec Králové, 5.9.2023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Sekce IA - Oprava fasády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parč. č. sr. 407/1</v>
      </c>
      <c r="G89" s="41"/>
      <c r="H89" s="41"/>
      <c r="I89" s="33" t="s">
        <v>22</v>
      </c>
      <c r="J89" s="80" t="str">
        <f>IF(J12="","",J12)</f>
        <v>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Královehradecký kraj, Pivovarské nám. 1245, Hradec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Projecticon s.r.o., A. Kopeckého 151, Nový Hrádek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7" t="s">
        <v>101</v>
      </c>
      <c r="D94" s="178"/>
      <c r="E94" s="178"/>
      <c r="F94" s="178"/>
      <c r="G94" s="178"/>
      <c r="H94" s="178"/>
      <c r="I94" s="178"/>
      <c r="J94" s="179" t="s">
        <v>102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0" t="s">
        <v>103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hidden="1" s="9" customFormat="1" ht="24.96" customHeight="1">
      <c r="A97" s="9"/>
      <c r="B97" s="181"/>
      <c r="C97" s="182"/>
      <c r="D97" s="183" t="s">
        <v>105</v>
      </c>
      <c r="E97" s="184"/>
      <c r="F97" s="184"/>
      <c r="G97" s="184"/>
      <c r="H97" s="184"/>
      <c r="I97" s="184"/>
      <c r="J97" s="185">
        <f>J130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7"/>
      <c r="C98" s="188"/>
      <c r="D98" s="189" t="s">
        <v>106</v>
      </c>
      <c r="E98" s="190"/>
      <c r="F98" s="190"/>
      <c r="G98" s="190"/>
      <c r="H98" s="190"/>
      <c r="I98" s="190"/>
      <c r="J98" s="191">
        <f>J131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7"/>
      <c r="C99" s="188"/>
      <c r="D99" s="189" t="s">
        <v>107</v>
      </c>
      <c r="E99" s="190"/>
      <c r="F99" s="190"/>
      <c r="G99" s="190"/>
      <c r="H99" s="190"/>
      <c r="I99" s="190"/>
      <c r="J99" s="191">
        <f>J295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7"/>
      <c r="C100" s="188"/>
      <c r="D100" s="189" t="s">
        <v>108</v>
      </c>
      <c r="E100" s="190"/>
      <c r="F100" s="190"/>
      <c r="G100" s="190"/>
      <c r="H100" s="190"/>
      <c r="I100" s="190"/>
      <c r="J100" s="191">
        <f>J340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7"/>
      <c r="C101" s="188"/>
      <c r="D101" s="189" t="s">
        <v>109</v>
      </c>
      <c r="E101" s="190"/>
      <c r="F101" s="190"/>
      <c r="G101" s="190"/>
      <c r="H101" s="190"/>
      <c r="I101" s="190"/>
      <c r="J101" s="191">
        <f>J353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7"/>
      <c r="C102" s="188"/>
      <c r="D102" s="189" t="s">
        <v>110</v>
      </c>
      <c r="E102" s="190"/>
      <c r="F102" s="190"/>
      <c r="G102" s="190"/>
      <c r="H102" s="190"/>
      <c r="I102" s="190"/>
      <c r="J102" s="191">
        <f>J359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7"/>
      <c r="C103" s="188"/>
      <c r="D103" s="189" t="s">
        <v>111</v>
      </c>
      <c r="E103" s="190"/>
      <c r="F103" s="190"/>
      <c r="G103" s="190"/>
      <c r="H103" s="190"/>
      <c r="I103" s="190"/>
      <c r="J103" s="191">
        <f>J395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7"/>
      <c r="C104" s="188"/>
      <c r="D104" s="189" t="s">
        <v>112</v>
      </c>
      <c r="E104" s="190"/>
      <c r="F104" s="190"/>
      <c r="G104" s="190"/>
      <c r="H104" s="190"/>
      <c r="I104" s="190"/>
      <c r="J104" s="191">
        <f>J401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81"/>
      <c r="C105" s="182"/>
      <c r="D105" s="183" t="s">
        <v>113</v>
      </c>
      <c r="E105" s="184"/>
      <c r="F105" s="184"/>
      <c r="G105" s="184"/>
      <c r="H105" s="184"/>
      <c r="I105" s="184"/>
      <c r="J105" s="185">
        <f>J403</f>
        <v>0</v>
      </c>
      <c r="K105" s="182"/>
      <c r="L105" s="18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87"/>
      <c r="C106" s="188"/>
      <c r="D106" s="189" t="s">
        <v>114</v>
      </c>
      <c r="E106" s="190"/>
      <c r="F106" s="190"/>
      <c r="G106" s="190"/>
      <c r="H106" s="190"/>
      <c r="I106" s="190"/>
      <c r="J106" s="191">
        <f>J404</f>
        <v>0</v>
      </c>
      <c r="K106" s="188"/>
      <c r="L106" s="192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7"/>
      <c r="C107" s="188"/>
      <c r="D107" s="189" t="s">
        <v>115</v>
      </c>
      <c r="E107" s="190"/>
      <c r="F107" s="190"/>
      <c r="G107" s="190"/>
      <c r="H107" s="190"/>
      <c r="I107" s="190"/>
      <c r="J107" s="191">
        <f>J412</f>
        <v>0</v>
      </c>
      <c r="K107" s="188"/>
      <c r="L107" s="192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7"/>
      <c r="C108" s="188"/>
      <c r="D108" s="189" t="s">
        <v>116</v>
      </c>
      <c r="E108" s="190"/>
      <c r="F108" s="190"/>
      <c r="G108" s="190"/>
      <c r="H108" s="190"/>
      <c r="I108" s="190"/>
      <c r="J108" s="191">
        <f>J417</f>
        <v>0</v>
      </c>
      <c r="K108" s="188"/>
      <c r="L108" s="192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9" customFormat="1" ht="24.96" customHeight="1">
      <c r="A109" s="9"/>
      <c r="B109" s="181"/>
      <c r="C109" s="182"/>
      <c r="D109" s="183" t="s">
        <v>117</v>
      </c>
      <c r="E109" s="184"/>
      <c r="F109" s="184"/>
      <c r="G109" s="184"/>
      <c r="H109" s="184"/>
      <c r="I109" s="184"/>
      <c r="J109" s="185">
        <f>J425</f>
        <v>0</v>
      </c>
      <c r="K109" s="182"/>
      <c r="L109" s="18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hidden="1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hidden="1"/>
    <row r="113" hidden="1"/>
    <row r="114" hidden="1"/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118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6.25" customHeight="1">
      <c r="A119" s="39"/>
      <c r="B119" s="40"/>
      <c r="C119" s="41"/>
      <c r="D119" s="41"/>
      <c r="E119" s="176" t="str">
        <f>E7</f>
        <v xml:space="preserve">Oprava fasády - Gymnázium Boženy Němcové, sekce IA,  Hradec Králové, 5.9.2023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98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Sekce IA - Oprava fasády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parč. č. sr. 407/1</v>
      </c>
      <c r="G123" s="41"/>
      <c r="H123" s="41"/>
      <c r="I123" s="33" t="s">
        <v>22</v>
      </c>
      <c r="J123" s="80" t="str">
        <f>IF(J12="","",J12)</f>
        <v>5. 9. 2023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Královehradecký kraj, Pivovarské nám. 1245, Hradec</v>
      </c>
      <c r="G125" s="41"/>
      <c r="H125" s="41"/>
      <c r="I125" s="33" t="s">
        <v>30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40.0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Projecticon s.r.o., A. Kopeckého 151, Nový Hrádek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3"/>
      <c r="B128" s="194"/>
      <c r="C128" s="195" t="s">
        <v>119</v>
      </c>
      <c r="D128" s="196" t="s">
        <v>62</v>
      </c>
      <c r="E128" s="196" t="s">
        <v>58</v>
      </c>
      <c r="F128" s="196" t="s">
        <v>59</v>
      </c>
      <c r="G128" s="196" t="s">
        <v>120</v>
      </c>
      <c r="H128" s="196" t="s">
        <v>121</v>
      </c>
      <c r="I128" s="196" t="s">
        <v>122</v>
      </c>
      <c r="J128" s="196" t="s">
        <v>102</v>
      </c>
      <c r="K128" s="197" t="s">
        <v>123</v>
      </c>
      <c r="L128" s="198"/>
      <c r="M128" s="101" t="s">
        <v>1</v>
      </c>
      <c r="N128" s="102" t="s">
        <v>41</v>
      </c>
      <c r="O128" s="102" t="s">
        <v>124</v>
      </c>
      <c r="P128" s="102" t="s">
        <v>125</v>
      </c>
      <c r="Q128" s="102" t="s">
        <v>126</v>
      </c>
      <c r="R128" s="102" t="s">
        <v>127</v>
      </c>
      <c r="S128" s="102" t="s">
        <v>128</v>
      </c>
      <c r="T128" s="103" t="s">
        <v>129</v>
      </c>
      <c r="U128" s="193"/>
      <c r="V128" s="193"/>
      <c r="W128" s="193"/>
      <c r="X128" s="193"/>
      <c r="Y128" s="193"/>
      <c r="Z128" s="193"/>
      <c r="AA128" s="193"/>
      <c r="AB128" s="193"/>
      <c r="AC128" s="193"/>
      <c r="AD128" s="193"/>
      <c r="AE128" s="193"/>
    </row>
    <row r="129" s="2" customFormat="1" ht="22.8" customHeight="1">
      <c r="A129" s="39"/>
      <c r="B129" s="40"/>
      <c r="C129" s="108" t="s">
        <v>130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P130+P403+P425</f>
        <v>0</v>
      </c>
      <c r="Q129" s="105"/>
      <c r="R129" s="201">
        <f>R130+R403+R425</f>
        <v>1034.80351309</v>
      </c>
      <c r="S129" s="105"/>
      <c r="T129" s="202">
        <f>T130+T403+T425</f>
        <v>13.136757600000001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76</v>
      </c>
      <c r="AU129" s="18" t="s">
        <v>104</v>
      </c>
      <c r="BK129" s="203">
        <f>BK130+BK403+BK425</f>
        <v>0</v>
      </c>
    </row>
    <row r="130" s="12" customFormat="1" ht="25.92" customHeight="1">
      <c r="A130" s="12"/>
      <c r="B130" s="204"/>
      <c r="C130" s="205"/>
      <c r="D130" s="206" t="s">
        <v>76</v>
      </c>
      <c r="E130" s="207" t="s">
        <v>131</v>
      </c>
      <c r="F130" s="207" t="s">
        <v>132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P131+P353+P359+P395+P401</f>
        <v>0</v>
      </c>
      <c r="Q130" s="212"/>
      <c r="R130" s="213">
        <f>R131+R353+R359+R395+R401</f>
        <v>1032.97705309</v>
      </c>
      <c r="S130" s="212"/>
      <c r="T130" s="214">
        <f>T131+T353+T359+T395+T401</f>
        <v>12.211577600000002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85</v>
      </c>
      <c r="AT130" s="216" t="s">
        <v>76</v>
      </c>
      <c r="AU130" s="216" t="s">
        <v>77</v>
      </c>
      <c r="AY130" s="215" t="s">
        <v>133</v>
      </c>
      <c r="BK130" s="217">
        <f>BK131+BK353+BK359+BK395+BK401</f>
        <v>0</v>
      </c>
    </row>
    <row r="131" s="12" customFormat="1" ht="22.8" customHeight="1">
      <c r="A131" s="12"/>
      <c r="B131" s="204"/>
      <c r="C131" s="205"/>
      <c r="D131" s="206" t="s">
        <v>76</v>
      </c>
      <c r="E131" s="218" t="s">
        <v>134</v>
      </c>
      <c r="F131" s="218" t="s">
        <v>135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P132+SUM(P133:P295)+P340</f>
        <v>0</v>
      </c>
      <c r="Q131" s="212"/>
      <c r="R131" s="213">
        <f>R132+SUM(R133:R295)+R340</f>
        <v>1032.97705309</v>
      </c>
      <c r="S131" s="212"/>
      <c r="T131" s="214">
        <f>T132+SUM(T133:T295)+T340</f>
        <v>12.211577600000002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85</v>
      </c>
      <c r="AT131" s="216" t="s">
        <v>76</v>
      </c>
      <c r="AU131" s="216" t="s">
        <v>85</v>
      </c>
      <c r="AY131" s="215" t="s">
        <v>133</v>
      </c>
      <c r="BK131" s="217">
        <f>BK132+SUM(BK133:BK295)+BK340</f>
        <v>0</v>
      </c>
    </row>
    <row r="132" s="2" customFormat="1" ht="16.5" customHeight="1">
      <c r="A132" s="39"/>
      <c r="B132" s="40"/>
      <c r="C132" s="220" t="s">
        <v>85</v>
      </c>
      <c r="D132" s="220" t="s">
        <v>136</v>
      </c>
      <c r="E132" s="221" t="s">
        <v>137</v>
      </c>
      <c r="F132" s="222" t="s">
        <v>138</v>
      </c>
      <c r="G132" s="223" t="s">
        <v>139</v>
      </c>
      <c r="H132" s="224">
        <v>756.34000000000003</v>
      </c>
      <c r="I132" s="225"/>
      <c r="J132" s="226">
        <f>ROUND(I132*H132,2)</f>
        <v>0</v>
      </c>
      <c r="K132" s="222" t="s">
        <v>140</v>
      </c>
      <c r="L132" s="45"/>
      <c r="M132" s="227" t="s">
        <v>1</v>
      </c>
      <c r="N132" s="228" t="s">
        <v>42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141</v>
      </c>
      <c r="AT132" s="231" t="s">
        <v>136</v>
      </c>
      <c r="AU132" s="231" t="s">
        <v>87</v>
      </c>
      <c r="AY132" s="18" t="s">
        <v>133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85</v>
      </c>
      <c r="BK132" s="232">
        <f>ROUND(I132*H132,2)</f>
        <v>0</v>
      </c>
      <c r="BL132" s="18" t="s">
        <v>141</v>
      </c>
      <c r="BM132" s="231" t="s">
        <v>142</v>
      </c>
    </row>
    <row r="133" s="13" customFormat="1">
      <c r="A133" s="13"/>
      <c r="B133" s="233"/>
      <c r="C133" s="234"/>
      <c r="D133" s="235" t="s">
        <v>143</v>
      </c>
      <c r="E133" s="236" t="s">
        <v>1</v>
      </c>
      <c r="F133" s="237" t="s">
        <v>144</v>
      </c>
      <c r="G133" s="234"/>
      <c r="H133" s="236" t="s">
        <v>1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3" t="s">
        <v>143</v>
      </c>
      <c r="AU133" s="243" t="s">
        <v>87</v>
      </c>
      <c r="AV133" s="13" t="s">
        <v>85</v>
      </c>
      <c r="AW133" s="13" t="s">
        <v>32</v>
      </c>
      <c r="AX133" s="13" t="s">
        <v>77</v>
      </c>
      <c r="AY133" s="243" t="s">
        <v>133</v>
      </c>
    </row>
    <row r="134" s="14" customFormat="1">
      <c r="A134" s="14"/>
      <c r="B134" s="244"/>
      <c r="C134" s="245"/>
      <c r="D134" s="235" t="s">
        <v>143</v>
      </c>
      <c r="E134" s="246" t="s">
        <v>1</v>
      </c>
      <c r="F134" s="247" t="s">
        <v>145</v>
      </c>
      <c r="G134" s="245"/>
      <c r="H134" s="248">
        <v>0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4" t="s">
        <v>143</v>
      </c>
      <c r="AU134" s="254" t="s">
        <v>87</v>
      </c>
      <c r="AV134" s="14" t="s">
        <v>87</v>
      </c>
      <c r="AW134" s="14" t="s">
        <v>32</v>
      </c>
      <c r="AX134" s="14" t="s">
        <v>77</v>
      </c>
      <c r="AY134" s="254" t="s">
        <v>133</v>
      </c>
    </row>
    <row r="135" s="14" customFormat="1">
      <c r="A135" s="14"/>
      <c r="B135" s="244"/>
      <c r="C135" s="245"/>
      <c r="D135" s="235" t="s">
        <v>143</v>
      </c>
      <c r="E135" s="246" t="s">
        <v>1</v>
      </c>
      <c r="F135" s="247" t="s">
        <v>146</v>
      </c>
      <c r="G135" s="245"/>
      <c r="H135" s="248">
        <v>537.41999999999996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143</v>
      </c>
      <c r="AU135" s="254" t="s">
        <v>87</v>
      </c>
      <c r="AV135" s="14" t="s">
        <v>87</v>
      </c>
      <c r="AW135" s="14" t="s">
        <v>32</v>
      </c>
      <c r="AX135" s="14" t="s">
        <v>77</v>
      </c>
      <c r="AY135" s="254" t="s">
        <v>133</v>
      </c>
    </row>
    <row r="136" s="14" customFormat="1">
      <c r="A136" s="14"/>
      <c r="B136" s="244"/>
      <c r="C136" s="245"/>
      <c r="D136" s="235" t="s">
        <v>143</v>
      </c>
      <c r="E136" s="246" t="s">
        <v>1</v>
      </c>
      <c r="F136" s="247" t="s">
        <v>147</v>
      </c>
      <c r="G136" s="245"/>
      <c r="H136" s="248">
        <v>218.91999999999999</v>
      </c>
      <c r="I136" s="249"/>
      <c r="J136" s="245"/>
      <c r="K136" s="245"/>
      <c r="L136" s="250"/>
      <c r="M136" s="251"/>
      <c r="N136" s="252"/>
      <c r="O136" s="252"/>
      <c r="P136" s="252"/>
      <c r="Q136" s="252"/>
      <c r="R136" s="252"/>
      <c r="S136" s="252"/>
      <c r="T136" s="25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4" t="s">
        <v>143</v>
      </c>
      <c r="AU136" s="254" t="s">
        <v>87</v>
      </c>
      <c r="AV136" s="14" t="s">
        <v>87</v>
      </c>
      <c r="AW136" s="14" t="s">
        <v>32</v>
      </c>
      <c r="AX136" s="14" t="s">
        <v>77</v>
      </c>
      <c r="AY136" s="254" t="s">
        <v>133</v>
      </c>
    </row>
    <row r="137" s="15" customFormat="1">
      <c r="A137" s="15"/>
      <c r="B137" s="255"/>
      <c r="C137" s="256"/>
      <c r="D137" s="235" t="s">
        <v>143</v>
      </c>
      <c r="E137" s="257" t="s">
        <v>1</v>
      </c>
      <c r="F137" s="258" t="s">
        <v>148</v>
      </c>
      <c r="G137" s="256"/>
      <c r="H137" s="259">
        <v>756.34000000000003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5" t="s">
        <v>143</v>
      </c>
      <c r="AU137" s="265" t="s">
        <v>87</v>
      </c>
      <c r="AV137" s="15" t="s">
        <v>149</v>
      </c>
      <c r="AW137" s="15" t="s">
        <v>32</v>
      </c>
      <c r="AX137" s="15" t="s">
        <v>77</v>
      </c>
      <c r="AY137" s="265" t="s">
        <v>133</v>
      </c>
    </row>
    <row r="138" s="16" customFormat="1">
      <c r="A138" s="16"/>
      <c r="B138" s="266"/>
      <c r="C138" s="267"/>
      <c r="D138" s="235" t="s">
        <v>143</v>
      </c>
      <c r="E138" s="268" t="s">
        <v>1</v>
      </c>
      <c r="F138" s="269" t="s">
        <v>150</v>
      </c>
      <c r="G138" s="267"/>
      <c r="H138" s="270">
        <v>756.34000000000003</v>
      </c>
      <c r="I138" s="271"/>
      <c r="J138" s="267"/>
      <c r="K138" s="267"/>
      <c r="L138" s="272"/>
      <c r="M138" s="273"/>
      <c r="N138" s="274"/>
      <c r="O138" s="274"/>
      <c r="P138" s="274"/>
      <c r="Q138" s="274"/>
      <c r="R138" s="274"/>
      <c r="S138" s="274"/>
      <c r="T138" s="275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76" t="s">
        <v>143</v>
      </c>
      <c r="AU138" s="276" t="s">
        <v>87</v>
      </c>
      <c r="AV138" s="16" t="s">
        <v>151</v>
      </c>
      <c r="AW138" s="16" t="s">
        <v>32</v>
      </c>
      <c r="AX138" s="16" t="s">
        <v>85</v>
      </c>
      <c r="AY138" s="276" t="s">
        <v>133</v>
      </c>
    </row>
    <row r="139" s="2" customFormat="1" ht="16.5" customHeight="1">
      <c r="A139" s="39"/>
      <c r="B139" s="40"/>
      <c r="C139" s="220" t="s">
        <v>87</v>
      </c>
      <c r="D139" s="220" t="s">
        <v>136</v>
      </c>
      <c r="E139" s="221" t="s">
        <v>152</v>
      </c>
      <c r="F139" s="222" t="s">
        <v>153</v>
      </c>
      <c r="G139" s="223" t="s">
        <v>139</v>
      </c>
      <c r="H139" s="224">
        <v>756.34000000000003</v>
      </c>
      <c r="I139" s="225"/>
      <c r="J139" s="226">
        <f>ROUND(I139*H139,2)</f>
        <v>0</v>
      </c>
      <c r="K139" s="222" t="s">
        <v>1</v>
      </c>
      <c r="L139" s="45"/>
      <c r="M139" s="227" t="s">
        <v>1</v>
      </c>
      <c r="N139" s="228" t="s">
        <v>42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141</v>
      </c>
      <c r="AT139" s="231" t="s">
        <v>136</v>
      </c>
      <c r="AU139" s="231" t="s">
        <v>87</v>
      </c>
      <c r="AY139" s="18" t="s">
        <v>133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85</v>
      </c>
      <c r="BK139" s="232">
        <f>ROUND(I139*H139,2)</f>
        <v>0</v>
      </c>
      <c r="BL139" s="18" t="s">
        <v>141</v>
      </c>
      <c r="BM139" s="231" t="s">
        <v>154</v>
      </c>
    </row>
    <row r="140" s="13" customFormat="1">
      <c r="A140" s="13"/>
      <c r="B140" s="233"/>
      <c r="C140" s="234"/>
      <c r="D140" s="235" t="s">
        <v>143</v>
      </c>
      <c r="E140" s="236" t="s">
        <v>1</v>
      </c>
      <c r="F140" s="237" t="s">
        <v>144</v>
      </c>
      <c r="G140" s="234"/>
      <c r="H140" s="236" t="s">
        <v>1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143</v>
      </c>
      <c r="AU140" s="243" t="s">
        <v>87</v>
      </c>
      <c r="AV140" s="13" t="s">
        <v>85</v>
      </c>
      <c r="AW140" s="13" t="s">
        <v>32</v>
      </c>
      <c r="AX140" s="13" t="s">
        <v>77</v>
      </c>
      <c r="AY140" s="243" t="s">
        <v>133</v>
      </c>
    </row>
    <row r="141" s="14" customFormat="1">
      <c r="A141" s="14"/>
      <c r="B141" s="244"/>
      <c r="C141" s="245"/>
      <c r="D141" s="235" t="s">
        <v>143</v>
      </c>
      <c r="E141" s="246" t="s">
        <v>1</v>
      </c>
      <c r="F141" s="247" t="s">
        <v>145</v>
      </c>
      <c r="G141" s="245"/>
      <c r="H141" s="248">
        <v>0</v>
      </c>
      <c r="I141" s="249"/>
      <c r="J141" s="245"/>
      <c r="K141" s="245"/>
      <c r="L141" s="250"/>
      <c r="M141" s="251"/>
      <c r="N141" s="252"/>
      <c r="O141" s="252"/>
      <c r="P141" s="252"/>
      <c r="Q141" s="252"/>
      <c r="R141" s="252"/>
      <c r="S141" s="252"/>
      <c r="T141" s="25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4" t="s">
        <v>143</v>
      </c>
      <c r="AU141" s="254" t="s">
        <v>87</v>
      </c>
      <c r="AV141" s="14" t="s">
        <v>87</v>
      </c>
      <c r="AW141" s="14" t="s">
        <v>32</v>
      </c>
      <c r="AX141" s="14" t="s">
        <v>77</v>
      </c>
      <c r="AY141" s="254" t="s">
        <v>133</v>
      </c>
    </row>
    <row r="142" s="14" customFormat="1">
      <c r="A142" s="14"/>
      <c r="B142" s="244"/>
      <c r="C142" s="245"/>
      <c r="D142" s="235" t="s">
        <v>143</v>
      </c>
      <c r="E142" s="246" t="s">
        <v>1</v>
      </c>
      <c r="F142" s="247" t="s">
        <v>146</v>
      </c>
      <c r="G142" s="245"/>
      <c r="H142" s="248">
        <v>537.41999999999996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143</v>
      </c>
      <c r="AU142" s="254" t="s">
        <v>87</v>
      </c>
      <c r="AV142" s="14" t="s">
        <v>87</v>
      </c>
      <c r="AW142" s="14" t="s">
        <v>32</v>
      </c>
      <c r="AX142" s="14" t="s">
        <v>77</v>
      </c>
      <c r="AY142" s="254" t="s">
        <v>133</v>
      </c>
    </row>
    <row r="143" s="14" customFormat="1">
      <c r="A143" s="14"/>
      <c r="B143" s="244"/>
      <c r="C143" s="245"/>
      <c r="D143" s="235" t="s">
        <v>143</v>
      </c>
      <c r="E143" s="246" t="s">
        <v>1</v>
      </c>
      <c r="F143" s="247" t="s">
        <v>147</v>
      </c>
      <c r="G143" s="245"/>
      <c r="H143" s="248">
        <v>218.91999999999999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143</v>
      </c>
      <c r="AU143" s="254" t="s">
        <v>87</v>
      </c>
      <c r="AV143" s="14" t="s">
        <v>87</v>
      </c>
      <c r="AW143" s="14" t="s">
        <v>32</v>
      </c>
      <c r="AX143" s="14" t="s">
        <v>77</v>
      </c>
      <c r="AY143" s="254" t="s">
        <v>133</v>
      </c>
    </row>
    <row r="144" s="15" customFormat="1">
      <c r="A144" s="15"/>
      <c r="B144" s="255"/>
      <c r="C144" s="256"/>
      <c r="D144" s="235" t="s">
        <v>143</v>
      </c>
      <c r="E144" s="257" t="s">
        <v>1</v>
      </c>
      <c r="F144" s="258" t="s">
        <v>148</v>
      </c>
      <c r="G144" s="256"/>
      <c r="H144" s="259">
        <v>756.34000000000003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143</v>
      </c>
      <c r="AU144" s="265" t="s">
        <v>87</v>
      </c>
      <c r="AV144" s="15" t="s">
        <v>149</v>
      </c>
      <c r="AW144" s="15" t="s">
        <v>32</v>
      </c>
      <c r="AX144" s="15" t="s">
        <v>77</v>
      </c>
      <c r="AY144" s="265" t="s">
        <v>133</v>
      </c>
    </row>
    <row r="145" s="16" customFormat="1">
      <c r="A145" s="16"/>
      <c r="B145" s="266"/>
      <c r="C145" s="267"/>
      <c r="D145" s="235" t="s">
        <v>143</v>
      </c>
      <c r="E145" s="268" t="s">
        <v>1</v>
      </c>
      <c r="F145" s="269" t="s">
        <v>150</v>
      </c>
      <c r="G145" s="267"/>
      <c r="H145" s="270">
        <v>756.34000000000003</v>
      </c>
      <c r="I145" s="271"/>
      <c r="J145" s="267"/>
      <c r="K145" s="267"/>
      <c r="L145" s="272"/>
      <c r="M145" s="273"/>
      <c r="N145" s="274"/>
      <c r="O145" s="274"/>
      <c r="P145" s="274"/>
      <c r="Q145" s="274"/>
      <c r="R145" s="274"/>
      <c r="S145" s="274"/>
      <c r="T145" s="275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76" t="s">
        <v>143</v>
      </c>
      <c r="AU145" s="276" t="s">
        <v>87</v>
      </c>
      <c r="AV145" s="16" t="s">
        <v>151</v>
      </c>
      <c r="AW145" s="16" t="s">
        <v>32</v>
      </c>
      <c r="AX145" s="16" t="s">
        <v>85</v>
      </c>
      <c r="AY145" s="276" t="s">
        <v>133</v>
      </c>
    </row>
    <row r="146" s="2" customFormat="1" ht="16.5" customHeight="1">
      <c r="A146" s="39"/>
      <c r="B146" s="40"/>
      <c r="C146" s="220" t="s">
        <v>149</v>
      </c>
      <c r="D146" s="220" t="s">
        <v>136</v>
      </c>
      <c r="E146" s="221" t="s">
        <v>155</v>
      </c>
      <c r="F146" s="222" t="s">
        <v>156</v>
      </c>
      <c r="G146" s="223" t="s">
        <v>139</v>
      </c>
      <c r="H146" s="224">
        <v>756.34000000000003</v>
      </c>
      <c r="I146" s="225"/>
      <c r="J146" s="226">
        <f>ROUND(I146*H146,2)</f>
        <v>0</v>
      </c>
      <c r="K146" s="222" t="s">
        <v>1</v>
      </c>
      <c r="L146" s="45"/>
      <c r="M146" s="227" t="s">
        <v>1</v>
      </c>
      <c r="N146" s="228" t="s">
        <v>42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151</v>
      </c>
      <c r="AT146" s="231" t="s">
        <v>136</v>
      </c>
      <c r="AU146" s="231" t="s">
        <v>87</v>
      </c>
      <c r="AY146" s="18" t="s">
        <v>133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85</v>
      </c>
      <c r="BK146" s="232">
        <f>ROUND(I146*H146,2)</f>
        <v>0</v>
      </c>
      <c r="BL146" s="18" t="s">
        <v>151</v>
      </c>
      <c r="BM146" s="231" t="s">
        <v>157</v>
      </c>
    </row>
    <row r="147" s="13" customFormat="1">
      <c r="A147" s="13"/>
      <c r="B147" s="233"/>
      <c r="C147" s="234"/>
      <c r="D147" s="235" t="s">
        <v>143</v>
      </c>
      <c r="E147" s="236" t="s">
        <v>1</v>
      </c>
      <c r="F147" s="237" t="s">
        <v>144</v>
      </c>
      <c r="G147" s="234"/>
      <c r="H147" s="236" t="s">
        <v>1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143</v>
      </c>
      <c r="AU147" s="243" t="s">
        <v>87</v>
      </c>
      <c r="AV147" s="13" t="s">
        <v>85</v>
      </c>
      <c r="AW147" s="13" t="s">
        <v>32</v>
      </c>
      <c r="AX147" s="13" t="s">
        <v>77</v>
      </c>
      <c r="AY147" s="243" t="s">
        <v>133</v>
      </c>
    </row>
    <row r="148" s="14" customFormat="1">
      <c r="A148" s="14"/>
      <c r="B148" s="244"/>
      <c r="C148" s="245"/>
      <c r="D148" s="235" t="s">
        <v>143</v>
      </c>
      <c r="E148" s="246" t="s">
        <v>1</v>
      </c>
      <c r="F148" s="247" t="s">
        <v>145</v>
      </c>
      <c r="G148" s="245"/>
      <c r="H148" s="248">
        <v>0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143</v>
      </c>
      <c r="AU148" s="254" t="s">
        <v>87</v>
      </c>
      <c r="AV148" s="14" t="s">
        <v>87</v>
      </c>
      <c r="AW148" s="14" t="s">
        <v>32</v>
      </c>
      <c r="AX148" s="14" t="s">
        <v>77</v>
      </c>
      <c r="AY148" s="254" t="s">
        <v>133</v>
      </c>
    </row>
    <row r="149" s="14" customFormat="1">
      <c r="A149" s="14"/>
      <c r="B149" s="244"/>
      <c r="C149" s="245"/>
      <c r="D149" s="235" t="s">
        <v>143</v>
      </c>
      <c r="E149" s="246" t="s">
        <v>1</v>
      </c>
      <c r="F149" s="247" t="s">
        <v>146</v>
      </c>
      <c r="G149" s="245"/>
      <c r="H149" s="248">
        <v>537.41999999999996</v>
      </c>
      <c r="I149" s="249"/>
      <c r="J149" s="245"/>
      <c r="K149" s="245"/>
      <c r="L149" s="250"/>
      <c r="M149" s="251"/>
      <c r="N149" s="252"/>
      <c r="O149" s="252"/>
      <c r="P149" s="252"/>
      <c r="Q149" s="252"/>
      <c r="R149" s="252"/>
      <c r="S149" s="252"/>
      <c r="T149" s="25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4" t="s">
        <v>143</v>
      </c>
      <c r="AU149" s="254" t="s">
        <v>87</v>
      </c>
      <c r="AV149" s="14" t="s">
        <v>87</v>
      </c>
      <c r="AW149" s="14" t="s">
        <v>32</v>
      </c>
      <c r="AX149" s="14" t="s">
        <v>77</v>
      </c>
      <c r="AY149" s="254" t="s">
        <v>133</v>
      </c>
    </row>
    <row r="150" s="14" customFormat="1">
      <c r="A150" s="14"/>
      <c r="B150" s="244"/>
      <c r="C150" s="245"/>
      <c r="D150" s="235" t="s">
        <v>143</v>
      </c>
      <c r="E150" s="246" t="s">
        <v>1</v>
      </c>
      <c r="F150" s="247" t="s">
        <v>147</v>
      </c>
      <c r="G150" s="245"/>
      <c r="H150" s="248">
        <v>218.91999999999999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143</v>
      </c>
      <c r="AU150" s="254" t="s">
        <v>87</v>
      </c>
      <c r="AV150" s="14" t="s">
        <v>87</v>
      </c>
      <c r="AW150" s="14" t="s">
        <v>32</v>
      </c>
      <c r="AX150" s="14" t="s">
        <v>77</v>
      </c>
      <c r="AY150" s="254" t="s">
        <v>133</v>
      </c>
    </row>
    <row r="151" s="15" customFormat="1">
      <c r="A151" s="15"/>
      <c r="B151" s="255"/>
      <c r="C151" s="256"/>
      <c r="D151" s="235" t="s">
        <v>143</v>
      </c>
      <c r="E151" s="257" t="s">
        <v>1</v>
      </c>
      <c r="F151" s="258" t="s">
        <v>148</v>
      </c>
      <c r="G151" s="256"/>
      <c r="H151" s="259">
        <v>756.34000000000003</v>
      </c>
      <c r="I151" s="260"/>
      <c r="J151" s="256"/>
      <c r="K151" s="256"/>
      <c r="L151" s="261"/>
      <c r="M151" s="262"/>
      <c r="N151" s="263"/>
      <c r="O151" s="263"/>
      <c r="P151" s="263"/>
      <c r="Q151" s="263"/>
      <c r="R151" s="263"/>
      <c r="S151" s="263"/>
      <c r="T151" s="26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5" t="s">
        <v>143</v>
      </c>
      <c r="AU151" s="265" t="s">
        <v>87</v>
      </c>
      <c r="AV151" s="15" t="s">
        <v>149</v>
      </c>
      <c r="AW151" s="15" t="s">
        <v>32</v>
      </c>
      <c r="AX151" s="15" t="s">
        <v>77</v>
      </c>
      <c r="AY151" s="265" t="s">
        <v>133</v>
      </c>
    </row>
    <row r="152" s="16" customFormat="1">
      <c r="A152" s="16"/>
      <c r="B152" s="266"/>
      <c r="C152" s="267"/>
      <c r="D152" s="235" t="s">
        <v>143</v>
      </c>
      <c r="E152" s="268" t="s">
        <v>1</v>
      </c>
      <c r="F152" s="269" t="s">
        <v>150</v>
      </c>
      <c r="G152" s="267"/>
      <c r="H152" s="270">
        <v>756.34000000000003</v>
      </c>
      <c r="I152" s="271"/>
      <c r="J152" s="267"/>
      <c r="K152" s="267"/>
      <c r="L152" s="272"/>
      <c r="M152" s="273"/>
      <c r="N152" s="274"/>
      <c r="O152" s="274"/>
      <c r="P152" s="274"/>
      <c r="Q152" s="274"/>
      <c r="R152" s="274"/>
      <c r="S152" s="274"/>
      <c r="T152" s="275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6" t="s">
        <v>143</v>
      </c>
      <c r="AU152" s="276" t="s">
        <v>87</v>
      </c>
      <c r="AV152" s="16" t="s">
        <v>151</v>
      </c>
      <c r="AW152" s="16" t="s">
        <v>32</v>
      </c>
      <c r="AX152" s="16" t="s">
        <v>85</v>
      </c>
      <c r="AY152" s="276" t="s">
        <v>133</v>
      </c>
    </row>
    <row r="153" s="2" customFormat="1" ht="16.5" customHeight="1">
      <c r="A153" s="39"/>
      <c r="B153" s="40"/>
      <c r="C153" s="220" t="s">
        <v>151</v>
      </c>
      <c r="D153" s="220" t="s">
        <v>136</v>
      </c>
      <c r="E153" s="221" t="s">
        <v>158</v>
      </c>
      <c r="F153" s="222" t="s">
        <v>159</v>
      </c>
      <c r="G153" s="223" t="s">
        <v>139</v>
      </c>
      <c r="H153" s="224">
        <v>222.16</v>
      </c>
      <c r="I153" s="225"/>
      <c r="J153" s="226">
        <f>ROUND(I153*H153,2)</f>
        <v>0</v>
      </c>
      <c r="K153" s="222" t="s">
        <v>1</v>
      </c>
      <c r="L153" s="45"/>
      <c r="M153" s="227" t="s">
        <v>1</v>
      </c>
      <c r="N153" s="228" t="s">
        <v>42</v>
      </c>
      <c r="O153" s="92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1" t="s">
        <v>151</v>
      </c>
      <c r="AT153" s="231" t="s">
        <v>136</v>
      </c>
      <c r="AU153" s="231" t="s">
        <v>87</v>
      </c>
      <c r="AY153" s="18" t="s">
        <v>133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8" t="s">
        <v>85</v>
      </c>
      <c r="BK153" s="232">
        <f>ROUND(I153*H153,2)</f>
        <v>0</v>
      </c>
      <c r="BL153" s="18" t="s">
        <v>151</v>
      </c>
      <c r="BM153" s="231" t="s">
        <v>160</v>
      </c>
    </row>
    <row r="154" s="13" customFormat="1">
      <c r="A154" s="13"/>
      <c r="B154" s="233"/>
      <c r="C154" s="234"/>
      <c r="D154" s="235" t="s">
        <v>143</v>
      </c>
      <c r="E154" s="236" t="s">
        <v>1</v>
      </c>
      <c r="F154" s="237" t="s">
        <v>144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143</v>
      </c>
      <c r="AU154" s="243" t="s">
        <v>87</v>
      </c>
      <c r="AV154" s="13" t="s">
        <v>85</v>
      </c>
      <c r="AW154" s="13" t="s">
        <v>32</v>
      </c>
      <c r="AX154" s="13" t="s">
        <v>77</v>
      </c>
      <c r="AY154" s="243" t="s">
        <v>133</v>
      </c>
    </row>
    <row r="155" s="14" customFormat="1">
      <c r="A155" s="14"/>
      <c r="B155" s="244"/>
      <c r="C155" s="245"/>
      <c r="D155" s="235" t="s">
        <v>143</v>
      </c>
      <c r="E155" s="246" t="s">
        <v>1</v>
      </c>
      <c r="F155" s="247" t="s">
        <v>145</v>
      </c>
      <c r="G155" s="245"/>
      <c r="H155" s="248">
        <v>0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143</v>
      </c>
      <c r="AU155" s="254" t="s">
        <v>87</v>
      </c>
      <c r="AV155" s="14" t="s">
        <v>87</v>
      </c>
      <c r="AW155" s="14" t="s">
        <v>32</v>
      </c>
      <c r="AX155" s="14" t="s">
        <v>77</v>
      </c>
      <c r="AY155" s="254" t="s">
        <v>133</v>
      </c>
    </row>
    <row r="156" s="14" customFormat="1">
      <c r="A156" s="14"/>
      <c r="B156" s="244"/>
      <c r="C156" s="245"/>
      <c r="D156" s="235" t="s">
        <v>143</v>
      </c>
      <c r="E156" s="246" t="s">
        <v>1</v>
      </c>
      <c r="F156" s="247" t="s">
        <v>161</v>
      </c>
      <c r="G156" s="245"/>
      <c r="H156" s="248">
        <v>145.66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143</v>
      </c>
      <c r="AU156" s="254" t="s">
        <v>87</v>
      </c>
      <c r="AV156" s="14" t="s">
        <v>87</v>
      </c>
      <c r="AW156" s="14" t="s">
        <v>32</v>
      </c>
      <c r="AX156" s="14" t="s">
        <v>77</v>
      </c>
      <c r="AY156" s="254" t="s">
        <v>133</v>
      </c>
    </row>
    <row r="157" s="14" customFormat="1">
      <c r="A157" s="14"/>
      <c r="B157" s="244"/>
      <c r="C157" s="245"/>
      <c r="D157" s="235" t="s">
        <v>143</v>
      </c>
      <c r="E157" s="246" t="s">
        <v>1</v>
      </c>
      <c r="F157" s="247" t="s">
        <v>162</v>
      </c>
      <c r="G157" s="245"/>
      <c r="H157" s="248">
        <v>76.5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143</v>
      </c>
      <c r="AU157" s="254" t="s">
        <v>87</v>
      </c>
      <c r="AV157" s="14" t="s">
        <v>87</v>
      </c>
      <c r="AW157" s="14" t="s">
        <v>32</v>
      </c>
      <c r="AX157" s="14" t="s">
        <v>77</v>
      </c>
      <c r="AY157" s="254" t="s">
        <v>133</v>
      </c>
    </row>
    <row r="158" s="16" customFormat="1">
      <c r="A158" s="16"/>
      <c r="B158" s="266"/>
      <c r="C158" s="267"/>
      <c r="D158" s="235" t="s">
        <v>143</v>
      </c>
      <c r="E158" s="268" t="s">
        <v>1</v>
      </c>
      <c r="F158" s="269" t="s">
        <v>150</v>
      </c>
      <c r="G158" s="267"/>
      <c r="H158" s="270">
        <v>222.16</v>
      </c>
      <c r="I158" s="271"/>
      <c r="J158" s="267"/>
      <c r="K158" s="267"/>
      <c r="L158" s="272"/>
      <c r="M158" s="273"/>
      <c r="N158" s="274"/>
      <c r="O158" s="274"/>
      <c r="P158" s="274"/>
      <c r="Q158" s="274"/>
      <c r="R158" s="274"/>
      <c r="S158" s="274"/>
      <c r="T158" s="275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6" t="s">
        <v>143</v>
      </c>
      <c r="AU158" s="276" t="s">
        <v>87</v>
      </c>
      <c r="AV158" s="16" t="s">
        <v>151</v>
      </c>
      <c r="AW158" s="16" t="s">
        <v>32</v>
      </c>
      <c r="AX158" s="16" t="s">
        <v>85</v>
      </c>
      <c r="AY158" s="276" t="s">
        <v>133</v>
      </c>
    </row>
    <row r="159" s="2" customFormat="1" ht="21.75" customHeight="1">
      <c r="A159" s="39"/>
      <c r="B159" s="40"/>
      <c r="C159" s="220" t="s">
        <v>163</v>
      </c>
      <c r="D159" s="220" t="s">
        <v>136</v>
      </c>
      <c r="E159" s="221" t="s">
        <v>164</v>
      </c>
      <c r="F159" s="222" t="s">
        <v>165</v>
      </c>
      <c r="G159" s="223" t="s">
        <v>139</v>
      </c>
      <c r="H159" s="224">
        <v>222.16</v>
      </c>
      <c r="I159" s="225"/>
      <c r="J159" s="226">
        <f>ROUND(I159*H159,2)</f>
        <v>0</v>
      </c>
      <c r="K159" s="222" t="s">
        <v>1</v>
      </c>
      <c r="L159" s="45"/>
      <c r="M159" s="227" t="s">
        <v>1</v>
      </c>
      <c r="N159" s="228" t="s">
        <v>42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0.035000000000000003</v>
      </c>
      <c r="T159" s="230">
        <f>S159*H159</f>
        <v>7.7756000000000007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151</v>
      </c>
      <c r="AT159" s="231" t="s">
        <v>136</v>
      </c>
      <c r="AU159" s="231" t="s">
        <v>87</v>
      </c>
      <c r="AY159" s="18" t="s">
        <v>133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85</v>
      </c>
      <c r="BK159" s="232">
        <f>ROUND(I159*H159,2)</f>
        <v>0</v>
      </c>
      <c r="BL159" s="18" t="s">
        <v>151</v>
      </c>
      <c r="BM159" s="231" t="s">
        <v>166</v>
      </c>
    </row>
    <row r="160" s="13" customFormat="1">
      <c r="A160" s="13"/>
      <c r="B160" s="233"/>
      <c r="C160" s="234"/>
      <c r="D160" s="235" t="s">
        <v>143</v>
      </c>
      <c r="E160" s="236" t="s">
        <v>1</v>
      </c>
      <c r="F160" s="237" t="s">
        <v>144</v>
      </c>
      <c r="G160" s="234"/>
      <c r="H160" s="236" t="s">
        <v>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143</v>
      </c>
      <c r="AU160" s="243" t="s">
        <v>87</v>
      </c>
      <c r="AV160" s="13" t="s">
        <v>85</v>
      </c>
      <c r="AW160" s="13" t="s">
        <v>32</v>
      </c>
      <c r="AX160" s="13" t="s">
        <v>77</v>
      </c>
      <c r="AY160" s="243" t="s">
        <v>133</v>
      </c>
    </row>
    <row r="161" s="14" customFormat="1">
      <c r="A161" s="14"/>
      <c r="B161" s="244"/>
      <c r="C161" s="245"/>
      <c r="D161" s="235" t="s">
        <v>143</v>
      </c>
      <c r="E161" s="246" t="s">
        <v>1</v>
      </c>
      <c r="F161" s="247" t="s">
        <v>145</v>
      </c>
      <c r="G161" s="245"/>
      <c r="H161" s="248">
        <v>0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4" t="s">
        <v>143</v>
      </c>
      <c r="AU161" s="254" t="s">
        <v>87</v>
      </c>
      <c r="AV161" s="14" t="s">
        <v>87</v>
      </c>
      <c r="AW161" s="14" t="s">
        <v>32</v>
      </c>
      <c r="AX161" s="14" t="s">
        <v>77</v>
      </c>
      <c r="AY161" s="254" t="s">
        <v>133</v>
      </c>
    </row>
    <row r="162" s="14" customFormat="1">
      <c r="A162" s="14"/>
      <c r="B162" s="244"/>
      <c r="C162" s="245"/>
      <c r="D162" s="235" t="s">
        <v>143</v>
      </c>
      <c r="E162" s="246" t="s">
        <v>1</v>
      </c>
      <c r="F162" s="247" t="s">
        <v>161</v>
      </c>
      <c r="G162" s="245"/>
      <c r="H162" s="248">
        <v>145.66</v>
      </c>
      <c r="I162" s="249"/>
      <c r="J162" s="245"/>
      <c r="K162" s="245"/>
      <c r="L162" s="250"/>
      <c r="M162" s="251"/>
      <c r="N162" s="252"/>
      <c r="O162" s="252"/>
      <c r="P162" s="252"/>
      <c r="Q162" s="252"/>
      <c r="R162" s="252"/>
      <c r="S162" s="252"/>
      <c r="T162" s="25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4" t="s">
        <v>143</v>
      </c>
      <c r="AU162" s="254" t="s">
        <v>87</v>
      </c>
      <c r="AV162" s="14" t="s">
        <v>87</v>
      </c>
      <c r="AW162" s="14" t="s">
        <v>32</v>
      </c>
      <c r="AX162" s="14" t="s">
        <v>77</v>
      </c>
      <c r="AY162" s="254" t="s">
        <v>133</v>
      </c>
    </row>
    <row r="163" s="14" customFormat="1">
      <c r="A163" s="14"/>
      <c r="B163" s="244"/>
      <c r="C163" s="245"/>
      <c r="D163" s="235" t="s">
        <v>143</v>
      </c>
      <c r="E163" s="246" t="s">
        <v>1</v>
      </c>
      <c r="F163" s="247" t="s">
        <v>162</v>
      </c>
      <c r="G163" s="245"/>
      <c r="H163" s="248">
        <v>76.5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143</v>
      </c>
      <c r="AU163" s="254" t="s">
        <v>87</v>
      </c>
      <c r="AV163" s="14" t="s">
        <v>87</v>
      </c>
      <c r="AW163" s="14" t="s">
        <v>32</v>
      </c>
      <c r="AX163" s="14" t="s">
        <v>77</v>
      </c>
      <c r="AY163" s="254" t="s">
        <v>133</v>
      </c>
    </row>
    <row r="164" s="16" customFormat="1">
      <c r="A164" s="16"/>
      <c r="B164" s="266"/>
      <c r="C164" s="267"/>
      <c r="D164" s="235" t="s">
        <v>143</v>
      </c>
      <c r="E164" s="268" t="s">
        <v>1</v>
      </c>
      <c r="F164" s="269" t="s">
        <v>150</v>
      </c>
      <c r="G164" s="267"/>
      <c r="H164" s="270">
        <v>222.16</v>
      </c>
      <c r="I164" s="271"/>
      <c r="J164" s="267"/>
      <c r="K164" s="267"/>
      <c r="L164" s="272"/>
      <c r="M164" s="273"/>
      <c r="N164" s="274"/>
      <c r="O164" s="274"/>
      <c r="P164" s="274"/>
      <c r="Q164" s="274"/>
      <c r="R164" s="274"/>
      <c r="S164" s="274"/>
      <c r="T164" s="275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76" t="s">
        <v>143</v>
      </c>
      <c r="AU164" s="276" t="s">
        <v>87</v>
      </c>
      <c r="AV164" s="16" t="s">
        <v>151</v>
      </c>
      <c r="AW164" s="16" t="s">
        <v>32</v>
      </c>
      <c r="AX164" s="16" t="s">
        <v>85</v>
      </c>
      <c r="AY164" s="276" t="s">
        <v>133</v>
      </c>
    </row>
    <row r="165" s="2" customFormat="1" ht="16.5" customHeight="1">
      <c r="A165" s="39"/>
      <c r="B165" s="40"/>
      <c r="C165" s="220" t="s">
        <v>167</v>
      </c>
      <c r="D165" s="220" t="s">
        <v>136</v>
      </c>
      <c r="E165" s="221" t="s">
        <v>168</v>
      </c>
      <c r="F165" s="222" t="s">
        <v>169</v>
      </c>
      <c r="G165" s="223" t="s">
        <v>139</v>
      </c>
      <c r="H165" s="224">
        <v>222.16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42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0.014</v>
      </c>
      <c r="T165" s="230">
        <f>S165*H165</f>
        <v>3.1102400000000001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151</v>
      </c>
      <c r="AT165" s="231" t="s">
        <v>136</v>
      </c>
      <c r="AU165" s="231" t="s">
        <v>87</v>
      </c>
      <c r="AY165" s="18" t="s">
        <v>133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85</v>
      </c>
      <c r="BK165" s="232">
        <f>ROUND(I165*H165,2)</f>
        <v>0</v>
      </c>
      <c r="BL165" s="18" t="s">
        <v>151</v>
      </c>
      <c r="BM165" s="231" t="s">
        <v>170</v>
      </c>
    </row>
    <row r="166" s="13" customFormat="1">
      <c r="A166" s="13"/>
      <c r="B166" s="233"/>
      <c r="C166" s="234"/>
      <c r="D166" s="235" t="s">
        <v>143</v>
      </c>
      <c r="E166" s="236" t="s">
        <v>1</v>
      </c>
      <c r="F166" s="237" t="s">
        <v>144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143</v>
      </c>
      <c r="AU166" s="243" t="s">
        <v>87</v>
      </c>
      <c r="AV166" s="13" t="s">
        <v>85</v>
      </c>
      <c r="AW166" s="13" t="s">
        <v>32</v>
      </c>
      <c r="AX166" s="13" t="s">
        <v>77</v>
      </c>
      <c r="AY166" s="243" t="s">
        <v>133</v>
      </c>
    </row>
    <row r="167" s="14" customFormat="1">
      <c r="A167" s="14"/>
      <c r="B167" s="244"/>
      <c r="C167" s="245"/>
      <c r="D167" s="235" t="s">
        <v>143</v>
      </c>
      <c r="E167" s="246" t="s">
        <v>1</v>
      </c>
      <c r="F167" s="247" t="s">
        <v>145</v>
      </c>
      <c r="G167" s="245"/>
      <c r="H167" s="248">
        <v>0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143</v>
      </c>
      <c r="AU167" s="254" t="s">
        <v>87</v>
      </c>
      <c r="AV167" s="14" t="s">
        <v>87</v>
      </c>
      <c r="AW167" s="14" t="s">
        <v>32</v>
      </c>
      <c r="AX167" s="14" t="s">
        <v>77</v>
      </c>
      <c r="AY167" s="254" t="s">
        <v>133</v>
      </c>
    </row>
    <row r="168" s="14" customFormat="1">
      <c r="A168" s="14"/>
      <c r="B168" s="244"/>
      <c r="C168" s="245"/>
      <c r="D168" s="235" t="s">
        <v>143</v>
      </c>
      <c r="E168" s="246" t="s">
        <v>1</v>
      </c>
      <c r="F168" s="247" t="s">
        <v>161</v>
      </c>
      <c r="G168" s="245"/>
      <c r="H168" s="248">
        <v>145.66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143</v>
      </c>
      <c r="AU168" s="254" t="s">
        <v>87</v>
      </c>
      <c r="AV168" s="14" t="s">
        <v>87</v>
      </c>
      <c r="AW168" s="14" t="s">
        <v>32</v>
      </c>
      <c r="AX168" s="14" t="s">
        <v>77</v>
      </c>
      <c r="AY168" s="254" t="s">
        <v>133</v>
      </c>
    </row>
    <row r="169" s="14" customFormat="1">
      <c r="A169" s="14"/>
      <c r="B169" s="244"/>
      <c r="C169" s="245"/>
      <c r="D169" s="235" t="s">
        <v>143</v>
      </c>
      <c r="E169" s="246" t="s">
        <v>1</v>
      </c>
      <c r="F169" s="247" t="s">
        <v>162</v>
      </c>
      <c r="G169" s="245"/>
      <c r="H169" s="248">
        <v>76.5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143</v>
      </c>
      <c r="AU169" s="254" t="s">
        <v>87</v>
      </c>
      <c r="AV169" s="14" t="s">
        <v>87</v>
      </c>
      <c r="AW169" s="14" t="s">
        <v>32</v>
      </c>
      <c r="AX169" s="14" t="s">
        <v>77</v>
      </c>
      <c r="AY169" s="254" t="s">
        <v>133</v>
      </c>
    </row>
    <row r="170" s="16" customFormat="1">
      <c r="A170" s="16"/>
      <c r="B170" s="266"/>
      <c r="C170" s="267"/>
      <c r="D170" s="235" t="s">
        <v>143</v>
      </c>
      <c r="E170" s="268" t="s">
        <v>1</v>
      </c>
      <c r="F170" s="269" t="s">
        <v>150</v>
      </c>
      <c r="G170" s="267"/>
      <c r="H170" s="270">
        <v>222.16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76" t="s">
        <v>143</v>
      </c>
      <c r="AU170" s="276" t="s">
        <v>87</v>
      </c>
      <c r="AV170" s="16" t="s">
        <v>151</v>
      </c>
      <c r="AW170" s="16" t="s">
        <v>32</v>
      </c>
      <c r="AX170" s="16" t="s">
        <v>85</v>
      </c>
      <c r="AY170" s="276" t="s">
        <v>133</v>
      </c>
    </row>
    <row r="171" s="2" customFormat="1" ht="16.5" customHeight="1">
      <c r="A171" s="39"/>
      <c r="B171" s="40"/>
      <c r="C171" s="220" t="s">
        <v>171</v>
      </c>
      <c r="D171" s="220" t="s">
        <v>136</v>
      </c>
      <c r="E171" s="221" t="s">
        <v>172</v>
      </c>
      <c r="F171" s="222" t="s">
        <v>173</v>
      </c>
      <c r="G171" s="223" t="s">
        <v>139</v>
      </c>
      <c r="H171" s="224">
        <v>1512.6800000000001</v>
      </c>
      <c r="I171" s="225"/>
      <c r="J171" s="226">
        <f>ROUND(I171*H171,2)</f>
        <v>0</v>
      </c>
      <c r="K171" s="222" t="s">
        <v>140</v>
      </c>
      <c r="L171" s="45"/>
      <c r="M171" s="227" t="s">
        <v>1</v>
      </c>
      <c r="N171" s="228" t="s">
        <v>42</v>
      </c>
      <c r="O171" s="92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1" t="s">
        <v>151</v>
      </c>
      <c r="AT171" s="231" t="s">
        <v>136</v>
      </c>
      <c r="AU171" s="231" t="s">
        <v>87</v>
      </c>
      <c r="AY171" s="18" t="s">
        <v>133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8" t="s">
        <v>85</v>
      </c>
      <c r="BK171" s="232">
        <f>ROUND(I171*H171,2)</f>
        <v>0</v>
      </c>
      <c r="BL171" s="18" t="s">
        <v>151</v>
      </c>
      <c r="BM171" s="231" t="s">
        <v>174</v>
      </c>
    </row>
    <row r="172" s="13" customFormat="1">
      <c r="A172" s="13"/>
      <c r="B172" s="233"/>
      <c r="C172" s="234"/>
      <c r="D172" s="235" t="s">
        <v>143</v>
      </c>
      <c r="E172" s="236" t="s">
        <v>1</v>
      </c>
      <c r="F172" s="237" t="s">
        <v>175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143</v>
      </c>
      <c r="AU172" s="243" t="s">
        <v>87</v>
      </c>
      <c r="AV172" s="13" t="s">
        <v>85</v>
      </c>
      <c r="AW172" s="13" t="s">
        <v>32</v>
      </c>
      <c r="AX172" s="13" t="s">
        <v>77</v>
      </c>
      <c r="AY172" s="243" t="s">
        <v>133</v>
      </c>
    </row>
    <row r="173" s="13" customFormat="1">
      <c r="A173" s="13"/>
      <c r="B173" s="233"/>
      <c r="C173" s="234"/>
      <c r="D173" s="235" t="s">
        <v>143</v>
      </c>
      <c r="E173" s="236" t="s">
        <v>1</v>
      </c>
      <c r="F173" s="237" t="s">
        <v>176</v>
      </c>
      <c r="G173" s="234"/>
      <c r="H173" s="236" t="s">
        <v>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143</v>
      </c>
      <c r="AU173" s="243" t="s">
        <v>87</v>
      </c>
      <c r="AV173" s="13" t="s">
        <v>85</v>
      </c>
      <c r="AW173" s="13" t="s">
        <v>32</v>
      </c>
      <c r="AX173" s="13" t="s">
        <v>77</v>
      </c>
      <c r="AY173" s="243" t="s">
        <v>133</v>
      </c>
    </row>
    <row r="174" s="14" customFormat="1">
      <c r="A174" s="14"/>
      <c r="B174" s="244"/>
      <c r="C174" s="245"/>
      <c r="D174" s="235" t="s">
        <v>143</v>
      </c>
      <c r="E174" s="246" t="s">
        <v>1</v>
      </c>
      <c r="F174" s="247" t="s">
        <v>145</v>
      </c>
      <c r="G174" s="245"/>
      <c r="H174" s="248">
        <v>0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143</v>
      </c>
      <c r="AU174" s="254" t="s">
        <v>87</v>
      </c>
      <c r="AV174" s="14" t="s">
        <v>87</v>
      </c>
      <c r="AW174" s="14" t="s">
        <v>32</v>
      </c>
      <c r="AX174" s="14" t="s">
        <v>77</v>
      </c>
      <c r="AY174" s="254" t="s">
        <v>133</v>
      </c>
    </row>
    <row r="175" s="14" customFormat="1">
      <c r="A175" s="14"/>
      <c r="B175" s="244"/>
      <c r="C175" s="245"/>
      <c r="D175" s="235" t="s">
        <v>143</v>
      </c>
      <c r="E175" s="246" t="s">
        <v>1</v>
      </c>
      <c r="F175" s="247" t="s">
        <v>146</v>
      </c>
      <c r="G175" s="245"/>
      <c r="H175" s="248">
        <v>537.41999999999996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143</v>
      </c>
      <c r="AU175" s="254" t="s">
        <v>87</v>
      </c>
      <c r="AV175" s="14" t="s">
        <v>87</v>
      </c>
      <c r="AW175" s="14" t="s">
        <v>32</v>
      </c>
      <c r="AX175" s="14" t="s">
        <v>77</v>
      </c>
      <c r="AY175" s="254" t="s">
        <v>133</v>
      </c>
    </row>
    <row r="176" s="14" customFormat="1">
      <c r="A176" s="14"/>
      <c r="B176" s="244"/>
      <c r="C176" s="245"/>
      <c r="D176" s="235" t="s">
        <v>143</v>
      </c>
      <c r="E176" s="246" t="s">
        <v>1</v>
      </c>
      <c r="F176" s="247" t="s">
        <v>147</v>
      </c>
      <c r="G176" s="245"/>
      <c r="H176" s="248">
        <v>218.91999999999999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143</v>
      </c>
      <c r="AU176" s="254" t="s">
        <v>87</v>
      </c>
      <c r="AV176" s="14" t="s">
        <v>87</v>
      </c>
      <c r="AW176" s="14" t="s">
        <v>32</v>
      </c>
      <c r="AX176" s="14" t="s">
        <v>77</v>
      </c>
      <c r="AY176" s="254" t="s">
        <v>133</v>
      </c>
    </row>
    <row r="177" s="15" customFormat="1">
      <c r="A177" s="15"/>
      <c r="B177" s="255"/>
      <c r="C177" s="256"/>
      <c r="D177" s="235" t="s">
        <v>143</v>
      </c>
      <c r="E177" s="257" t="s">
        <v>1</v>
      </c>
      <c r="F177" s="258" t="s">
        <v>148</v>
      </c>
      <c r="G177" s="256"/>
      <c r="H177" s="259">
        <v>756.34000000000003</v>
      </c>
      <c r="I177" s="260"/>
      <c r="J177" s="256"/>
      <c r="K177" s="256"/>
      <c r="L177" s="261"/>
      <c r="M177" s="262"/>
      <c r="N177" s="263"/>
      <c r="O177" s="263"/>
      <c r="P177" s="263"/>
      <c r="Q177" s="263"/>
      <c r="R177" s="263"/>
      <c r="S177" s="263"/>
      <c r="T177" s="26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5" t="s">
        <v>143</v>
      </c>
      <c r="AU177" s="265" t="s">
        <v>87</v>
      </c>
      <c r="AV177" s="15" t="s">
        <v>149</v>
      </c>
      <c r="AW177" s="15" t="s">
        <v>32</v>
      </c>
      <c r="AX177" s="15" t="s">
        <v>77</v>
      </c>
      <c r="AY177" s="265" t="s">
        <v>133</v>
      </c>
    </row>
    <row r="178" s="13" customFormat="1">
      <c r="A178" s="13"/>
      <c r="B178" s="233"/>
      <c r="C178" s="234"/>
      <c r="D178" s="235" t="s">
        <v>143</v>
      </c>
      <c r="E178" s="236" t="s">
        <v>1</v>
      </c>
      <c r="F178" s="237" t="s">
        <v>177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143</v>
      </c>
      <c r="AU178" s="243" t="s">
        <v>87</v>
      </c>
      <c r="AV178" s="13" t="s">
        <v>85</v>
      </c>
      <c r="AW178" s="13" t="s">
        <v>32</v>
      </c>
      <c r="AX178" s="13" t="s">
        <v>77</v>
      </c>
      <c r="AY178" s="243" t="s">
        <v>133</v>
      </c>
    </row>
    <row r="179" s="13" customFormat="1">
      <c r="A179" s="13"/>
      <c r="B179" s="233"/>
      <c r="C179" s="234"/>
      <c r="D179" s="235" t="s">
        <v>143</v>
      </c>
      <c r="E179" s="236" t="s">
        <v>1</v>
      </c>
      <c r="F179" s="237" t="s">
        <v>176</v>
      </c>
      <c r="G179" s="234"/>
      <c r="H179" s="236" t="s">
        <v>1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143</v>
      </c>
      <c r="AU179" s="243" t="s">
        <v>87</v>
      </c>
      <c r="AV179" s="13" t="s">
        <v>85</v>
      </c>
      <c r="AW179" s="13" t="s">
        <v>32</v>
      </c>
      <c r="AX179" s="13" t="s">
        <v>77</v>
      </c>
      <c r="AY179" s="243" t="s">
        <v>133</v>
      </c>
    </row>
    <row r="180" s="14" customFormat="1">
      <c r="A180" s="14"/>
      <c r="B180" s="244"/>
      <c r="C180" s="245"/>
      <c r="D180" s="235" t="s">
        <v>143</v>
      </c>
      <c r="E180" s="246" t="s">
        <v>1</v>
      </c>
      <c r="F180" s="247" t="s">
        <v>145</v>
      </c>
      <c r="G180" s="245"/>
      <c r="H180" s="248">
        <v>0</v>
      </c>
      <c r="I180" s="249"/>
      <c r="J180" s="245"/>
      <c r="K180" s="245"/>
      <c r="L180" s="250"/>
      <c r="M180" s="251"/>
      <c r="N180" s="252"/>
      <c r="O180" s="252"/>
      <c r="P180" s="252"/>
      <c r="Q180" s="252"/>
      <c r="R180" s="252"/>
      <c r="S180" s="252"/>
      <c r="T180" s="25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4" t="s">
        <v>143</v>
      </c>
      <c r="AU180" s="254" t="s">
        <v>87</v>
      </c>
      <c r="AV180" s="14" t="s">
        <v>87</v>
      </c>
      <c r="AW180" s="14" t="s">
        <v>32</v>
      </c>
      <c r="AX180" s="14" t="s">
        <v>77</v>
      </c>
      <c r="AY180" s="254" t="s">
        <v>133</v>
      </c>
    </row>
    <row r="181" s="14" customFormat="1">
      <c r="A181" s="14"/>
      <c r="B181" s="244"/>
      <c r="C181" s="245"/>
      <c r="D181" s="235" t="s">
        <v>143</v>
      </c>
      <c r="E181" s="246" t="s">
        <v>1</v>
      </c>
      <c r="F181" s="247" t="s">
        <v>146</v>
      </c>
      <c r="G181" s="245"/>
      <c r="H181" s="248">
        <v>537.41999999999996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143</v>
      </c>
      <c r="AU181" s="254" t="s">
        <v>87</v>
      </c>
      <c r="AV181" s="14" t="s">
        <v>87</v>
      </c>
      <c r="AW181" s="14" t="s">
        <v>32</v>
      </c>
      <c r="AX181" s="14" t="s">
        <v>77</v>
      </c>
      <c r="AY181" s="254" t="s">
        <v>133</v>
      </c>
    </row>
    <row r="182" s="14" customFormat="1">
      <c r="A182" s="14"/>
      <c r="B182" s="244"/>
      <c r="C182" s="245"/>
      <c r="D182" s="235" t="s">
        <v>143</v>
      </c>
      <c r="E182" s="246" t="s">
        <v>1</v>
      </c>
      <c r="F182" s="247" t="s">
        <v>147</v>
      </c>
      <c r="G182" s="245"/>
      <c r="H182" s="248">
        <v>218.91999999999999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143</v>
      </c>
      <c r="AU182" s="254" t="s">
        <v>87</v>
      </c>
      <c r="AV182" s="14" t="s">
        <v>87</v>
      </c>
      <c r="AW182" s="14" t="s">
        <v>32</v>
      </c>
      <c r="AX182" s="14" t="s">
        <v>77</v>
      </c>
      <c r="AY182" s="254" t="s">
        <v>133</v>
      </c>
    </row>
    <row r="183" s="15" customFormat="1">
      <c r="A183" s="15"/>
      <c r="B183" s="255"/>
      <c r="C183" s="256"/>
      <c r="D183" s="235" t="s">
        <v>143</v>
      </c>
      <c r="E183" s="257" t="s">
        <v>1</v>
      </c>
      <c r="F183" s="258" t="s">
        <v>148</v>
      </c>
      <c r="G183" s="256"/>
      <c r="H183" s="259">
        <v>756.34000000000003</v>
      </c>
      <c r="I183" s="260"/>
      <c r="J183" s="256"/>
      <c r="K183" s="256"/>
      <c r="L183" s="261"/>
      <c r="M183" s="262"/>
      <c r="N183" s="263"/>
      <c r="O183" s="263"/>
      <c r="P183" s="263"/>
      <c r="Q183" s="263"/>
      <c r="R183" s="263"/>
      <c r="S183" s="263"/>
      <c r="T183" s="26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5" t="s">
        <v>143</v>
      </c>
      <c r="AU183" s="265" t="s">
        <v>87</v>
      </c>
      <c r="AV183" s="15" t="s">
        <v>149</v>
      </c>
      <c r="AW183" s="15" t="s">
        <v>32</v>
      </c>
      <c r="AX183" s="15" t="s">
        <v>77</v>
      </c>
      <c r="AY183" s="265" t="s">
        <v>133</v>
      </c>
    </row>
    <row r="184" s="16" customFormat="1">
      <c r="A184" s="16"/>
      <c r="B184" s="266"/>
      <c r="C184" s="267"/>
      <c r="D184" s="235" t="s">
        <v>143</v>
      </c>
      <c r="E184" s="268" t="s">
        <v>1</v>
      </c>
      <c r="F184" s="269" t="s">
        <v>150</v>
      </c>
      <c r="G184" s="267"/>
      <c r="H184" s="270">
        <v>1512.6800000000001</v>
      </c>
      <c r="I184" s="271"/>
      <c r="J184" s="267"/>
      <c r="K184" s="267"/>
      <c r="L184" s="272"/>
      <c r="M184" s="273"/>
      <c r="N184" s="274"/>
      <c r="O184" s="274"/>
      <c r="P184" s="274"/>
      <c r="Q184" s="274"/>
      <c r="R184" s="274"/>
      <c r="S184" s="274"/>
      <c r="T184" s="275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76" t="s">
        <v>143</v>
      </c>
      <c r="AU184" s="276" t="s">
        <v>87</v>
      </c>
      <c r="AV184" s="16" t="s">
        <v>151</v>
      </c>
      <c r="AW184" s="16" t="s">
        <v>32</v>
      </c>
      <c r="AX184" s="16" t="s">
        <v>85</v>
      </c>
      <c r="AY184" s="276" t="s">
        <v>133</v>
      </c>
    </row>
    <row r="185" s="2" customFormat="1" ht="33" customHeight="1">
      <c r="A185" s="39"/>
      <c r="B185" s="40"/>
      <c r="C185" s="220" t="s">
        <v>178</v>
      </c>
      <c r="D185" s="220" t="s">
        <v>136</v>
      </c>
      <c r="E185" s="221" t="s">
        <v>179</v>
      </c>
      <c r="F185" s="222" t="s">
        <v>180</v>
      </c>
      <c r="G185" s="223" t="s">
        <v>139</v>
      </c>
      <c r="H185" s="224">
        <v>756.34000000000003</v>
      </c>
      <c r="I185" s="225"/>
      <c r="J185" s="226">
        <f>ROUND(I185*H185,2)</f>
        <v>0</v>
      </c>
      <c r="K185" s="222" t="s">
        <v>1</v>
      </c>
      <c r="L185" s="45"/>
      <c r="M185" s="227" t="s">
        <v>1</v>
      </c>
      <c r="N185" s="228" t="s">
        <v>42</v>
      </c>
      <c r="O185" s="92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1" t="s">
        <v>151</v>
      </c>
      <c r="AT185" s="231" t="s">
        <v>136</v>
      </c>
      <c r="AU185" s="231" t="s">
        <v>87</v>
      </c>
      <c r="AY185" s="18" t="s">
        <v>133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8" t="s">
        <v>85</v>
      </c>
      <c r="BK185" s="232">
        <f>ROUND(I185*H185,2)</f>
        <v>0</v>
      </c>
      <c r="BL185" s="18" t="s">
        <v>151</v>
      </c>
      <c r="BM185" s="231" t="s">
        <v>181</v>
      </c>
    </row>
    <row r="186" s="13" customFormat="1">
      <c r="A186" s="13"/>
      <c r="B186" s="233"/>
      <c r="C186" s="234"/>
      <c r="D186" s="235" t="s">
        <v>143</v>
      </c>
      <c r="E186" s="236" t="s">
        <v>1</v>
      </c>
      <c r="F186" s="237" t="s">
        <v>176</v>
      </c>
      <c r="G186" s="234"/>
      <c r="H186" s="236" t="s">
        <v>1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143</v>
      </c>
      <c r="AU186" s="243" t="s">
        <v>87</v>
      </c>
      <c r="AV186" s="13" t="s">
        <v>85</v>
      </c>
      <c r="AW186" s="13" t="s">
        <v>32</v>
      </c>
      <c r="AX186" s="13" t="s">
        <v>77</v>
      </c>
      <c r="AY186" s="243" t="s">
        <v>133</v>
      </c>
    </row>
    <row r="187" s="14" customFormat="1">
      <c r="A187" s="14"/>
      <c r="B187" s="244"/>
      <c r="C187" s="245"/>
      <c r="D187" s="235" t="s">
        <v>143</v>
      </c>
      <c r="E187" s="246" t="s">
        <v>1</v>
      </c>
      <c r="F187" s="247" t="s">
        <v>145</v>
      </c>
      <c r="G187" s="245"/>
      <c r="H187" s="248">
        <v>0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143</v>
      </c>
      <c r="AU187" s="254" t="s">
        <v>87</v>
      </c>
      <c r="AV187" s="14" t="s">
        <v>87</v>
      </c>
      <c r="AW187" s="14" t="s">
        <v>32</v>
      </c>
      <c r="AX187" s="14" t="s">
        <v>77</v>
      </c>
      <c r="AY187" s="254" t="s">
        <v>133</v>
      </c>
    </row>
    <row r="188" s="14" customFormat="1">
      <c r="A188" s="14"/>
      <c r="B188" s="244"/>
      <c r="C188" s="245"/>
      <c r="D188" s="235" t="s">
        <v>143</v>
      </c>
      <c r="E188" s="246" t="s">
        <v>1</v>
      </c>
      <c r="F188" s="247" t="s">
        <v>146</v>
      </c>
      <c r="G188" s="245"/>
      <c r="H188" s="248">
        <v>537.41999999999996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4" t="s">
        <v>143</v>
      </c>
      <c r="AU188" s="254" t="s">
        <v>87</v>
      </c>
      <c r="AV188" s="14" t="s">
        <v>87</v>
      </c>
      <c r="AW188" s="14" t="s">
        <v>32</v>
      </c>
      <c r="AX188" s="14" t="s">
        <v>77</v>
      </c>
      <c r="AY188" s="254" t="s">
        <v>133</v>
      </c>
    </row>
    <row r="189" s="14" customFormat="1">
      <c r="A189" s="14"/>
      <c r="B189" s="244"/>
      <c r="C189" s="245"/>
      <c r="D189" s="235" t="s">
        <v>143</v>
      </c>
      <c r="E189" s="246" t="s">
        <v>1</v>
      </c>
      <c r="F189" s="247" t="s">
        <v>147</v>
      </c>
      <c r="G189" s="245"/>
      <c r="H189" s="248">
        <v>218.91999999999999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143</v>
      </c>
      <c r="AU189" s="254" t="s">
        <v>87</v>
      </c>
      <c r="AV189" s="14" t="s">
        <v>87</v>
      </c>
      <c r="AW189" s="14" t="s">
        <v>32</v>
      </c>
      <c r="AX189" s="14" t="s">
        <v>77</v>
      </c>
      <c r="AY189" s="254" t="s">
        <v>133</v>
      </c>
    </row>
    <row r="190" s="16" customFormat="1">
      <c r="A190" s="16"/>
      <c r="B190" s="266"/>
      <c r="C190" s="267"/>
      <c r="D190" s="235" t="s">
        <v>143</v>
      </c>
      <c r="E190" s="268" t="s">
        <v>1</v>
      </c>
      <c r="F190" s="269" t="s">
        <v>150</v>
      </c>
      <c r="G190" s="267"/>
      <c r="H190" s="270">
        <v>756.34000000000003</v>
      </c>
      <c r="I190" s="271"/>
      <c r="J190" s="267"/>
      <c r="K190" s="267"/>
      <c r="L190" s="272"/>
      <c r="M190" s="273"/>
      <c r="N190" s="274"/>
      <c r="O190" s="274"/>
      <c r="P190" s="274"/>
      <c r="Q190" s="274"/>
      <c r="R190" s="274"/>
      <c r="S190" s="274"/>
      <c r="T190" s="275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76" t="s">
        <v>143</v>
      </c>
      <c r="AU190" s="276" t="s">
        <v>87</v>
      </c>
      <c r="AV190" s="16" t="s">
        <v>151</v>
      </c>
      <c r="AW190" s="16" t="s">
        <v>32</v>
      </c>
      <c r="AX190" s="16" t="s">
        <v>85</v>
      </c>
      <c r="AY190" s="276" t="s">
        <v>133</v>
      </c>
    </row>
    <row r="191" s="2" customFormat="1" ht="24.15" customHeight="1">
      <c r="A191" s="39"/>
      <c r="B191" s="40"/>
      <c r="C191" s="220" t="s">
        <v>182</v>
      </c>
      <c r="D191" s="220" t="s">
        <v>136</v>
      </c>
      <c r="E191" s="221" t="s">
        <v>183</v>
      </c>
      <c r="F191" s="222" t="s">
        <v>184</v>
      </c>
      <c r="G191" s="223" t="s">
        <v>139</v>
      </c>
      <c r="H191" s="224">
        <v>222.16</v>
      </c>
      <c r="I191" s="225"/>
      <c r="J191" s="226">
        <f>ROUND(I191*H191,2)</f>
        <v>0</v>
      </c>
      <c r="K191" s="222" t="s">
        <v>1</v>
      </c>
      <c r="L191" s="45"/>
      <c r="M191" s="227" t="s">
        <v>1</v>
      </c>
      <c r="N191" s="228" t="s">
        <v>42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0.002</v>
      </c>
      <c r="T191" s="230">
        <f>S191*H191</f>
        <v>0.44431999999999999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141</v>
      </c>
      <c r="AT191" s="231" t="s">
        <v>136</v>
      </c>
      <c r="AU191" s="231" t="s">
        <v>87</v>
      </c>
      <c r="AY191" s="18" t="s">
        <v>133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85</v>
      </c>
      <c r="BK191" s="232">
        <f>ROUND(I191*H191,2)</f>
        <v>0</v>
      </c>
      <c r="BL191" s="18" t="s">
        <v>141</v>
      </c>
      <c r="BM191" s="231" t="s">
        <v>185</v>
      </c>
    </row>
    <row r="192" s="13" customFormat="1">
      <c r="A192" s="13"/>
      <c r="B192" s="233"/>
      <c r="C192" s="234"/>
      <c r="D192" s="235" t="s">
        <v>143</v>
      </c>
      <c r="E192" s="236" t="s">
        <v>1</v>
      </c>
      <c r="F192" s="237" t="s">
        <v>144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143</v>
      </c>
      <c r="AU192" s="243" t="s">
        <v>87</v>
      </c>
      <c r="AV192" s="13" t="s">
        <v>85</v>
      </c>
      <c r="AW192" s="13" t="s">
        <v>32</v>
      </c>
      <c r="AX192" s="13" t="s">
        <v>77</v>
      </c>
      <c r="AY192" s="243" t="s">
        <v>133</v>
      </c>
    </row>
    <row r="193" s="14" customFormat="1">
      <c r="A193" s="14"/>
      <c r="B193" s="244"/>
      <c r="C193" s="245"/>
      <c r="D193" s="235" t="s">
        <v>143</v>
      </c>
      <c r="E193" s="246" t="s">
        <v>1</v>
      </c>
      <c r="F193" s="247" t="s">
        <v>145</v>
      </c>
      <c r="G193" s="245"/>
      <c r="H193" s="248">
        <v>0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143</v>
      </c>
      <c r="AU193" s="254" t="s">
        <v>87</v>
      </c>
      <c r="AV193" s="14" t="s">
        <v>87</v>
      </c>
      <c r="AW193" s="14" t="s">
        <v>32</v>
      </c>
      <c r="AX193" s="14" t="s">
        <v>77</v>
      </c>
      <c r="AY193" s="254" t="s">
        <v>133</v>
      </c>
    </row>
    <row r="194" s="14" customFormat="1">
      <c r="A194" s="14"/>
      <c r="B194" s="244"/>
      <c r="C194" s="245"/>
      <c r="D194" s="235" t="s">
        <v>143</v>
      </c>
      <c r="E194" s="246" t="s">
        <v>1</v>
      </c>
      <c r="F194" s="247" t="s">
        <v>161</v>
      </c>
      <c r="G194" s="245"/>
      <c r="H194" s="248">
        <v>145.66</v>
      </c>
      <c r="I194" s="249"/>
      <c r="J194" s="245"/>
      <c r="K194" s="245"/>
      <c r="L194" s="250"/>
      <c r="M194" s="251"/>
      <c r="N194" s="252"/>
      <c r="O194" s="252"/>
      <c r="P194" s="252"/>
      <c r="Q194" s="252"/>
      <c r="R194" s="252"/>
      <c r="S194" s="252"/>
      <c r="T194" s="25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4" t="s">
        <v>143</v>
      </c>
      <c r="AU194" s="254" t="s">
        <v>87</v>
      </c>
      <c r="AV194" s="14" t="s">
        <v>87</v>
      </c>
      <c r="AW194" s="14" t="s">
        <v>32</v>
      </c>
      <c r="AX194" s="14" t="s">
        <v>77</v>
      </c>
      <c r="AY194" s="254" t="s">
        <v>133</v>
      </c>
    </row>
    <row r="195" s="14" customFormat="1">
      <c r="A195" s="14"/>
      <c r="B195" s="244"/>
      <c r="C195" s="245"/>
      <c r="D195" s="235" t="s">
        <v>143</v>
      </c>
      <c r="E195" s="246" t="s">
        <v>1</v>
      </c>
      <c r="F195" s="247" t="s">
        <v>162</v>
      </c>
      <c r="G195" s="245"/>
      <c r="H195" s="248">
        <v>76.5</v>
      </c>
      <c r="I195" s="249"/>
      <c r="J195" s="245"/>
      <c r="K195" s="245"/>
      <c r="L195" s="250"/>
      <c r="M195" s="251"/>
      <c r="N195" s="252"/>
      <c r="O195" s="252"/>
      <c r="P195" s="252"/>
      <c r="Q195" s="252"/>
      <c r="R195" s="252"/>
      <c r="S195" s="252"/>
      <c r="T195" s="25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4" t="s">
        <v>143</v>
      </c>
      <c r="AU195" s="254" t="s">
        <v>87</v>
      </c>
      <c r="AV195" s="14" t="s">
        <v>87</v>
      </c>
      <c r="AW195" s="14" t="s">
        <v>32</v>
      </c>
      <c r="AX195" s="14" t="s">
        <v>77</v>
      </c>
      <c r="AY195" s="254" t="s">
        <v>133</v>
      </c>
    </row>
    <row r="196" s="16" customFormat="1">
      <c r="A196" s="16"/>
      <c r="B196" s="266"/>
      <c r="C196" s="267"/>
      <c r="D196" s="235" t="s">
        <v>143</v>
      </c>
      <c r="E196" s="268" t="s">
        <v>1</v>
      </c>
      <c r="F196" s="269" t="s">
        <v>150</v>
      </c>
      <c r="G196" s="267"/>
      <c r="H196" s="270">
        <v>222.16</v>
      </c>
      <c r="I196" s="271"/>
      <c r="J196" s="267"/>
      <c r="K196" s="267"/>
      <c r="L196" s="272"/>
      <c r="M196" s="273"/>
      <c r="N196" s="274"/>
      <c r="O196" s="274"/>
      <c r="P196" s="274"/>
      <c r="Q196" s="274"/>
      <c r="R196" s="274"/>
      <c r="S196" s="274"/>
      <c r="T196" s="275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76" t="s">
        <v>143</v>
      </c>
      <c r="AU196" s="276" t="s">
        <v>87</v>
      </c>
      <c r="AV196" s="16" t="s">
        <v>151</v>
      </c>
      <c r="AW196" s="16" t="s">
        <v>32</v>
      </c>
      <c r="AX196" s="16" t="s">
        <v>85</v>
      </c>
      <c r="AY196" s="276" t="s">
        <v>133</v>
      </c>
    </row>
    <row r="197" s="2" customFormat="1" ht="24.15" customHeight="1">
      <c r="A197" s="39"/>
      <c r="B197" s="40"/>
      <c r="C197" s="220" t="s">
        <v>186</v>
      </c>
      <c r="D197" s="220" t="s">
        <v>136</v>
      </c>
      <c r="E197" s="221" t="s">
        <v>187</v>
      </c>
      <c r="F197" s="222" t="s">
        <v>188</v>
      </c>
      <c r="G197" s="223" t="s">
        <v>139</v>
      </c>
      <c r="H197" s="224">
        <v>222.16</v>
      </c>
      <c r="I197" s="225"/>
      <c r="J197" s="226">
        <f>ROUND(I197*H197,2)</f>
        <v>0</v>
      </c>
      <c r="K197" s="222" t="s">
        <v>140</v>
      </c>
      <c r="L197" s="45"/>
      <c r="M197" s="227" t="s">
        <v>1</v>
      </c>
      <c r="N197" s="228" t="s">
        <v>42</v>
      </c>
      <c r="O197" s="92"/>
      <c r="P197" s="229">
        <f>O197*H197</f>
        <v>0</v>
      </c>
      <c r="Q197" s="229">
        <v>0.00096000000000000002</v>
      </c>
      <c r="R197" s="229">
        <f>Q197*H197</f>
        <v>0.21327360000000001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141</v>
      </c>
      <c r="AT197" s="231" t="s">
        <v>136</v>
      </c>
      <c r="AU197" s="231" t="s">
        <v>87</v>
      </c>
      <c r="AY197" s="18" t="s">
        <v>133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85</v>
      </c>
      <c r="BK197" s="232">
        <f>ROUND(I197*H197,2)</f>
        <v>0</v>
      </c>
      <c r="BL197" s="18" t="s">
        <v>141</v>
      </c>
      <c r="BM197" s="231" t="s">
        <v>189</v>
      </c>
    </row>
    <row r="198" s="13" customFormat="1">
      <c r="A198" s="13"/>
      <c r="B198" s="233"/>
      <c r="C198" s="234"/>
      <c r="D198" s="235" t="s">
        <v>143</v>
      </c>
      <c r="E198" s="236" t="s">
        <v>1</v>
      </c>
      <c r="F198" s="237" t="s">
        <v>144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143</v>
      </c>
      <c r="AU198" s="243" t="s">
        <v>87</v>
      </c>
      <c r="AV198" s="13" t="s">
        <v>85</v>
      </c>
      <c r="AW198" s="13" t="s">
        <v>32</v>
      </c>
      <c r="AX198" s="13" t="s">
        <v>77</v>
      </c>
      <c r="AY198" s="243" t="s">
        <v>133</v>
      </c>
    </row>
    <row r="199" s="14" customFormat="1">
      <c r="A199" s="14"/>
      <c r="B199" s="244"/>
      <c r="C199" s="245"/>
      <c r="D199" s="235" t="s">
        <v>143</v>
      </c>
      <c r="E199" s="246" t="s">
        <v>1</v>
      </c>
      <c r="F199" s="247" t="s">
        <v>145</v>
      </c>
      <c r="G199" s="245"/>
      <c r="H199" s="248">
        <v>0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143</v>
      </c>
      <c r="AU199" s="254" t="s">
        <v>87</v>
      </c>
      <c r="AV199" s="14" t="s">
        <v>87</v>
      </c>
      <c r="AW199" s="14" t="s">
        <v>32</v>
      </c>
      <c r="AX199" s="14" t="s">
        <v>77</v>
      </c>
      <c r="AY199" s="254" t="s">
        <v>133</v>
      </c>
    </row>
    <row r="200" s="14" customFormat="1">
      <c r="A200" s="14"/>
      <c r="B200" s="244"/>
      <c r="C200" s="245"/>
      <c r="D200" s="235" t="s">
        <v>143</v>
      </c>
      <c r="E200" s="246" t="s">
        <v>1</v>
      </c>
      <c r="F200" s="247" t="s">
        <v>161</v>
      </c>
      <c r="G200" s="245"/>
      <c r="H200" s="248">
        <v>145.66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143</v>
      </c>
      <c r="AU200" s="254" t="s">
        <v>87</v>
      </c>
      <c r="AV200" s="14" t="s">
        <v>87</v>
      </c>
      <c r="AW200" s="14" t="s">
        <v>32</v>
      </c>
      <c r="AX200" s="14" t="s">
        <v>77</v>
      </c>
      <c r="AY200" s="254" t="s">
        <v>133</v>
      </c>
    </row>
    <row r="201" s="14" customFormat="1">
      <c r="A201" s="14"/>
      <c r="B201" s="244"/>
      <c r="C201" s="245"/>
      <c r="D201" s="235" t="s">
        <v>143</v>
      </c>
      <c r="E201" s="246" t="s">
        <v>1</v>
      </c>
      <c r="F201" s="247" t="s">
        <v>162</v>
      </c>
      <c r="G201" s="245"/>
      <c r="H201" s="248">
        <v>76.5</v>
      </c>
      <c r="I201" s="249"/>
      <c r="J201" s="245"/>
      <c r="K201" s="245"/>
      <c r="L201" s="250"/>
      <c r="M201" s="251"/>
      <c r="N201" s="252"/>
      <c r="O201" s="252"/>
      <c r="P201" s="252"/>
      <c r="Q201" s="252"/>
      <c r="R201" s="252"/>
      <c r="S201" s="252"/>
      <c r="T201" s="25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4" t="s">
        <v>143</v>
      </c>
      <c r="AU201" s="254" t="s">
        <v>87</v>
      </c>
      <c r="AV201" s="14" t="s">
        <v>87</v>
      </c>
      <c r="AW201" s="14" t="s">
        <v>32</v>
      </c>
      <c r="AX201" s="14" t="s">
        <v>77</v>
      </c>
      <c r="AY201" s="254" t="s">
        <v>133</v>
      </c>
    </row>
    <row r="202" s="16" customFormat="1">
      <c r="A202" s="16"/>
      <c r="B202" s="266"/>
      <c r="C202" s="267"/>
      <c r="D202" s="235" t="s">
        <v>143</v>
      </c>
      <c r="E202" s="268" t="s">
        <v>1</v>
      </c>
      <c r="F202" s="269" t="s">
        <v>150</v>
      </c>
      <c r="G202" s="267"/>
      <c r="H202" s="270">
        <v>222.16</v>
      </c>
      <c r="I202" s="271"/>
      <c r="J202" s="267"/>
      <c r="K202" s="267"/>
      <c r="L202" s="272"/>
      <c r="M202" s="273"/>
      <c r="N202" s="274"/>
      <c r="O202" s="274"/>
      <c r="P202" s="274"/>
      <c r="Q202" s="274"/>
      <c r="R202" s="274"/>
      <c r="S202" s="274"/>
      <c r="T202" s="275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76" t="s">
        <v>143</v>
      </c>
      <c r="AU202" s="276" t="s">
        <v>87</v>
      </c>
      <c r="AV202" s="16" t="s">
        <v>151</v>
      </c>
      <c r="AW202" s="16" t="s">
        <v>32</v>
      </c>
      <c r="AX202" s="16" t="s">
        <v>85</v>
      </c>
      <c r="AY202" s="276" t="s">
        <v>133</v>
      </c>
    </row>
    <row r="203" s="2" customFormat="1" ht="16.5" customHeight="1">
      <c r="A203" s="39"/>
      <c r="B203" s="40"/>
      <c r="C203" s="220" t="s">
        <v>190</v>
      </c>
      <c r="D203" s="220" t="s">
        <v>136</v>
      </c>
      <c r="E203" s="221" t="s">
        <v>191</v>
      </c>
      <c r="F203" s="222" t="s">
        <v>192</v>
      </c>
      <c r="G203" s="223" t="s">
        <v>139</v>
      </c>
      <c r="H203" s="224">
        <v>222.16</v>
      </c>
      <c r="I203" s="225"/>
      <c r="J203" s="226">
        <f>ROUND(I203*H203,2)</f>
        <v>0</v>
      </c>
      <c r="K203" s="222" t="s">
        <v>1</v>
      </c>
      <c r="L203" s="45"/>
      <c r="M203" s="227" t="s">
        <v>1</v>
      </c>
      <c r="N203" s="228" t="s">
        <v>42</v>
      </c>
      <c r="O203" s="92"/>
      <c r="P203" s="229">
        <f>O203*H203</f>
        <v>0</v>
      </c>
      <c r="Q203" s="229">
        <v>0.0023999999999999998</v>
      </c>
      <c r="R203" s="229">
        <f>Q203*H203</f>
        <v>0.53318399999999999</v>
      </c>
      <c r="S203" s="229">
        <v>0</v>
      </c>
      <c r="T203" s="23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1" t="s">
        <v>151</v>
      </c>
      <c r="AT203" s="231" t="s">
        <v>136</v>
      </c>
      <c r="AU203" s="231" t="s">
        <v>87</v>
      </c>
      <c r="AY203" s="18" t="s">
        <v>133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8" t="s">
        <v>85</v>
      </c>
      <c r="BK203" s="232">
        <f>ROUND(I203*H203,2)</f>
        <v>0</v>
      </c>
      <c r="BL203" s="18" t="s">
        <v>151</v>
      </c>
      <c r="BM203" s="231" t="s">
        <v>193</v>
      </c>
    </row>
    <row r="204" s="13" customFormat="1">
      <c r="A204" s="13"/>
      <c r="B204" s="233"/>
      <c r="C204" s="234"/>
      <c r="D204" s="235" t="s">
        <v>143</v>
      </c>
      <c r="E204" s="236" t="s">
        <v>1</v>
      </c>
      <c r="F204" s="237" t="s">
        <v>144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143</v>
      </c>
      <c r="AU204" s="243" t="s">
        <v>87</v>
      </c>
      <c r="AV204" s="13" t="s">
        <v>85</v>
      </c>
      <c r="AW204" s="13" t="s">
        <v>32</v>
      </c>
      <c r="AX204" s="13" t="s">
        <v>77</v>
      </c>
      <c r="AY204" s="243" t="s">
        <v>133</v>
      </c>
    </row>
    <row r="205" s="14" customFormat="1">
      <c r="A205" s="14"/>
      <c r="B205" s="244"/>
      <c r="C205" s="245"/>
      <c r="D205" s="235" t="s">
        <v>143</v>
      </c>
      <c r="E205" s="246" t="s">
        <v>1</v>
      </c>
      <c r="F205" s="247" t="s">
        <v>145</v>
      </c>
      <c r="G205" s="245"/>
      <c r="H205" s="248">
        <v>0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143</v>
      </c>
      <c r="AU205" s="254" t="s">
        <v>87</v>
      </c>
      <c r="AV205" s="14" t="s">
        <v>87</v>
      </c>
      <c r="AW205" s="14" t="s">
        <v>32</v>
      </c>
      <c r="AX205" s="14" t="s">
        <v>77</v>
      </c>
      <c r="AY205" s="254" t="s">
        <v>133</v>
      </c>
    </row>
    <row r="206" s="14" customFormat="1">
      <c r="A206" s="14"/>
      <c r="B206" s="244"/>
      <c r="C206" s="245"/>
      <c r="D206" s="235" t="s">
        <v>143</v>
      </c>
      <c r="E206" s="246" t="s">
        <v>1</v>
      </c>
      <c r="F206" s="247" t="s">
        <v>161</v>
      </c>
      <c r="G206" s="245"/>
      <c r="H206" s="248">
        <v>145.66</v>
      </c>
      <c r="I206" s="249"/>
      <c r="J206" s="245"/>
      <c r="K206" s="245"/>
      <c r="L206" s="250"/>
      <c r="M206" s="251"/>
      <c r="N206" s="252"/>
      <c r="O206" s="252"/>
      <c r="P206" s="252"/>
      <c r="Q206" s="252"/>
      <c r="R206" s="252"/>
      <c r="S206" s="252"/>
      <c r="T206" s="25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4" t="s">
        <v>143</v>
      </c>
      <c r="AU206" s="254" t="s">
        <v>87</v>
      </c>
      <c r="AV206" s="14" t="s">
        <v>87</v>
      </c>
      <c r="AW206" s="14" t="s">
        <v>32</v>
      </c>
      <c r="AX206" s="14" t="s">
        <v>77</v>
      </c>
      <c r="AY206" s="254" t="s">
        <v>133</v>
      </c>
    </row>
    <row r="207" s="14" customFormat="1">
      <c r="A207" s="14"/>
      <c r="B207" s="244"/>
      <c r="C207" s="245"/>
      <c r="D207" s="235" t="s">
        <v>143</v>
      </c>
      <c r="E207" s="246" t="s">
        <v>1</v>
      </c>
      <c r="F207" s="247" t="s">
        <v>162</v>
      </c>
      <c r="G207" s="245"/>
      <c r="H207" s="248">
        <v>76.5</v>
      </c>
      <c r="I207" s="249"/>
      <c r="J207" s="245"/>
      <c r="K207" s="245"/>
      <c r="L207" s="250"/>
      <c r="M207" s="251"/>
      <c r="N207" s="252"/>
      <c r="O207" s="252"/>
      <c r="P207" s="252"/>
      <c r="Q207" s="252"/>
      <c r="R207" s="252"/>
      <c r="S207" s="252"/>
      <c r="T207" s="25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4" t="s">
        <v>143</v>
      </c>
      <c r="AU207" s="254" t="s">
        <v>87</v>
      </c>
      <c r="AV207" s="14" t="s">
        <v>87</v>
      </c>
      <c r="AW207" s="14" t="s">
        <v>32</v>
      </c>
      <c r="AX207" s="14" t="s">
        <v>77</v>
      </c>
      <c r="AY207" s="254" t="s">
        <v>133</v>
      </c>
    </row>
    <row r="208" s="16" customFormat="1">
      <c r="A208" s="16"/>
      <c r="B208" s="266"/>
      <c r="C208" s="267"/>
      <c r="D208" s="235" t="s">
        <v>143</v>
      </c>
      <c r="E208" s="268" t="s">
        <v>1</v>
      </c>
      <c r="F208" s="269" t="s">
        <v>150</v>
      </c>
      <c r="G208" s="267"/>
      <c r="H208" s="270">
        <v>222.16</v>
      </c>
      <c r="I208" s="271"/>
      <c r="J208" s="267"/>
      <c r="K208" s="267"/>
      <c r="L208" s="272"/>
      <c r="M208" s="273"/>
      <c r="N208" s="274"/>
      <c r="O208" s="274"/>
      <c r="P208" s="274"/>
      <c r="Q208" s="274"/>
      <c r="R208" s="274"/>
      <c r="S208" s="274"/>
      <c r="T208" s="275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76" t="s">
        <v>143</v>
      </c>
      <c r="AU208" s="276" t="s">
        <v>87</v>
      </c>
      <c r="AV208" s="16" t="s">
        <v>151</v>
      </c>
      <c r="AW208" s="16" t="s">
        <v>32</v>
      </c>
      <c r="AX208" s="16" t="s">
        <v>85</v>
      </c>
      <c r="AY208" s="276" t="s">
        <v>133</v>
      </c>
    </row>
    <row r="209" s="2" customFormat="1" ht="24.15" customHeight="1">
      <c r="A209" s="39"/>
      <c r="B209" s="40"/>
      <c r="C209" s="220" t="s">
        <v>194</v>
      </c>
      <c r="D209" s="220" t="s">
        <v>136</v>
      </c>
      <c r="E209" s="221" t="s">
        <v>195</v>
      </c>
      <c r="F209" s="222" t="s">
        <v>196</v>
      </c>
      <c r="G209" s="223" t="s">
        <v>139</v>
      </c>
      <c r="H209" s="224">
        <v>222.16</v>
      </c>
      <c r="I209" s="225"/>
      <c r="J209" s="226">
        <f>ROUND(I209*H209,2)</f>
        <v>0</v>
      </c>
      <c r="K209" s="222" t="s">
        <v>1</v>
      </c>
      <c r="L209" s="45"/>
      <c r="M209" s="227" t="s">
        <v>1</v>
      </c>
      <c r="N209" s="228" t="s">
        <v>42</v>
      </c>
      <c r="O209" s="92"/>
      <c r="P209" s="229">
        <f>O209*H209</f>
        <v>0</v>
      </c>
      <c r="Q209" s="229">
        <v>0.0073499999999999998</v>
      </c>
      <c r="R209" s="229">
        <f>Q209*H209</f>
        <v>1.632876</v>
      </c>
      <c r="S209" s="229">
        <v>0</v>
      </c>
      <c r="T209" s="23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1" t="s">
        <v>151</v>
      </c>
      <c r="AT209" s="231" t="s">
        <v>136</v>
      </c>
      <c r="AU209" s="231" t="s">
        <v>87</v>
      </c>
      <c r="AY209" s="18" t="s">
        <v>133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8" t="s">
        <v>85</v>
      </c>
      <c r="BK209" s="232">
        <f>ROUND(I209*H209,2)</f>
        <v>0</v>
      </c>
      <c r="BL209" s="18" t="s">
        <v>151</v>
      </c>
      <c r="BM209" s="231" t="s">
        <v>197</v>
      </c>
    </row>
    <row r="210" s="13" customFormat="1">
      <c r="A210" s="13"/>
      <c r="B210" s="233"/>
      <c r="C210" s="234"/>
      <c r="D210" s="235" t="s">
        <v>143</v>
      </c>
      <c r="E210" s="236" t="s">
        <v>1</v>
      </c>
      <c r="F210" s="237" t="s">
        <v>144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143</v>
      </c>
      <c r="AU210" s="243" t="s">
        <v>87</v>
      </c>
      <c r="AV210" s="13" t="s">
        <v>85</v>
      </c>
      <c r="AW210" s="13" t="s">
        <v>32</v>
      </c>
      <c r="AX210" s="13" t="s">
        <v>77</v>
      </c>
      <c r="AY210" s="243" t="s">
        <v>133</v>
      </c>
    </row>
    <row r="211" s="14" customFormat="1">
      <c r="A211" s="14"/>
      <c r="B211" s="244"/>
      <c r="C211" s="245"/>
      <c r="D211" s="235" t="s">
        <v>143</v>
      </c>
      <c r="E211" s="246" t="s">
        <v>1</v>
      </c>
      <c r="F211" s="247" t="s">
        <v>145</v>
      </c>
      <c r="G211" s="245"/>
      <c r="H211" s="248">
        <v>0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143</v>
      </c>
      <c r="AU211" s="254" t="s">
        <v>87</v>
      </c>
      <c r="AV211" s="14" t="s">
        <v>87</v>
      </c>
      <c r="AW211" s="14" t="s">
        <v>32</v>
      </c>
      <c r="AX211" s="14" t="s">
        <v>77</v>
      </c>
      <c r="AY211" s="254" t="s">
        <v>133</v>
      </c>
    </row>
    <row r="212" s="14" customFormat="1">
      <c r="A212" s="14"/>
      <c r="B212" s="244"/>
      <c r="C212" s="245"/>
      <c r="D212" s="235" t="s">
        <v>143</v>
      </c>
      <c r="E212" s="246" t="s">
        <v>1</v>
      </c>
      <c r="F212" s="247" t="s">
        <v>161</v>
      </c>
      <c r="G212" s="245"/>
      <c r="H212" s="248">
        <v>145.66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143</v>
      </c>
      <c r="AU212" s="254" t="s">
        <v>87</v>
      </c>
      <c r="AV212" s="14" t="s">
        <v>87</v>
      </c>
      <c r="AW212" s="14" t="s">
        <v>32</v>
      </c>
      <c r="AX212" s="14" t="s">
        <v>77</v>
      </c>
      <c r="AY212" s="254" t="s">
        <v>133</v>
      </c>
    </row>
    <row r="213" s="14" customFormat="1">
      <c r="A213" s="14"/>
      <c r="B213" s="244"/>
      <c r="C213" s="245"/>
      <c r="D213" s="235" t="s">
        <v>143</v>
      </c>
      <c r="E213" s="246" t="s">
        <v>1</v>
      </c>
      <c r="F213" s="247" t="s">
        <v>162</v>
      </c>
      <c r="G213" s="245"/>
      <c r="H213" s="248">
        <v>76.5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143</v>
      </c>
      <c r="AU213" s="254" t="s">
        <v>87</v>
      </c>
      <c r="AV213" s="14" t="s">
        <v>87</v>
      </c>
      <c r="AW213" s="14" t="s">
        <v>32</v>
      </c>
      <c r="AX213" s="14" t="s">
        <v>77</v>
      </c>
      <c r="AY213" s="254" t="s">
        <v>133</v>
      </c>
    </row>
    <row r="214" s="16" customFormat="1">
      <c r="A214" s="16"/>
      <c r="B214" s="266"/>
      <c r="C214" s="267"/>
      <c r="D214" s="235" t="s">
        <v>143</v>
      </c>
      <c r="E214" s="268" t="s">
        <v>1</v>
      </c>
      <c r="F214" s="269" t="s">
        <v>150</v>
      </c>
      <c r="G214" s="267"/>
      <c r="H214" s="270">
        <v>222.16</v>
      </c>
      <c r="I214" s="271"/>
      <c r="J214" s="267"/>
      <c r="K214" s="267"/>
      <c r="L214" s="272"/>
      <c r="M214" s="273"/>
      <c r="N214" s="274"/>
      <c r="O214" s="274"/>
      <c r="P214" s="274"/>
      <c r="Q214" s="274"/>
      <c r="R214" s="274"/>
      <c r="S214" s="274"/>
      <c r="T214" s="275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76" t="s">
        <v>143</v>
      </c>
      <c r="AU214" s="276" t="s">
        <v>87</v>
      </c>
      <c r="AV214" s="16" t="s">
        <v>151</v>
      </c>
      <c r="AW214" s="16" t="s">
        <v>32</v>
      </c>
      <c r="AX214" s="16" t="s">
        <v>85</v>
      </c>
      <c r="AY214" s="276" t="s">
        <v>133</v>
      </c>
    </row>
    <row r="215" s="2" customFormat="1" ht="24.15" customHeight="1">
      <c r="A215" s="39"/>
      <c r="B215" s="40"/>
      <c r="C215" s="220" t="s">
        <v>198</v>
      </c>
      <c r="D215" s="220" t="s">
        <v>136</v>
      </c>
      <c r="E215" s="221" t="s">
        <v>199</v>
      </c>
      <c r="F215" s="222" t="s">
        <v>200</v>
      </c>
      <c r="G215" s="223" t="s">
        <v>139</v>
      </c>
      <c r="H215" s="224">
        <v>222.16</v>
      </c>
      <c r="I215" s="225"/>
      <c r="J215" s="226">
        <f>ROUND(I215*H215,2)</f>
        <v>0</v>
      </c>
      <c r="K215" s="222" t="s">
        <v>1</v>
      </c>
      <c r="L215" s="45"/>
      <c r="M215" s="227" t="s">
        <v>1</v>
      </c>
      <c r="N215" s="228" t="s">
        <v>42</v>
      </c>
      <c r="O215" s="92"/>
      <c r="P215" s="229">
        <f>O215*H215</f>
        <v>0</v>
      </c>
      <c r="Q215" s="229">
        <v>0.020480000000000002</v>
      </c>
      <c r="R215" s="229">
        <f>Q215*H215</f>
        <v>4.5498368000000005</v>
      </c>
      <c r="S215" s="229">
        <v>0</v>
      </c>
      <c r="T215" s="23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1" t="s">
        <v>151</v>
      </c>
      <c r="AT215" s="231" t="s">
        <v>136</v>
      </c>
      <c r="AU215" s="231" t="s">
        <v>87</v>
      </c>
      <c r="AY215" s="18" t="s">
        <v>133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8" t="s">
        <v>85</v>
      </c>
      <c r="BK215" s="232">
        <f>ROUND(I215*H215,2)</f>
        <v>0</v>
      </c>
      <c r="BL215" s="18" t="s">
        <v>151</v>
      </c>
      <c r="BM215" s="231" t="s">
        <v>201</v>
      </c>
    </row>
    <row r="216" s="13" customFormat="1">
      <c r="A216" s="13"/>
      <c r="B216" s="233"/>
      <c r="C216" s="234"/>
      <c r="D216" s="235" t="s">
        <v>143</v>
      </c>
      <c r="E216" s="236" t="s">
        <v>1</v>
      </c>
      <c r="F216" s="237" t="s">
        <v>144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143</v>
      </c>
      <c r="AU216" s="243" t="s">
        <v>87</v>
      </c>
      <c r="AV216" s="13" t="s">
        <v>85</v>
      </c>
      <c r="AW216" s="13" t="s">
        <v>32</v>
      </c>
      <c r="AX216" s="13" t="s">
        <v>77</v>
      </c>
      <c r="AY216" s="243" t="s">
        <v>133</v>
      </c>
    </row>
    <row r="217" s="14" customFormat="1">
      <c r="A217" s="14"/>
      <c r="B217" s="244"/>
      <c r="C217" s="245"/>
      <c r="D217" s="235" t="s">
        <v>143</v>
      </c>
      <c r="E217" s="246" t="s">
        <v>1</v>
      </c>
      <c r="F217" s="247" t="s">
        <v>145</v>
      </c>
      <c r="G217" s="245"/>
      <c r="H217" s="248">
        <v>0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143</v>
      </c>
      <c r="AU217" s="254" t="s">
        <v>87</v>
      </c>
      <c r="AV217" s="14" t="s">
        <v>87</v>
      </c>
      <c r="AW217" s="14" t="s">
        <v>32</v>
      </c>
      <c r="AX217" s="14" t="s">
        <v>77</v>
      </c>
      <c r="AY217" s="254" t="s">
        <v>133</v>
      </c>
    </row>
    <row r="218" s="14" customFormat="1">
      <c r="A218" s="14"/>
      <c r="B218" s="244"/>
      <c r="C218" s="245"/>
      <c r="D218" s="235" t="s">
        <v>143</v>
      </c>
      <c r="E218" s="246" t="s">
        <v>1</v>
      </c>
      <c r="F218" s="247" t="s">
        <v>161</v>
      </c>
      <c r="G218" s="245"/>
      <c r="H218" s="248">
        <v>145.66</v>
      </c>
      <c r="I218" s="249"/>
      <c r="J218" s="245"/>
      <c r="K218" s="245"/>
      <c r="L218" s="250"/>
      <c r="M218" s="251"/>
      <c r="N218" s="252"/>
      <c r="O218" s="252"/>
      <c r="P218" s="252"/>
      <c r="Q218" s="252"/>
      <c r="R218" s="252"/>
      <c r="S218" s="252"/>
      <c r="T218" s="25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4" t="s">
        <v>143</v>
      </c>
      <c r="AU218" s="254" t="s">
        <v>87</v>
      </c>
      <c r="AV218" s="14" t="s">
        <v>87</v>
      </c>
      <c r="AW218" s="14" t="s">
        <v>32</v>
      </c>
      <c r="AX218" s="14" t="s">
        <v>77</v>
      </c>
      <c r="AY218" s="254" t="s">
        <v>133</v>
      </c>
    </row>
    <row r="219" s="14" customFormat="1">
      <c r="A219" s="14"/>
      <c r="B219" s="244"/>
      <c r="C219" s="245"/>
      <c r="D219" s="235" t="s">
        <v>143</v>
      </c>
      <c r="E219" s="246" t="s">
        <v>1</v>
      </c>
      <c r="F219" s="247" t="s">
        <v>162</v>
      </c>
      <c r="G219" s="245"/>
      <c r="H219" s="248">
        <v>76.5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143</v>
      </c>
      <c r="AU219" s="254" t="s">
        <v>87</v>
      </c>
      <c r="AV219" s="14" t="s">
        <v>87</v>
      </c>
      <c r="AW219" s="14" t="s">
        <v>32</v>
      </c>
      <c r="AX219" s="14" t="s">
        <v>77</v>
      </c>
      <c r="AY219" s="254" t="s">
        <v>133</v>
      </c>
    </row>
    <row r="220" s="16" customFormat="1">
      <c r="A220" s="16"/>
      <c r="B220" s="266"/>
      <c r="C220" s="267"/>
      <c r="D220" s="235" t="s">
        <v>143</v>
      </c>
      <c r="E220" s="268" t="s">
        <v>1</v>
      </c>
      <c r="F220" s="269" t="s">
        <v>150</v>
      </c>
      <c r="G220" s="267"/>
      <c r="H220" s="270">
        <v>222.16</v>
      </c>
      <c r="I220" s="271"/>
      <c r="J220" s="267"/>
      <c r="K220" s="267"/>
      <c r="L220" s="272"/>
      <c r="M220" s="273"/>
      <c r="N220" s="274"/>
      <c r="O220" s="274"/>
      <c r="P220" s="274"/>
      <c r="Q220" s="274"/>
      <c r="R220" s="274"/>
      <c r="S220" s="274"/>
      <c r="T220" s="275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6" t="s">
        <v>143</v>
      </c>
      <c r="AU220" s="276" t="s">
        <v>87</v>
      </c>
      <c r="AV220" s="16" t="s">
        <v>151</v>
      </c>
      <c r="AW220" s="16" t="s">
        <v>32</v>
      </c>
      <c r="AX220" s="16" t="s">
        <v>85</v>
      </c>
      <c r="AY220" s="276" t="s">
        <v>133</v>
      </c>
    </row>
    <row r="221" s="2" customFormat="1" ht="24.15" customHeight="1">
      <c r="A221" s="39"/>
      <c r="B221" s="40"/>
      <c r="C221" s="220" t="s">
        <v>202</v>
      </c>
      <c r="D221" s="220" t="s">
        <v>136</v>
      </c>
      <c r="E221" s="221" t="s">
        <v>203</v>
      </c>
      <c r="F221" s="222" t="s">
        <v>204</v>
      </c>
      <c r="G221" s="223" t="s">
        <v>139</v>
      </c>
      <c r="H221" s="224">
        <v>222.16</v>
      </c>
      <c r="I221" s="225"/>
      <c r="J221" s="226">
        <f>ROUND(I221*H221,2)</f>
        <v>0</v>
      </c>
      <c r="K221" s="222" t="s">
        <v>1</v>
      </c>
      <c r="L221" s="45"/>
      <c r="M221" s="227" t="s">
        <v>1</v>
      </c>
      <c r="N221" s="228" t="s">
        <v>42</v>
      </c>
      <c r="O221" s="92"/>
      <c r="P221" s="229">
        <f>O221*H221</f>
        <v>0</v>
      </c>
      <c r="Q221" s="229">
        <v>0.25871</v>
      </c>
      <c r="R221" s="229">
        <f>Q221*H221</f>
        <v>57.475013599999997</v>
      </c>
      <c r="S221" s="229">
        <v>0</v>
      </c>
      <c r="T221" s="23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1" t="s">
        <v>151</v>
      </c>
      <c r="AT221" s="231" t="s">
        <v>136</v>
      </c>
      <c r="AU221" s="231" t="s">
        <v>87</v>
      </c>
      <c r="AY221" s="18" t="s">
        <v>133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8" t="s">
        <v>85</v>
      </c>
      <c r="BK221" s="232">
        <f>ROUND(I221*H221,2)</f>
        <v>0</v>
      </c>
      <c r="BL221" s="18" t="s">
        <v>151</v>
      </c>
      <c r="BM221" s="231" t="s">
        <v>205</v>
      </c>
    </row>
    <row r="222" s="13" customFormat="1">
      <c r="A222" s="13"/>
      <c r="B222" s="233"/>
      <c r="C222" s="234"/>
      <c r="D222" s="235" t="s">
        <v>143</v>
      </c>
      <c r="E222" s="236" t="s">
        <v>1</v>
      </c>
      <c r="F222" s="237" t="s">
        <v>144</v>
      </c>
      <c r="G222" s="234"/>
      <c r="H222" s="236" t="s">
        <v>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143</v>
      </c>
      <c r="AU222" s="243" t="s">
        <v>87</v>
      </c>
      <c r="AV222" s="13" t="s">
        <v>85</v>
      </c>
      <c r="AW222" s="13" t="s">
        <v>32</v>
      </c>
      <c r="AX222" s="13" t="s">
        <v>77</v>
      </c>
      <c r="AY222" s="243" t="s">
        <v>133</v>
      </c>
    </row>
    <row r="223" s="14" customFormat="1">
      <c r="A223" s="14"/>
      <c r="B223" s="244"/>
      <c r="C223" s="245"/>
      <c r="D223" s="235" t="s">
        <v>143</v>
      </c>
      <c r="E223" s="246" t="s">
        <v>1</v>
      </c>
      <c r="F223" s="247" t="s">
        <v>145</v>
      </c>
      <c r="G223" s="245"/>
      <c r="H223" s="248">
        <v>0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143</v>
      </c>
      <c r="AU223" s="254" t="s">
        <v>87</v>
      </c>
      <c r="AV223" s="14" t="s">
        <v>87</v>
      </c>
      <c r="AW223" s="14" t="s">
        <v>32</v>
      </c>
      <c r="AX223" s="14" t="s">
        <v>77</v>
      </c>
      <c r="AY223" s="254" t="s">
        <v>133</v>
      </c>
    </row>
    <row r="224" s="14" customFormat="1">
      <c r="A224" s="14"/>
      <c r="B224" s="244"/>
      <c r="C224" s="245"/>
      <c r="D224" s="235" t="s">
        <v>143</v>
      </c>
      <c r="E224" s="246" t="s">
        <v>1</v>
      </c>
      <c r="F224" s="247" t="s">
        <v>161</v>
      </c>
      <c r="G224" s="245"/>
      <c r="H224" s="248">
        <v>145.66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143</v>
      </c>
      <c r="AU224" s="254" t="s">
        <v>87</v>
      </c>
      <c r="AV224" s="14" t="s">
        <v>87</v>
      </c>
      <c r="AW224" s="14" t="s">
        <v>32</v>
      </c>
      <c r="AX224" s="14" t="s">
        <v>77</v>
      </c>
      <c r="AY224" s="254" t="s">
        <v>133</v>
      </c>
    </row>
    <row r="225" s="14" customFormat="1">
      <c r="A225" s="14"/>
      <c r="B225" s="244"/>
      <c r="C225" s="245"/>
      <c r="D225" s="235" t="s">
        <v>143</v>
      </c>
      <c r="E225" s="246" t="s">
        <v>1</v>
      </c>
      <c r="F225" s="247" t="s">
        <v>162</v>
      </c>
      <c r="G225" s="245"/>
      <c r="H225" s="248">
        <v>76.5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143</v>
      </c>
      <c r="AU225" s="254" t="s">
        <v>87</v>
      </c>
      <c r="AV225" s="14" t="s">
        <v>87</v>
      </c>
      <c r="AW225" s="14" t="s">
        <v>32</v>
      </c>
      <c r="AX225" s="14" t="s">
        <v>77</v>
      </c>
      <c r="AY225" s="254" t="s">
        <v>133</v>
      </c>
    </row>
    <row r="226" s="16" customFormat="1">
      <c r="A226" s="16"/>
      <c r="B226" s="266"/>
      <c r="C226" s="267"/>
      <c r="D226" s="235" t="s">
        <v>143</v>
      </c>
      <c r="E226" s="268" t="s">
        <v>1</v>
      </c>
      <c r="F226" s="269" t="s">
        <v>150</v>
      </c>
      <c r="G226" s="267"/>
      <c r="H226" s="270">
        <v>222.16</v>
      </c>
      <c r="I226" s="271"/>
      <c r="J226" s="267"/>
      <c r="K226" s="267"/>
      <c r="L226" s="272"/>
      <c r="M226" s="273"/>
      <c r="N226" s="274"/>
      <c r="O226" s="274"/>
      <c r="P226" s="274"/>
      <c r="Q226" s="274"/>
      <c r="R226" s="274"/>
      <c r="S226" s="274"/>
      <c r="T226" s="275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76" t="s">
        <v>143</v>
      </c>
      <c r="AU226" s="276" t="s">
        <v>87</v>
      </c>
      <c r="AV226" s="16" t="s">
        <v>151</v>
      </c>
      <c r="AW226" s="16" t="s">
        <v>32</v>
      </c>
      <c r="AX226" s="16" t="s">
        <v>85</v>
      </c>
      <c r="AY226" s="276" t="s">
        <v>133</v>
      </c>
    </row>
    <row r="227" s="2" customFormat="1" ht="16.5" customHeight="1">
      <c r="A227" s="39"/>
      <c r="B227" s="40"/>
      <c r="C227" s="220" t="s">
        <v>8</v>
      </c>
      <c r="D227" s="220" t="s">
        <v>136</v>
      </c>
      <c r="E227" s="221" t="s">
        <v>206</v>
      </c>
      <c r="F227" s="222" t="s">
        <v>207</v>
      </c>
      <c r="G227" s="223" t="s">
        <v>139</v>
      </c>
      <c r="H227" s="224">
        <v>222.16</v>
      </c>
      <c r="I227" s="225"/>
      <c r="J227" s="226">
        <f>ROUND(I227*H227,2)</f>
        <v>0</v>
      </c>
      <c r="K227" s="222" t="s">
        <v>1</v>
      </c>
      <c r="L227" s="45"/>
      <c r="M227" s="227" t="s">
        <v>1</v>
      </c>
      <c r="N227" s="228" t="s">
        <v>42</v>
      </c>
      <c r="O227" s="92"/>
      <c r="P227" s="229">
        <f>O227*H227</f>
        <v>0</v>
      </c>
      <c r="Q227" s="229">
        <v>0.25871</v>
      </c>
      <c r="R227" s="229">
        <f>Q227*H227</f>
        <v>57.475013599999997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151</v>
      </c>
      <c r="AT227" s="231" t="s">
        <v>136</v>
      </c>
      <c r="AU227" s="231" t="s">
        <v>87</v>
      </c>
      <c r="AY227" s="18" t="s">
        <v>133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85</v>
      </c>
      <c r="BK227" s="232">
        <f>ROUND(I227*H227,2)</f>
        <v>0</v>
      </c>
      <c r="BL227" s="18" t="s">
        <v>151</v>
      </c>
      <c r="BM227" s="231" t="s">
        <v>208</v>
      </c>
    </row>
    <row r="228" s="13" customFormat="1">
      <c r="A228" s="13"/>
      <c r="B228" s="233"/>
      <c r="C228" s="234"/>
      <c r="D228" s="235" t="s">
        <v>143</v>
      </c>
      <c r="E228" s="236" t="s">
        <v>1</v>
      </c>
      <c r="F228" s="237" t="s">
        <v>144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143</v>
      </c>
      <c r="AU228" s="243" t="s">
        <v>87</v>
      </c>
      <c r="AV228" s="13" t="s">
        <v>85</v>
      </c>
      <c r="AW228" s="13" t="s">
        <v>32</v>
      </c>
      <c r="AX228" s="13" t="s">
        <v>77</v>
      </c>
      <c r="AY228" s="243" t="s">
        <v>133</v>
      </c>
    </row>
    <row r="229" s="14" customFormat="1">
      <c r="A229" s="14"/>
      <c r="B229" s="244"/>
      <c r="C229" s="245"/>
      <c r="D229" s="235" t="s">
        <v>143</v>
      </c>
      <c r="E229" s="246" t="s">
        <v>1</v>
      </c>
      <c r="F229" s="247" t="s">
        <v>145</v>
      </c>
      <c r="G229" s="245"/>
      <c r="H229" s="248">
        <v>0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143</v>
      </c>
      <c r="AU229" s="254" t="s">
        <v>87</v>
      </c>
      <c r="AV229" s="14" t="s">
        <v>87</v>
      </c>
      <c r="AW229" s="14" t="s">
        <v>32</v>
      </c>
      <c r="AX229" s="14" t="s">
        <v>77</v>
      </c>
      <c r="AY229" s="254" t="s">
        <v>133</v>
      </c>
    </row>
    <row r="230" s="14" customFormat="1">
      <c r="A230" s="14"/>
      <c r="B230" s="244"/>
      <c r="C230" s="245"/>
      <c r="D230" s="235" t="s">
        <v>143</v>
      </c>
      <c r="E230" s="246" t="s">
        <v>1</v>
      </c>
      <c r="F230" s="247" t="s">
        <v>161</v>
      </c>
      <c r="G230" s="245"/>
      <c r="H230" s="248">
        <v>145.66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143</v>
      </c>
      <c r="AU230" s="254" t="s">
        <v>87</v>
      </c>
      <c r="AV230" s="14" t="s">
        <v>87</v>
      </c>
      <c r="AW230" s="14" t="s">
        <v>32</v>
      </c>
      <c r="AX230" s="14" t="s">
        <v>77</v>
      </c>
      <c r="AY230" s="254" t="s">
        <v>133</v>
      </c>
    </row>
    <row r="231" s="14" customFormat="1">
      <c r="A231" s="14"/>
      <c r="B231" s="244"/>
      <c r="C231" s="245"/>
      <c r="D231" s="235" t="s">
        <v>143</v>
      </c>
      <c r="E231" s="246" t="s">
        <v>1</v>
      </c>
      <c r="F231" s="247" t="s">
        <v>162</v>
      </c>
      <c r="G231" s="245"/>
      <c r="H231" s="248">
        <v>76.5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143</v>
      </c>
      <c r="AU231" s="254" t="s">
        <v>87</v>
      </c>
      <c r="AV231" s="14" t="s">
        <v>87</v>
      </c>
      <c r="AW231" s="14" t="s">
        <v>32</v>
      </c>
      <c r="AX231" s="14" t="s">
        <v>77</v>
      </c>
      <c r="AY231" s="254" t="s">
        <v>133</v>
      </c>
    </row>
    <row r="232" s="16" customFormat="1">
      <c r="A232" s="16"/>
      <c r="B232" s="266"/>
      <c r="C232" s="267"/>
      <c r="D232" s="235" t="s">
        <v>143</v>
      </c>
      <c r="E232" s="268" t="s">
        <v>1</v>
      </c>
      <c r="F232" s="269" t="s">
        <v>150</v>
      </c>
      <c r="G232" s="267"/>
      <c r="H232" s="270">
        <v>222.16</v>
      </c>
      <c r="I232" s="271"/>
      <c r="J232" s="267"/>
      <c r="K232" s="267"/>
      <c r="L232" s="272"/>
      <c r="M232" s="273"/>
      <c r="N232" s="274"/>
      <c r="O232" s="274"/>
      <c r="P232" s="274"/>
      <c r="Q232" s="274"/>
      <c r="R232" s="274"/>
      <c r="S232" s="274"/>
      <c r="T232" s="275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76" t="s">
        <v>143</v>
      </c>
      <c r="AU232" s="276" t="s">
        <v>87</v>
      </c>
      <c r="AV232" s="16" t="s">
        <v>151</v>
      </c>
      <c r="AW232" s="16" t="s">
        <v>32</v>
      </c>
      <c r="AX232" s="16" t="s">
        <v>85</v>
      </c>
      <c r="AY232" s="276" t="s">
        <v>133</v>
      </c>
    </row>
    <row r="233" s="2" customFormat="1" ht="24.15" customHeight="1">
      <c r="A233" s="39"/>
      <c r="B233" s="40"/>
      <c r="C233" s="220" t="s">
        <v>141</v>
      </c>
      <c r="D233" s="220" t="s">
        <v>136</v>
      </c>
      <c r="E233" s="221" t="s">
        <v>209</v>
      </c>
      <c r="F233" s="222" t="s">
        <v>210</v>
      </c>
      <c r="G233" s="223" t="s">
        <v>139</v>
      </c>
      <c r="H233" s="224">
        <v>290.83499999999998</v>
      </c>
      <c r="I233" s="225"/>
      <c r="J233" s="226">
        <f>ROUND(I233*H233,2)</f>
        <v>0</v>
      </c>
      <c r="K233" s="222" t="s">
        <v>1</v>
      </c>
      <c r="L233" s="45"/>
      <c r="M233" s="227" t="s">
        <v>1</v>
      </c>
      <c r="N233" s="228" t="s">
        <v>42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151</v>
      </c>
      <c r="AT233" s="231" t="s">
        <v>136</v>
      </c>
      <c r="AU233" s="231" t="s">
        <v>87</v>
      </c>
      <c r="AY233" s="18" t="s">
        <v>133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85</v>
      </c>
      <c r="BK233" s="232">
        <f>ROUND(I233*H233,2)</f>
        <v>0</v>
      </c>
      <c r="BL233" s="18" t="s">
        <v>151</v>
      </c>
      <c r="BM233" s="231" t="s">
        <v>211</v>
      </c>
    </row>
    <row r="234" s="14" customFormat="1">
      <c r="A234" s="14"/>
      <c r="B234" s="244"/>
      <c r="C234" s="245"/>
      <c r="D234" s="235" t="s">
        <v>143</v>
      </c>
      <c r="E234" s="246" t="s">
        <v>1</v>
      </c>
      <c r="F234" s="247" t="s">
        <v>212</v>
      </c>
      <c r="G234" s="245"/>
      <c r="H234" s="248">
        <v>290.83499999999998</v>
      </c>
      <c r="I234" s="249"/>
      <c r="J234" s="245"/>
      <c r="K234" s="245"/>
      <c r="L234" s="250"/>
      <c r="M234" s="251"/>
      <c r="N234" s="252"/>
      <c r="O234" s="252"/>
      <c r="P234" s="252"/>
      <c r="Q234" s="252"/>
      <c r="R234" s="252"/>
      <c r="S234" s="252"/>
      <c r="T234" s="253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4" t="s">
        <v>143</v>
      </c>
      <c r="AU234" s="254" t="s">
        <v>87</v>
      </c>
      <c r="AV234" s="14" t="s">
        <v>87</v>
      </c>
      <c r="AW234" s="14" t="s">
        <v>32</v>
      </c>
      <c r="AX234" s="14" t="s">
        <v>85</v>
      </c>
      <c r="AY234" s="254" t="s">
        <v>133</v>
      </c>
    </row>
    <row r="235" s="2" customFormat="1" ht="16.5" customHeight="1">
      <c r="A235" s="39"/>
      <c r="B235" s="40"/>
      <c r="C235" s="220" t="s">
        <v>213</v>
      </c>
      <c r="D235" s="220" t="s">
        <v>136</v>
      </c>
      <c r="E235" s="221" t="s">
        <v>214</v>
      </c>
      <c r="F235" s="222" t="s">
        <v>215</v>
      </c>
      <c r="G235" s="223" t="s">
        <v>139</v>
      </c>
      <c r="H235" s="224">
        <v>512.995</v>
      </c>
      <c r="I235" s="225"/>
      <c r="J235" s="226">
        <f>ROUND(I235*H235,2)</f>
        <v>0</v>
      </c>
      <c r="K235" s="222" t="s">
        <v>1</v>
      </c>
      <c r="L235" s="45"/>
      <c r="M235" s="227" t="s">
        <v>1</v>
      </c>
      <c r="N235" s="228" t="s">
        <v>42</v>
      </c>
      <c r="O235" s="92"/>
      <c r="P235" s="229">
        <f>O235*H235</f>
        <v>0</v>
      </c>
      <c r="Q235" s="229">
        <v>0.25871</v>
      </c>
      <c r="R235" s="229">
        <f>Q235*H235</f>
        <v>132.71693644999999</v>
      </c>
      <c r="S235" s="229">
        <v>0</v>
      </c>
      <c r="T235" s="23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1" t="s">
        <v>151</v>
      </c>
      <c r="AT235" s="231" t="s">
        <v>136</v>
      </c>
      <c r="AU235" s="231" t="s">
        <v>87</v>
      </c>
      <c r="AY235" s="18" t="s">
        <v>133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8" t="s">
        <v>85</v>
      </c>
      <c r="BK235" s="232">
        <f>ROUND(I235*H235,2)</f>
        <v>0</v>
      </c>
      <c r="BL235" s="18" t="s">
        <v>151</v>
      </c>
      <c r="BM235" s="231" t="s">
        <v>216</v>
      </c>
    </row>
    <row r="236" s="13" customFormat="1">
      <c r="A236" s="13"/>
      <c r="B236" s="233"/>
      <c r="C236" s="234"/>
      <c r="D236" s="235" t="s">
        <v>143</v>
      </c>
      <c r="E236" s="236" t="s">
        <v>1</v>
      </c>
      <c r="F236" s="237" t="s">
        <v>144</v>
      </c>
      <c r="G236" s="234"/>
      <c r="H236" s="236" t="s">
        <v>1</v>
      </c>
      <c r="I236" s="238"/>
      <c r="J236" s="234"/>
      <c r="K236" s="234"/>
      <c r="L236" s="239"/>
      <c r="M236" s="240"/>
      <c r="N236" s="241"/>
      <c r="O236" s="241"/>
      <c r="P236" s="241"/>
      <c r="Q236" s="241"/>
      <c r="R236" s="241"/>
      <c r="S236" s="241"/>
      <c r="T236" s="24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3" t="s">
        <v>143</v>
      </c>
      <c r="AU236" s="243" t="s">
        <v>87</v>
      </c>
      <c r="AV236" s="13" t="s">
        <v>85</v>
      </c>
      <c r="AW236" s="13" t="s">
        <v>32</v>
      </c>
      <c r="AX236" s="13" t="s">
        <v>77</v>
      </c>
      <c r="AY236" s="243" t="s">
        <v>133</v>
      </c>
    </row>
    <row r="237" s="14" customFormat="1">
      <c r="A237" s="14"/>
      <c r="B237" s="244"/>
      <c r="C237" s="245"/>
      <c r="D237" s="235" t="s">
        <v>143</v>
      </c>
      <c r="E237" s="246" t="s">
        <v>1</v>
      </c>
      <c r="F237" s="247" t="s">
        <v>217</v>
      </c>
      <c r="G237" s="245"/>
      <c r="H237" s="248">
        <v>290.83499999999998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4" t="s">
        <v>143</v>
      </c>
      <c r="AU237" s="254" t="s">
        <v>87</v>
      </c>
      <c r="AV237" s="14" t="s">
        <v>87</v>
      </c>
      <c r="AW237" s="14" t="s">
        <v>32</v>
      </c>
      <c r="AX237" s="14" t="s">
        <v>77</v>
      </c>
      <c r="AY237" s="254" t="s">
        <v>133</v>
      </c>
    </row>
    <row r="238" s="14" customFormat="1">
      <c r="A238" s="14"/>
      <c r="B238" s="244"/>
      <c r="C238" s="245"/>
      <c r="D238" s="235" t="s">
        <v>143</v>
      </c>
      <c r="E238" s="246" t="s">
        <v>1</v>
      </c>
      <c r="F238" s="247" t="s">
        <v>161</v>
      </c>
      <c r="G238" s="245"/>
      <c r="H238" s="248">
        <v>145.66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143</v>
      </c>
      <c r="AU238" s="254" t="s">
        <v>87</v>
      </c>
      <c r="AV238" s="14" t="s">
        <v>87</v>
      </c>
      <c r="AW238" s="14" t="s">
        <v>32</v>
      </c>
      <c r="AX238" s="14" t="s">
        <v>77</v>
      </c>
      <c r="AY238" s="254" t="s">
        <v>133</v>
      </c>
    </row>
    <row r="239" s="14" customFormat="1">
      <c r="A239" s="14"/>
      <c r="B239" s="244"/>
      <c r="C239" s="245"/>
      <c r="D239" s="235" t="s">
        <v>143</v>
      </c>
      <c r="E239" s="246" t="s">
        <v>1</v>
      </c>
      <c r="F239" s="247" t="s">
        <v>162</v>
      </c>
      <c r="G239" s="245"/>
      <c r="H239" s="248">
        <v>76.5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143</v>
      </c>
      <c r="AU239" s="254" t="s">
        <v>87</v>
      </c>
      <c r="AV239" s="14" t="s">
        <v>87</v>
      </c>
      <c r="AW239" s="14" t="s">
        <v>32</v>
      </c>
      <c r="AX239" s="14" t="s">
        <v>77</v>
      </c>
      <c r="AY239" s="254" t="s">
        <v>133</v>
      </c>
    </row>
    <row r="240" s="16" customFormat="1">
      <c r="A240" s="16"/>
      <c r="B240" s="266"/>
      <c r="C240" s="267"/>
      <c r="D240" s="235" t="s">
        <v>143</v>
      </c>
      <c r="E240" s="268" t="s">
        <v>1</v>
      </c>
      <c r="F240" s="269" t="s">
        <v>150</v>
      </c>
      <c r="G240" s="267"/>
      <c r="H240" s="270">
        <v>512.995</v>
      </c>
      <c r="I240" s="271"/>
      <c r="J240" s="267"/>
      <c r="K240" s="267"/>
      <c r="L240" s="272"/>
      <c r="M240" s="273"/>
      <c r="N240" s="274"/>
      <c r="O240" s="274"/>
      <c r="P240" s="274"/>
      <c r="Q240" s="274"/>
      <c r="R240" s="274"/>
      <c r="S240" s="274"/>
      <c r="T240" s="275"/>
      <c r="U240" s="16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T240" s="276" t="s">
        <v>143</v>
      </c>
      <c r="AU240" s="276" t="s">
        <v>87</v>
      </c>
      <c r="AV240" s="16" t="s">
        <v>151</v>
      </c>
      <c r="AW240" s="16" t="s">
        <v>32</v>
      </c>
      <c r="AX240" s="16" t="s">
        <v>85</v>
      </c>
      <c r="AY240" s="276" t="s">
        <v>133</v>
      </c>
    </row>
    <row r="241" s="2" customFormat="1" ht="16.5" customHeight="1">
      <c r="A241" s="39"/>
      <c r="B241" s="40"/>
      <c r="C241" s="220" t="s">
        <v>218</v>
      </c>
      <c r="D241" s="220" t="s">
        <v>136</v>
      </c>
      <c r="E241" s="221" t="s">
        <v>219</v>
      </c>
      <c r="F241" s="222" t="s">
        <v>220</v>
      </c>
      <c r="G241" s="223" t="s">
        <v>139</v>
      </c>
      <c r="H241" s="224">
        <v>2217.4920000000002</v>
      </c>
      <c r="I241" s="225"/>
      <c r="J241" s="226">
        <f>ROUND(I241*H241,2)</f>
        <v>0</v>
      </c>
      <c r="K241" s="222" t="s">
        <v>140</v>
      </c>
      <c r="L241" s="45"/>
      <c r="M241" s="227" t="s">
        <v>1</v>
      </c>
      <c r="N241" s="228" t="s">
        <v>42</v>
      </c>
      <c r="O241" s="92"/>
      <c r="P241" s="229">
        <f>O241*H241</f>
        <v>0</v>
      </c>
      <c r="Q241" s="229">
        <v>0.00025999999999999998</v>
      </c>
      <c r="R241" s="229">
        <f>Q241*H241</f>
        <v>0.57654791999999999</v>
      </c>
      <c r="S241" s="229">
        <v>0</v>
      </c>
      <c r="T241" s="23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1" t="s">
        <v>151</v>
      </c>
      <c r="AT241" s="231" t="s">
        <v>136</v>
      </c>
      <c r="AU241" s="231" t="s">
        <v>87</v>
      </c>
      <c r="AY241" s="18" t="s">
        <v>133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8" t="s">
        <v>85</v>
      </c>
      <c r="BK241" s="232">
        <f>ROUND(I241*H241,2)</f>
        <v>0</v>
      </c>
      <c r="BL241" s="18" t="s">
        <v>151</v>
      </c>
      <c r="BM241" s="231" t="s">
        <v>221</v>
      </c>
    </row>
    <row r="242" s="13" customFormat="1">
      <c r="A242" s="13"/>
      <c r="B242" s="233"/>
      <c r="C242" s="234"/>
      <c r="D242" s="235" t="s">
        <v>143</v>
      </c>
      <c r="E242" s="236" t="s">
        <v>1</v>
      </c>
      <c r="F242" s="237" t="s">
        <v>176</v>
      </c>
      <c r="G242" s="234"/>
      <c r="H242" s="236" t="s">
        <v>1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143</v>
      </c>
      <c r="AU242" s="243" t="s">
        <v>87</v>
      </c>
      <c r="AV242" s="13" t="s">
        <v>85</v>
      </c>
      <c r="AW242" s="13" t="s">
        <v>32</v>
      </c>
      <c r="AX242" s="13" t="s">
        <v>77</v>
      </c>
      <c r="AY242" s="243" t="s">
        <v>133</v>
      </c>
    </row>
    <row r="243" s="14" customFormat="1">
      <c r="A243" s="14"/>
      <c r="B243" s="244"/>
      <c r="C243" s="245"/>
      <c r="D243" s="235" t="s">
        <v>143</v>
      </c>
      <c r="E243" s="246" t="s">
        <v>1</v>
      </c>
      <c r="F243" s="247" t="s">
        <v>222</v>
      </c>
      <c r="G243" s="245"/>
      <c r="H243" s="248">
        <v>1461.152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143</v>
      </c>
      <c r="AU243" s="254" t="s">
        <v>87</v>
      </c>
      <c r="AV243" s="14" t="s">
        <v>87</v>
      </c>
      <c r="AW243" s="14" t="s">
        <v>32</v>
      </c>
      <c r="AX243" s="14" t="s">
        <v>77</v>
      </c>
      <c r="AY243" s="254" t="s">
        <v>133</v>
      </c>
    </row>
    <row r="244" s="14" customFormat="1">
      <c r="A244" s="14"/>
      <c r="B244" s="244"/>
      <c r="C244" s="245"/>
      <c r="D244" s="235" t="s">
        <v>143</v>
      </c>
      <c r="E244" s="246" t="s">
        <v>1</v>
      </c>
      <c r="F244" s="247" t="s">
        <v>146</v>
      </c>
      <c r="G244" s="245"/>
      <c r="H244" s="248">
        <v>537.41999999999996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143</v>
      </c>
      <c r="AU244" s="254" t="s">
        <v>87</v>
      </c>
      <c r="AV244" s="14" t="s">
        <v>87</v>
      </c>
      <c r="AW244" s="14" t="s">
        <v>32</v>
      </c>
      <c r="AX244" s="14" t="s">
        <v>77</v>
      </c>
      <c r="AY244" s="254" t="s">
        <v>133</v>
      </c>
    </row>
    <row r="245" s="14" customFormat="1">
      <c r="A245" s="14"/>
      <c r="B245" s="244"/>
      <c r="C245" s="245"/>
      <c r="D245" s="235" t="s">
        <v>143</v>
      </c>
      <c r="E245" s="246" t="s">
        <v>1</v>
      </c>
      <c r="F245" s="247" t="s">
        <v>147</v>
      </c>
      <c r="G245" s="245"/>
      <c r="H245" s="248">
        <v>218.91999999999999</v>
      </c>
      <c r="I245" s="249"/>
      <c r="J245" s="245"/>
      <c r="K245" s="245"/>
      <c r="L245" s="250"/>
      <c r="M245" s="251"/>
      <c r="N245" s="252"/>
      <c r="O245" s="252"/>
      <c r="P245" s="252"/>
      <c r="Q245" s="252"/>
      <c r="R245" s="252"/>
      <c r="S245" s="252"/>
      <c r="T245" s="25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4" t="s">
        <v>143</v>
      </c>
      <c r="AU245" s="254" t="s">
        <v>87</v>
      </c>
      <c r="AV245" s="14" t="s">
        <v>87</v>
      </c>
      <c r="AW245" s="14" t="s">
        <v>32</v>
      </c>
      <c r="AX245" s="14" t="s">
        <v>77</v>
      </c>
      <c r="AY245" s="254" t="s">
        <v>133</v>
      </c>
    </row>
    <row r="246" s="16" customFormat="1">
      <c r="A246" s="16"/>
      <c r="B246" s="266"/>
      <c r="C246" s="267"/>
      <c r="D246" s="235" t="s">
        <v>143</v>
      </c>
      <c r="E246" s="268" t="s">
        <v>1</v>
      </c>
      <c r="F246" s="269" t="s">
        <v>150</v>
      </c>
      <c r="G246" s="267"/>
      <c r="H246" s="270">
        <v>2217.4920000000002</v>
      </c>
      <c r="I246" s="271"/>
      <c r="J246" s="267"/>
      <c r="K246" s="267"/>
      <c r="L246" s="272"/>
      <c r="M246" s="273"/>
      <c r="N246" s="274"/>
      <c r="O246" s="274"/>
      <c r="P246" s="274"/>
      <c r="Q246" s="274"/>
      <c r="R246" s="274"/>
      <c r="S246" s="274"/>
      <c r="T246" s="275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76" t="s">
        <v>143</v>
      </c>
      <c r="AU246" s="276" t="s">
        <v>87</v>
      </c>
      <c r="AV246" s="16" t="s">
        <v>151</v>
      </c>
      <c r="AW246" s="16" t="s">
        <v>32</v>
      </c>
      <c r="AX246" s="16" t="s">
        <v>85</v>
      </c>
      <c r="AY246" s="276" t="s">
        <v>133</v>
      </c>
    </row>
    <row r="247" s="2" customFormat="1" ht="16.5" customHeight="1">
      <c r="A247" s="39"/>
      <c r="B247" s="40"/>
      <c r="C247" s="220" t="s">
        <v>223</v>
      </c>
      <c r="D247" s="220" t="s">
        <v>136</v>
      </c>
      <c r="E247" s="221" t="s">
        <v>224</v>
      </c>
      <c r="F247" s="222" t="s">
        <v>225</v>
      </c>
      <c r="G247" s="223" t="s">
        <v>139</v>
      </c>
      <c r="H247" s="224">
        <v>2217.4920000000002</v>
      </c>
      <c r="I247" s="225"/>
      <c r="J247" s="226">
        <f>ROUND(I247*H247,2)</f>
        <v>0</v>
      </c>
      <c r="K247" s="222" t="s">
        <v>1</v>
      </c>
      <c r="L247" s="45"/>
      <c r="M247" s="227" t="s">
        <v>1</v>
      </c>
      <c r="N247" s="228" t="s">
        <v>42</v>
      </c>
      <c r="O247" s="92"/>
      <c r="P247" s="229">
        <f>O247*H247</f>
        <v>0</v>
      </c>
      <c r="Q247" s="229">
        <v>0.25871</v>
      </c>
      <c r="R247" s="229">
        <f>Q247*H247</f>
        <v>573.68735532000005</v>
      </c>
      <c r="S247" s="229">
        <v>0</v>
      </c>
      <c r="T247" s="23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1" t="s">
        <v>151</v>
      </c>
      <c r="AT247" s="231" t="s">
        <v>136</v>
      </c>
      <c r="AU247" s="231" t="s">
        <v>87</v>
      </c>
      <c r="AY247" s="18" t="s">
        <v>133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8" t="s">
        <v>85</v>
      </c>
      <c r="BK247" s="232">
        <f>ROUND(I247*H247,2)</f>
        <v>0</v>
      </c>
      <c r="BL247" s="18" t="s">
        <v>151</v>
      </c>
      <c r="BM247" s="231" t="s">
        <v>226</v>
      </c>
    </row>
    <row r="248" s="13" customFormat="1">
      <c r="A248" s="13"/>
      <c r="B248" s="233"/>
      <c r="C248" s="234"/>
      <c r="D248" s="235" t="s">
        <v>143</v>
      </c>
      <c r="E248" s="236" t="s">
        <v>1</v>
      </c>
      <c r="F248" s="237" t="s">
        <v>176</v>
      </c>
      <c r="G248" s="234"/>
      <c r="H248" s="236" t="s">
        <v>1</v>
      </c>
      <c r="I248" s="238"/>
      <c r="J248" s="234"/>
      <c r="K248" s="234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143</v>
      </c>
      <c r="AU248" s="243" t="s">
        <v>87</v>
      </c>
      <c r="AV248" s="13" t="s">
        <v>85</v>
      </c>
      <c r="AW248" s="13" t="s">
        <v>32</v>
      </c>
      <c r="AX248" s="13" t="s">
        <v>77</v>
      </c>
      <c r="AY248" s="243" t="s">
        <v>133</v>
      </c>
    </row>
    <row r="249" s="14" customFormat="1">
      <c r="A249" s="14"/>
      <c r="B249" s="244"/>
      <c r="C249" s="245"/>
      <c r="D249" s="235" t="s">
        <v>143</v>
      </c>
      <c r="E249" s="246" t="s">
        <v>1</v>
      </c>
      <c r="F249" s="247" t="s">
        <v>227</v>
      </c>
      <c r="G249" s="245"/>
      <c r="H249" s="248">
        <v>1461.152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143</v>
      </c>
      <c r="AU249" s="254" t="s">
        <v>87</v>
      </c>
      <c r="AV249" s="14" t="s">
        <v>87</v>
      </c>
      <c r="AW249" s="14" t="s">
        <v>32</v>
      </c>
      <c r="AX249" s="14" t="s">
        <v>77</v>
      </c>
      <c r="AY249" s="254" t="s">
        <v>133</v>
      </c>
    </row>
    <row r="250" s="14" customFormat="1">
      <c r="A250" s="14"/>
      <c r="B250" s="244"/>
      <c r="C250" s="245"/>
      <c r="D250" s="235" t="s">
        <v>143</v>
      </c>
      <c r="E250" s="246" t="s">
        <v>1</v>
      </c>
      <c r="F250" s="247" t="s">
        <v>146</v>
      </c>
      <c r="G250" s="245"/>
      <c r="H250" s="248">
        <v>537.41999999999996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143</v>
      </c>
      <c r="AU250" s="254" t="s">
        <v>87</v>
      </c>
      <c r="AV250" s="14" t="s">
        <v>87</v>
      </c>
      <c r="AW250" s="14" t="s">
        <v>32</v>
      </c>
      <c r="AX250" s="14" t="s">
        <v>77</v>
      </c>
      <c r="AY250" s="254" t="s">
        <v>133</v>
      </c>
    </row>
    <row r="251" s="14" customFormat="1">
      <c r="A251" s="14"/>
      <c r="B251" s="244"/>
      <c r="C251" s="245"/>
      <c r="D251" s="235" t="s">
        <v>143</v>
      </c>
      <c r="E251" s="246" t="s">
        <v>1</v>
      </c>
      <c r="F251" s="247" t="s">
        <v>147</v>
      </c>
      <c r="G251" s="245"/>
      <c r="H251" s="248">
        <v>218.91999999999999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143</v>
      </c>
      <c r="AU251" s="254" t="s">
        <v>87</v>
      </c>
      <c r="AV251" s="14" t="s">
        <v>87</v>
      </c>
      <c r="AW251" s="14" t="s">
        <v>32</v>
      </c>
      <c r="AX251" s="14" t="s">
        <v>77</v>
      </c>
      <c r="AY251" s="254" t="s">
        <v>133</v>
      </c>
    </row>
    <row r="252" s="16" customFormat="1">
      <c r="A252" s="16"/>
      <c r="B252" s="266"/>
      <c r="C252" s="267"/>
      <c r="D252" s="235" t="s">
        <v>143</v>
      </c>
      <c r="E252" s="268" t="s">
        <v>1</v>
      </c>
      <c r="F252" s="269" t="s">
        <v>150</v>
      </c>
      <c r="G252" s="267"/>
      <c r="H252" s="270">
        <v>2217.4920000000002</v>
      </c>
      <c r="I252" s="271"/>
      <c r="J252" s="267"/>
      <c r="K252" s="267"/>
      <c r="L252" s="272"/>
      <c r="M252" s="273"/>
      <c r="N252" s="274"/>
      <c r="O252" s="274"/>
      <c r="P252" s="274"/>
      <c r="Q252" s="274"/>
      <c r="R252" s="274"/>
      <c r="S252" s="274"/>
      <c r="T252" s="275"/>
      <c r="U252" s="16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T252" s="276" t="s">
        <v>143</v>
      </c>
      <c r="AU252" s="276" t="s">
        <v>87</v>
      </c>
      <c r="AV252" s="16" t="s">
        <v>151</v>
      </c>
      <c r="AW252" s="16" t="s">
        <v>32</v>
      </c>
      <c r="AX252" s="16" t="s">
        <v>85</v>
      </c>
      <c r="AY252" s="276" t="s">
        <v>133</v>
      </c>
    </row>
    <row r="253" s="2" customFormat="1" ht="16.5" customHeight="1">
      <c r="A253" s="39"/>
      <c r="B253" s="40"/>
      <c r="C253" s="220" t="s">
        <v>228</v>
      </c>
      <c r="D253" s="220" t="s">
        <v>136</v>
      </c>
      <c r="E253" s="221" t="s">
        <v>229</v>
      </c>
      <c r="F253" s="222" t="s">
        <v>230</v>
      </c>
      <c r="G253" s="223" t="s">
        <v>139</v>
      </c>
      <c r="H253" s="224">
        <v>157.39599999999999</v>
      </c>
      <c r="I253" s="225"/>
      <c r="J253" s="226">
        <f>ROUND(I253*H253,2)</f>
        <v>0</v>
      </c>
      <c r="K253" s="222" t="s">
        <v>1</v>
      </c>
      <c r="L253" s="45"/>
      <c r="M253" s="227" t="s">
        <v>1</v>
      </c>
      <c r="N253" s="228" t="s">
        <v>42</v>
      </c>
      <c r="O253" s="92"/>
      <c r="P253" s="229">
        <f>O253*H253</f>
        <v>0</v>
      </c>
      <c r="Q253" s="229">
        <v>0.25871</v>
      </c>
      <c r="R253" s="229">
        <f>Q253*H253</f>
        <v>40.719919159999996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151</v>
      </c>
      <c r="AT253" s="231" t="s">
        <v>136</v>
      </c>
      <c r="AU253" s="231" t="s">
        <v>87</v>
      </c>
      <c r="AY253" s="18" t="s">
        <v>133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85</v>
      </c>
      <c r="BK253" s="232">
        <f>ROUND(I253*H253,2)</f>
        <v>0</v>
      </c>
      <c r="BL253" s="18" t="s">
        <v>151</v>
      </c>
      <c r="BM253" s="231" t="s">
        <v>231</v>
      </c>
    </row>
    <row r="254" s="13" customFormat="1">
      <c r="A254" s="13"/>
      <c r="B254" s="233"/>
      <c r="C254" s="234"/>
      <c r="D254" s="235" t="s">
        <v>143</v>
      </c>
      <c r="E254" s="236" t="s">
        <v>1</v>
      </c>
      <c r="F254" s="237" t="s">
        <v>144</v>
      </c>
      <c r="G254" s="234"/>
      <c r="H254" s="236" t="s">
        <v>1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143</v>
      </c>
      <c r="AU254" s="243" t="s">
        <v>87</v>
      </c>
      <c r="AV254" s="13" t="s">
        <v>85</v>
      </c>
      <c r="AW254" s="13" t="s">
        <v>32</v>
      </c>
      <c r="AX254" s="13" t="s">
        <v>77</v>
      </c>
      <c r="AY254" s="243" t="s">
        <v>133</v>
      </c>
    </row>
    <row r="255" s="14" customFormat="1">
      <c r="A255" s="14"/>
      <c r="B255" s="244"/>
      <c r="C255" s="245"/>
      <c r="D255" s="235" t="s">
        <v>143</v>
      </c>
      <c r="E255" s="246" t="s">
        <v>1</v>
      </c>
      <c r="F255" s="247" t="s">
        <v>232</v>
      </c>
      <c r="G255" s="245"/>
      <c r="H255" s="248">
        <v>112.986</v>
      </c>
      <c r="I255" s="249"/>
      <c r="J255" s="245"/>
      <c r="K255" s="245"/>
      <c r="L255" s="250"/>
      <c r="M255" s="251"/>
      <c r="N255" s="252"/>
      <c r="O255" s="252"/>
      <c r="P255" s="252"/>
      <c r="Q255" s="252"/>
      <c r="R255" s="252"/>
      <c r="S255" s="252"/>
      <c r="T255" s="25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4" t="s">
        <v>143</v>
      </c>
      <c r="AU255" s="254" t="s">
        <v>87</v>
      </c>
      <c r="AV255" s="14" t="s">
        <v>87</v>
      </c>
      <c r="AW255" s="14" t="s">
        <v>32</v>
      </c>
      <c r="AX255" s="14" t="s">
        <v>77</v>
      </c>
      <c r="AY255" s="254" t="s">
        <v>133</v>
      </c>
    </row>
    <row r="256" s="14" customFormat="1">
      <c r="A256" s="14"/>
      <c r="B256" s="244"/>
      <c r="C256" s="245"/>
      <c r="D256" s="235" t="s">
        <v>143</v>
      </c>
      <c r="E256" s="246" t="s">
        <v>1</v>
      </c>
      <c r="F256" s="247" t="s">
        <v>233</v>
      </c>
      <c r="G256" s="245"/>
      <c r="H256" s="248">
        <v>26.789999999999999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143</v>
      </c>
      <c r="AU256" s="254" t="s">
        <v>87</v>
      </c>
      <c r="AV256" s="14" t="s">
        <v>87</v>
      </c>
      <c r="AW256" s="14" t="s">
        <v>32</v>
      </c>
      <c r="AX256" s="14" t="s">
        <v>77</v>
      </c>
      <c r="AY256" s="254" t="s">
        <v>133</v>
      </c>
    </row>
    <row r="257" s="14" customFormat="1">
      <c r="A257" s="14"/>
      <c r="B257" s="244"/>
      <c r="C257" s="245"/>
      <c r="D257" s="235" t="s">
        <v>143</v>
      </c>
      <c r="E257" s="246" t="s">
        <v>1</v>
      </c>
      <c r="F257" s="247" t="s">
        <v>234</v>
      </c>
      <c r="G257" s="245"/>
      <c r="H257" s="248">
        <v>17.620000000000001</v>
      </c>
      <c r="I257" s="249"/>
      <c r="J257" s="245"/>
      <c r="K257" s="245"/>
      <c r="L257" s="250"/>
      <c r="M257" s="251"/>
      <c r="N257" s="252"/>
      <c r="O257" s="252"/>
      <c r="P257" s="252"/>
      <c r="Q257" s="252"/>
      <c r="R257" s="252"/>
      <c r="S257" s="252"/>
      <c r="T257" s="253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4" t="s">
        <v>143</v>
      </c>
      <c r="AU257" s="254" t="s">
        <v>87</v>
      </c>
      <c r="AV257" s="14" t="s">
        <v>87</v>
      </c>
      <c r="AW257" s="14" t="s">
        <v>32</v>
      </c>
      <c r="AX257" s="14" t="s">
        <v>77</v>
      </c>
      <c r="AY257" s="254" t="s">
        <v>133</v>
      </c>
    </row>
    <row r="258" s="16" customFormat="1">
      <c r="A258" s="16"/>
      <c r="B258" s="266"/>
      <c r="C258" s="267"/>
      <c r="D258" s="235" t="s">
        <v>143</v>
      </c>
      <c r="E258" s="268" t="s">
        <v>1</v>
      </c>
      <c r="F258" s="269" t="s">
        <v>150</v>
      </c>
      <c r="G258" s="267"/>
      <c r="H258" s="270">
        <v>157.39599999999999</v>
      </c>
      <c r="I258" s="271"/>
      <c r="J258" s="267"/>
      <c r="K258" s="267"/>
      <c r="L258" s="272"/>
      <c r="M258" s="273"/>
      <c r="N258" s="274"/>
      <c r="O258" s="274"/>
      <c r="P258" s="274"/>
      <c r="Q258" s="274"/>
      <c r="R258" s="274"/>
      <c r="S258" s="274"/>
      <c r="T258" s="275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76" t="s">
        <v>143</v>
      </c>
      <c r="AU258" s="276" t="s">
        <v>87</v>
      </c>
      <c r="AV258" s="16" t="s">
        <v>151</v>
      </c>
      <c r="AW258" s="16" t="s">
        <v>32</v>
      </c>
      <c r="AX258" s="16" t="s">
        <v>85</v>
      </c>
      <c r="AY258" s="276" t="s">
        <v>133</v>
      </c>
    </row>
    <row r="259" s="2" customFormat="1" ht="16.5" customHeight="1">
      <c r="A259" s="39"/>
      <c r="B259" s="40"/>
      <c r="C259" s="220" t="s">
        <v>7</v>
      </c>
      <c r="D259" s="220" t="s">
        <v>136</v>
      </c>
      <c r="E259" s="221" t="s">
        <v>235</v>
      </c>
      <c r="F259" s="222" t="s">
        <v>236</v>
      </c>
      <c r="G259" s="223" t="s">
        <v>139</v>
      </c>
      <c r="H259" s="224">
        <v>157.39599999999999</v>
      </c>
      <c r="I259" s="225"/>
      <c r="J259" s="226">
        <f>ROUND(I259*H259,2)</f>
        <v>0</v>
      </c>
      <c r="K259" s="222" t="s">
        <v>1</v>
      </c>
      <c r="L259" s="45"/>
      <c r="M259" s="227" t="s">
        <v>1</v>
      </c>
      <c r="N259" s="228" t="s">
        <v>42</v>
      </c>
      <c r="O259" s="92"/>
      <c r="P259" s="229">
        <f>O259*H259</f>
        <v>0</v>
      </c>
      <c r="Q259" s="229">
        <v>0.25871</v>
      </c>
      <c r="R259" s="229">
        <f>Q259*H259</f>
        <v>40.719919159999996</v>
      </c>
      <c r="S259" s="229">
        <v>0</v>
      </c>
      <c r="T259" s="23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1" t="s">
        <v>151</v>
      </c>
      <c r="AT259" s="231" t="s">
        <v>136</v>
      </c>
      <c r="AU259" s="231" t="s">
        <v>87</v>
      </c>
      <c r="AY259" s="18" t="s">
        <v>133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8" t="s">
        <v>85</v>
      </c>
      <c r="BK259" s="232">
        <f>ROUND(I259*H259,2)</f>
        <v>0</v>
      </c>
      <c r="BL259" s="18" t="s">
        <v>151</v>
      </c>
      <c r="BM259" s="231" t="s">
        <v>237</v>
      </c>
    </row>
    <row r="260" s="13" customFormat="1">
      <c r="A260" s="13"/>
      <c r="B260" s="233"/>
      <c r="C260" s="234"/>
      <c r="D260" s="235" t="s">
        <v>143</v>
      </c>
      <c r="E260" s="236" t="s">
        <v>1</v>
      </c>
      <c r="F260" s="237" t="s">
        <v>144</v>
      </c>
      <c r="G260" s="234"/>
      <c r="H260" s="236" t="s">
        <v>1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143</v>
      </c>
      <c r="AU260" s="243" t="s">
        <v>87</v>
      </c>
      <c r="AV260" s="13" t="s">
        <v>85</v>
      </c>
      <c r="AW260" s="13" t="s">
        <v>32</v>
      </c>
      <c r="AX260" s="13" t="s">
        <v>77</v>
      </c>
      <c r="AY260" s="243" t="s">
        <v>133</v>
      </c>
    </row>
    <row r="261" s="14" customFormat="1">
      <c r="A261" s="14"/>
      <c r="B261" s="244"/>
      <c r="C261" s="245"/>
      <c r="D261" s="235" t="s">
        <v>143</v>
      </c>
      <c r="E261" s="246" t="s">
        <v>1</v>
      </c>
      <c r="F261" s="247" t="s">
        <v>238</v>
      </c>
      <c r="G261" s="245"/>
      <c r="H261" s="248">
        <v>112.986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143</v>
      </c>
      <c r="AU261" s="254" t="s">
        <v>87</v>
      </c>
      <c r="AV261" s="14" t="s">
        <v>87</v>
      </c>
      <c r="AW261" s="14" t="s">
        <v>32</v>
      </c>
      <c r="AX261" s="14" t="s">
        <v>77</v>
      </c>
      <c r="AY261" s="254" t="s">
        <v>133</v>
      </c>
    </row>
    <row r="262" s="14" customFormat="1">
      <c r="A262" s="14"/>
      <c r="B262" s="244"/>
      <c r="C262" s="245"/>
      <c r="D262" s="235" t="s">
        <v>143</v>
      </c>
      <c r="E262" s="246" t="s">
        <v>1</v>
      </c>
      <c r="F262" s="247" t="s">
        <v>233</v>
      </c>
      <c r="G262" s="245"/>
      <c r="H262" s="248">
        <v>26.789999999999999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143</v>
      </c>
      <c r="AU262" s="254" t="s">
        <v>87</v>
      </c>
      <c r="AV262" s="14" t="s">
        <v>87</v>
      </c>
      <c r="AW262" s="14" t="s">
        <v>32</v>
      </c>
      <c r="AX262" s="14" t="s">
        <v>77</v>
      </c>
      <c r="AY262" s="254" t="s">
        <v>133</v>
      </c>
    </row>
    <row r="263" s="14" customFormat="1">
      <c r="A263" s="14"/>
      <c r="B263" s="244"/>
      <c r="C263" s="245"/>
      <c r="D263" s="235" t="s">
        <v>143</v>
      </c>
      <c r="E263" s="246" t="s">
        <v>1</v>
      </c>
      <c r="F263" s="247" t="s">
        <v>234</v>
      </c>
      <c r="G263" s="245"/>
      <c r="H263" s="248">
        <v>17.620000000000001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143</v>
      </c>
      <c r="AU263" s="254" t="s">
        <v>87</v>
      </c>
      <c r="AV263" s="14" t="s">
        <v>87</v>
      </c>
      <c r="AW263" s="14" t="s">
        <v>32</v>
      </c>
      <c r="AX263" s="14" t="s">
        <v>77</v>
      </c>
      <c r="AY263" s="254" t="s">
        <v>133</v>
      </c>
    </row>
    <row r="264" s="16" customFormat="1">
      <c r="A264" s="16"/>
      <c r="B264" s="266"/>
      <c r="C264" s="267"/>
      <c r="D264" s="235" t="s">
        <v>143</v>
      </c>
      <c r="E264" s="268" t="s">
        <v>1</v>
      </c>
      <c r="F264" s="269" t="s">
        <v>150</v>
      </c>
      <c r="G264" s="267"/>
      <c r="H264" s="270">
        <v>157.39599999999999</v>
      </c>
      <c r="I264" s="271"/>
      <c r="J264" s="267"/>
      <c r="K264" s="267"/>
      <c r="L264" s="272"/>
      <c r="M264" s="273"/>
      <c r="N264" s="274"/>
      <c r="O264" s="274"/>
      <c r="P264" s="274"/>
      <c r="Q264" s="274"/>
      <c r="R264" s="274"/>
      <c r="S264" s="274"/>
      <c r="T264" s="275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76" t="s">
        <v>143</v>
      </c>
      <c r="AU264" s="276" t="s">
        <v>87</v>
      </c>
      <c r="AV264" s="16" t="s">
        <v>151</v>
      </c>
      <c r="AW264" s="16" t="s">
        <v>32</v>
      </c>
      <c r="AX264" s="16" t="s">
        <v>85</v>
      </c>
      <c r="AY264" s="276" t="s">
        <v>133</v>
      </c>
    </row>
    <row r="265" s="2" customFormat="1" ht="24.15" customHeight="1">
      <c r="A265" s="39"/>
      <c r="B265" s="40"/>
      <c r="C265" s="220" t="s">
        <v>239</v>
      </c>
      <c r="D265" s="220" t="s">
        <v>136</v>
      </c>
      <c r="E265" s="221" t="s">
        <v>240</v>
      </c>
      <c r="F265" s="222" t="s">
        <v>241</v>
      </c>
      <c r="G265" s="223" t="s">
        <v>139</v>
      </c>
      <c r="H265" s="224">
        <v>157.39599999999999</v>
      </c>
      <c r="I265" s="225"/>
      <c r="J265" s="226">
        <f>ROUND(I265*H265,2)</f>
        <v>0</v>
      </c>
      <c r="K265" s="222" t="s">
        <v>1</v>
      </c>
      <c r="L265" s="45"/>
      <c r="M265" s="227" t="s">
        <v>1</v>
      </c>
      <c r="N265" s="228" t="s">
        <v>42</v>
      </c>
      <c r="O265" s="92"/>
      <c r="P265" s="229">
        <f>O265*H265</f>
        <v>0</v>
      </c>
      <c r="Q265" s="229">
        <v>0.25871</v>
      </c>
      <c r="R265" s="229">
        <f>Q265*H265</f>
        <v>40.719919159999996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151</v>
      </c>
      <c r="AT265" s="231" t="s">
        <v>136</v>
      </c>
      <c r="AU265" s="231" t="s">
        <v>87</v>
      </c>
      <c r="AY265" s="18" t="s">
        <v>133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85</v>
      </c>
      <c r="BK265" s="232">
        <f>ROUND(I265*H265,2)</f>
        <v>0</v>
      </c>
      <c r="BL265" s="18" t="s">
        <v>151</v>
      </c>
      <c r="BM265" s="231" t="s">
        <v>242</v>
      </c>
    </row>
    <row r="266" s="13" customFormat="1">
      <c r="A266" s="13"/>
      <c r="B266" s="233"/>
      <c r="C266" s="234"/>
      <c r="D266" s="235" t="s">
        <v>143</v>
      </c>
      <c r="E266" s="236" t="s">
        <v>1</v>
      </c>
      <c r="F266" s="237" t="s">
        <v>144</v>
      </c>
      <c r="G266" s="234"/>
      <c r="H266" s="236" t="s">
        <v>1</v>
      </c>
      <c r="I266" s="238"/>
      <c r="J266" s="234"/>
      <c r="K266" s="234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143</v>
      </c>
      <c r="AU266" s="243" t="s">
        <v>87</v>
      </c>
      <c r="AV266" s="13" t="s">
        <v>85</v>
      </c>
      <c r="AW266" s="13" t="s">
        <v>32</v>
      </c>
      <c r="AX266" s="13" t="s">
        <v>77</v>
      </c>
      <c r="AY266" s="243" t="s">
        <v>133</v>
      </c>
    </row>
    <row r="267" s="14" customFormat="1">
      <c r="A267" s="14"/>
      <c r="B267" s="244"/>
      <c r="C267" s="245"/>
      <c r="D267" s="235" t="s">
        <v>143</v>
      </c>
      <c r="E267" s="246" t="s">
        <v>1</v>
      </c>
      <c r="F267" s="247" t="s">
        <v>238</v>
      </c>
      <c r="G267" s="245"/>
      <c r="H267" s="248">
        <v>112.986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143</v>
      </c>
      <c r="AU267" s="254" t="s">
        <v>87</v>
      </c>
      <c r="AV267" s="14" t="s">
        <v>87</v>
      </c>
      <c r="AW267" s="14" t="s">
        <v>32</v>
      </c>
      <c r="AX267" s="14" t="s">
        <v>77</v>
      </c>
      <c r="AY267" s="254" t="s">
        <v>133</v>
      </c>
    </row>
    <row r="268" s="14" customFormat="1">
      <c r="A268" s="14"/>
      <c r="B268" s="244"/>
      <c r="C268" s="245"/>
      <c r="D268" s="235" t="s">
        <v>143</v>
      </c>
      <c r="E268" s="246" t="s">
        <v>1</v>
      </c>
      <c r="F268" s="247" t="s">
        <v>233</v>
      </c>
      <c r="G268" s="245"/>
      <c r="H268" s="248">
        <v>26.789999999999999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4" t="s">
        <v>143</v>
      </c>
      <c r="AU268" s="254" t="s">
        <v>87</v>
      </c>
      <c r="AV268" s="14" t="s">
        <v>87</v>
      </c>
      <c r="AW268" s="14" t="s">
        <v>32</v>
      </c>
      <c r="AX268" s="14" t="s">
        <v>77</v>
      </c>
      <c r="AY268" s="254" t="s">
        <v>133</v>
      </c>
    </row>
    <row r="269" s="14" customFormat="1">
      <c r="A269" s="14"/>
      <c r="B269" s="244"/>
      <c r="C269" s="245"/>
      <c r="D269" s="235" t="s">
        <v>143</v>
      </c>
      <c r="E269" s="246" t="s">
        <v>1</v>
      </c>
      <c r="F269" s="247" t="s">
        <v>234</v>
      </c>
      <c r="G269" s="245"/>
      <c r="H269" s="248">
        <v>17.620000000000001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143</v>
      </c>
      <c r="AU269" s="254" t="s">
        <v>87</v>
      </c>
      <c r="AV269" s="14" t="s">
        <v>87</v>
      </c>
      <c r="AW269" s="14" t="s">
        <v>32</v>
      </c>
      <c r="AX269" s="14" t="s">
        <v>77</v>
      </c>
      <c r="AY269" s="254" t="s">
        <v>133</v>
      </c>
    </row>
    <row r="270" s="16" customFormat="1">
      <c r="A270" s="16"/>
      <c r="B270" s="266"/>
      <c r="C270" s="267"/>
      <c r="D270" s="235" t="s">
        <v>143</v>
      </c>
      <c r="E270" s="268" t="s">
        <v>1</v>
      </c>
      <c r="F270" s="269" t="s">
        <v>150</v>
      </c>
      <c r="G270" s="267"/>
      <c r="H270" s="270">
        <v>157.39599999999999</v>
      </c>
      <c r="I270" s="271"/>
      <c r="J270" s="267"/>
      <c r="K270" s="267"/>
      <c r="L270" s="272"/>
      <c r="M270" s="273"/>
      <c r="N270" s="274"/>
      <c r="O270" s="274"/>
      <c r="P270" s="274"/>
      <c r="Q270" s="274"/>
      <c r="R270" s="274"/>
      <c r="S270" s="274"/>
      <c r="T270" s="275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76" t="s">
        <v>143</v>
      </c>
      <c r="AU270" s="276" t="s">
        <v>87</v>
      </c>
      <c r="AV270" s="16" t="s">
        <v>151</v>
      </c>
      <c r="AW270" s="16" t="s">
        <v>32</v>
      </c>
      <c r="AX270" s="16" t="s">
        <v>85</v>
      </c>
      <c r="AY270" s="276" t="s">
        <v>133</v>
      </c>
    </row>
    <row r="271" s="2" customFormat="1" ht="16.5" customHeight="1">
      <c r="A271" s="39"/>
      <c r="B271" s="40"/>
      <c r="C271" s="220" t="s">
        <v>243</v>
      </c>
      <c r="D271" s="220" t="s">
        <v>136</v>
      </c>
      <c r="E271" s="221" t="s">
        <v>244</v>
      </c>
      <c r="F271" s="222" t="s">
        <v>245</v>
      </c>
      <c r="G271" s="223" t="s">
        <v>139</v>
      </c>
      <c r="H271" s="224">
        <v>157.39599999999999</v>
      </c>
      <c r="I271" s="225"/>
      <c r="J271" s="226">
        <f>ROUND(I271*H271,2)</f>
        <v>0</v>
      </c>
      <c r="K271" s="222" t="s">
        <v>1</v>
      </c>
      <c r="L271" s="45"/>
      <c r="M271" s="227" t="s">
        <v>1</v>
      </c>
      <c r="N271" s="228" t="s">
        <v>42</v>
      </c>
      <c r="O271" s="92"/>
      <c r="P271" s="229">
        <f>O271*H271</f>
        <v>0</v>
      </c>
      <c r="Q271" s="229">
        <v>0</v>
      </c>
      <c r="R271" s="229">
        <f>Q271*H271</f>
        <v>0</v>
      </c>
      <c r="S271" s="229">
        <v>0.0055999999999999999</v>
      </c>
      <c r="T271" s="230">
        <f>S271*H271</f>
        <v>0.88141759999999991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151</v>
      </c>
      <c r="AT271" s="231" t="s">
        <v>136</v>
      </c>
      <c r="AU271" s="231" t="s">
        <v>87</v>
      </c>
      <c r="AY271" s="18" t="s">
        <v>133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85</v>
      </c>
      <c r="BK271" s="232">
        <f>ROUND(I271*H271,2)</f>
        <v>0</v>
      </c>
      <c r="BL271" s="18" t="s">
        <v>151</v>
      </c>
      <c r="BM271" s="231" t="s">
        <v>246</v>
      </c>
    </row>
    <row r="272" s="13" customFormat="1">
      <c r="A272" s="13"/>
      <c r="B272" s="233"/>
      <c r="C272" s="234"/>
      <c r="D272" s="235" t="s">
        <v>143</v>
      </c>
      <c r="E272" s="236" t="s">
        <v>1</v>
      </c>
      <c r="F272" s="237" t="s">
        <v>144</v>
      </c>
      <c r="G272" s="234"/>
      <c r="H272" s="236" t="s">
        <v>1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143</v>
      </c>
      <c r="AU272" s="243" t="s">
        <v>87</v>
      </c>
      <c r="AV272" s="13" t="s">
        <v>85</v>
      </c>
      <c r="AW272" s="13" t="s">
        <v>32</v>
      </c>
      <c r="AX272" s="13" t="s">
        <v>77</v>
      </c>
      <c r="AY272" s="243" t="s">
        <v>133</v>
      </c>
    </row>
    <row r="273" s="14" customFormat="1">
      <c r="A273" s="14"/>
      <c r="B273" s="244"/>
      <c r="C273" s="245"/>
      <c r="D273" s="235" t="s">
        <v>143</v>
      </c>
      <c r="E273" s="246" t="s">
        <v>1</v>
      </c>
      <c r="F273" s="247" t="s">
        <v>238</v>
      </c>
      <c r="G273" s="245"/>
      <c r="H273" s="248">
        <v>112.986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143</v>
      </c>
      <c r="AU273" s="254" t="s">
        <v>87</v>
      </c>
      <c r="AV273" s="14" t="s">
        <v>87</v>
      </c>
      <c r="AW273" s="14" t="s">
        <v>32</v>
      </c>
      <c r="AX273" s="14" t="s">
        <v>77</v>
      </c>
      <c r="AY273" s="254" t="s">
        <v>133</v>
      </c>
    </row>
    <row r="274" s="14" customFormat="1">
      <c r="A274" s="14"/>
      <c r="B274" s="244"/>
      <c r="C274" s="245"/>
      <c r="D274" s="235" t="s">
        <v>143</v>
      </c>
      <c r="E274" s="246" t="s">
        <v>1</v>
      </c>
      <c r="F274" s="247" t="s">
        <v>233</v>
      </c>
      <c r="G274" s="245"/>
      <c r="H274" s="248">
        <v>26.789999999999999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143</v>
      </c>
      <c r="AU274" s="254" t="s">
        <v>87</v>
      </c>
      <c r="AV274" s="14" t="s">
        <v>87</v>
      </c>
      <c r="AW274" s="14" t="s">
        <v>32</v>
      </c>
      <c r="AX274" s="14" t="s">
        <v>77</v>
      </c>
      <c r="AY274" s="254" t="s">
        <v>133</v>
      </c>
    </row>
    <row r="275" s="14" customFormat="1">
      <c r="A275" s="14"/>
      <c r="B275" s="244"/>
      <c r="C275" s="245"/>
      <c r="D275" s="235" t="s">
        <v>143</v>
      </c>
      <c r="E275" s="246" t="s">
        <v>1</v>
      </c>
      <c r="F275" s="247" t="s">
        <v>234</v>
      </c>
      <c r="G275" s="245"/>
      <c r="H275" s="248">
        <v>17.620000000000001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143</v>
      </c>
      <c r="AU275" s="254" t="s">
        <v>87</v>
      </c>
      <c r="AV275" s="14" t="s">
        <v>87</v>
      </c>
      <c r="AW275" s="14" t="s">
        <v>32</v>
      </c>
      <c r="AX275" s="14" t="s">
        <v>77</v>
      </c>
      <c r="AY275" s="254" t="s">
        <v>133</v>
      </c>
    </row>
    <row r="276" s="16" customFormat="1">
      <c r="A276" s="16"/>
      <c r="B276" s="266"/>
      <c r="C276" s="267"/>
      <c r="D276" s="235" t="s">
        <v>143</v>
      </c>
      <c r="E276" s="268" t="s">
        <v>1</v>
      </c>
      <c r="F276" s="269" t="s">
        <v>150</v>
      </c>
      <c r="G276" s="267"/>
      <c r="H276" s="270">
        <v>157.39599999999999</v>
      </c>
      <c r="I276" s="271"/>
      <c r="J276" s="267"/>
      <c r="K276" s="267"/>
      <c r="L276" s="272"/>
      <c r="M276" s="273"/>
      <c r="N276" s="274"/>
      <c r="O276" s="274"/>
      <c r="P276" s="274"/>
      <c r="Q276" s="274"/>
      <c r="R276" s="274"/>
      <c r="S276" s="274"/>
      <c r="T276" s="275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76" t="s">
        <v>143</v>
      </c>
      <c r="AU276" s="276" t="s">
        <v>87</v>
      </c>
      <c r="AV276" s="16" t="s">
        <v>151</v>
      </c>
      <c r="AW276" s="16" t="s">
        <v>32</v>
      </c>
      <c r="AX276" s="16" t="s">
        <v>85</v>
      </c>
      <c r="AY276" s="276" t="s">
        <v>133</v>
      </c>
    </row>
    <row r="277" s="2" customFormat="1" ht="33" customHeight="1">
      <c r="A277" s="39"/>
      <c r="B277" s="40"/>
      <c r="C277" s="220" t="s">
        <v>247</v>
      </c>
      <c r="D277" s="220" t="s">
        <v>136</v>
      </c>
      <c r="E277" s="221" t="s">
        <v>248</v>
      </c>
      <c r="F277" s="222" t="s">
        <v>249</v>
      </c>
      <c r="G277" s="223" t="s">
        <v>139</v>
      </c>
      <c r="H277" s="224">
        <v>157.39599999999999</v>
      </c>
      <c r="I277" s="225"/>
      <c r="J277" s="226">
        <f>ROUND(I277*H277,2)</f>
        <v>0</v>
      </c>
      <c r="K277" s="222" t="s">
        <v>1</v>
      </c>
      <c r="L277" s="45"/>
      <c r="M277" s="227" t="s">
        <v>1</v>
      </c>
      <c r="N277" s="228" t="s">
        <v>42</v>
      </c>
      <c r="O277" s="92"/>
      <c r="P277" s="229">
        <f>O277*H277</f>
        <v>0</v>
      </c>
      <c r="Q277" s="229">
        <v>0.25871</v>
      </c>
      <c r="R277" s="229">
        <f>Q277*H277</f>
        <v>40.719919159999996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151</v>
      </c>
      <c r="AT277" s="231" t="s">
        <v>136</v>
      </c>
      <c r="AU277" s="231" t="s">
        <v>87</v>
      </c>
      <c r="AY277" s="18" t="s">
        <v>133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85</v>
      </c>
      <c r="BK277" s="232">
        <f>ROUND(I277*H277,2)</f>
        <v>0</v>
      </c>
      <c r="BL277" s="18" t="s">
        <v>151</v>
      </c>
      <c r="BM277" s="231" t="s">
        <v>250</v>
      </c>
    </row>
    <row r="278" s="13" customFormat="1">
      <c r="A278" s="13"/>
      <c r="B278" s="233"/>
      <c r="C278" s="234"/>
      <c r="D278" s="235" t="s">
        <v>143</v>
      </c>
      <c r="E278" s="236" t="s">
        <v>1</v>
      </c>
      <c r="F278" s="237" t="s">
        <v>144</v>
      </c>
      <c r="G278" s="234"/>
      <c r="H278" s="236" t="s">
        <v>1</v>
      </c>
      <c r="I278" s="238"/>
      <c r="J278" s="234"/>
      <c r="K278" s="234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143</v>
      </c>
      <c r="AU278" s="243" t="s">
        <v>87</v>
      </c>
      <c r="AV278" s="13" t="s">
        <v>85</v>
      </c>
      <c r="AW278" s="13" t="s">
        <v>32</v>
      </c>
      <c r="AX278" s="13" t="s">
        <v>77</v>
      </c>
      <c r="AY278" s="243" t="s">
        <v>133</v>
      </c>
    </row>
    <row r="279" s="14" customFormat="1">
      <c r="A279" s="14"/>
      <c r="B279" s="244"/>
      <c r="C279" s="245"/>
      <c r="D279" s="235" t="s">
        <v>143</v>
      </c>
      <c r="E279" s="246" t="s">
        <v>1</v>
      </c>
      <c r="F279" s="247" t="s">
        <v>238</v>
      </c>
      <c r="G279" s="245"/>
      <c r="H279" s="248">
        <v>112.986</v>
      </c>
      <c r="I279" s="249"/>
      <c r="J279" s="245"/>
      <c r="K279" s="245"/>
      <c r="L279" s="250"/>
      <c r="M279" s="251"/>
      <c r="N279" s="252"/>
      <c r="O279" s="252"/>
      <c r="P279" s="252"/>
      <c r="Q279" s="252"/>
      <c r="R279" s="252"/>
      <c r="S279" s="252"/>
      <c r="T279" s="25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4" t="s">
        <v>143</v>
      </c>
      <c r="AU279" s="254" t="s">
        <v>87</v>
      </c>
      <c r="AV279" s="14" t="s">
        <v>87</v>
      </c>
      <c r="AW279" s="14" t="s">
        <v>32</v>
      </c>
      <c r="AX279" s="14" t="s">
        <v>77</v>
      </c>
      <c r="AY279" s="254" t="s">
        <v>133</v>
      </c>
    </row>
    <row r="280" s="14" customFormat="1">
      <c r="A280" s="14"/>
      <c r="B280" s="244"/>
      <c r="C280" s="245"/>
      <c r="D280" s="235" t="s">
        <v>143</v>
      </c>
      <c r="E280" s="246" t="s">
        <v>1</v>
      </c>
      <c r="F280" s="247" t="s">
        <v>233</v>
      </c>
      <c r="G280" s="245"/>
      <c r="H280" s="248">
        <v>26.789999999999999</v>
      </c>
      <c r="I280" s="249"/>
      <c r="J280" s="245"/>
      <c r="K280" s="245"/>
      <c r="L280" s="250"/>
      <c r="M280" s="251"/>
      <c r="N280" s="252"/>
      <c r="O280" s="252"/>
      <c r="P280" s="252"/>
      <c r="Q280" s="252"/>
      <c r="R280" s="252"/>
      <c r="S280" s="252"/>
      <c r="T280" s="25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4" t="s">
        <v>143</v>
      </c>
      <c r="AU280" s="254" t="s">
        <v>87</v>
      </c>
      <c r="AV280" s="14" t="s">
        <v>87</v>
      </c>
      <c r="AW280" s="14" t="s">
        <v>32</v>
      </c>
      <c r="AX280" s="14" t="s">
        <v>77</v>
      </c>
      <c r="AY280" s="254" t="s">
        <v>133</v>
      </c>
    </row>
    <row r="281" s="14" customFormat="1">
      <c r="A281" s="14"/>
      <c r="B281" s="244"/>
      <c r="C281" s="245"/>
      <c r="D281" s="235" t="s">
        <v>143</v>
      </c>
      <c r="E281" s="246" t="s">
        <v>1</v>
      </c>
      <c r="F281" s="247" t="s">
        <v>234</v>
      </c>
      <c r="G281" s="245"/>
      <c r="H281" s="248">
        <v>17.620000000000001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143</v>
      </c>
      <c r="AU281" s="254" t="s">
        <v>87</v>
      </c>
      <c r="AV281" s="14" t="s">
        <v>87</v>
      </c>
      <c r="AW281" s="14" t="s">
        <v>32</v>
      </c>
      <c r="AX281" s="14" t="s">
        <v>77</v>
      </c>
      <c r="AY281" s="254" t="s">
        <v>133</v>
      </c>
    </row>
    <row r="282" s="16" customFormat="1">
      <c r="A282" s="16"/>
      <c r="B282" s="266"/>
      <c r="C282" s="267"/>
      <c r="D282" s="235" t="s">
        <v>143</v>
      </c>
      <c r="E282" s="268" t="s">
        <v>1</v>
      </c>
      <c r="F282" s="269" t="s">
        <v>150</v>
      </c>
      <c r="G282" s="267"/>
      <c r="H282" s="270">
        <v>157.39599999999999</v>
      </c>
      <c r="I282" s="271"/>
      <c r="J282" s="267"/>
      <c r="K282" s="267"/>
      <c r="L282" s="272"/>
      <c r="M282" s="273"/>
      <c r="N282" s="274"/>
      <c r="O282" s="274"/>
      <c r="P282" s="274"/>
      <c r="Q282" s="274"/>
      <c r="R282" s="274"/>
      <c r="S282" s="274"/>
      <c r="T282" s="275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76" t="s">
        <v>143</v>
      </c>
      <c r="AU282" s="276" t="s">
        <v>87</v>
      </c>
      <c r="AV282" s="16" t="s">
        <v>151</v>
      </c>
      <c r="AW282" s="16" t="s">
        <v>32</v>
      </c>
      <c r="AX282" s="16" t="s">
        <v>85</v>
      </c>
      <c r="AY282" s="276" t="s">
        <v>133</v>
      </c>
    </row>
    <row r="283" s="2" customFormat="1" ht="24.15" customHeight="1">
      <c r="A283" s="39"/>
      <c r="B283" s="40"/>
      <c r="C283" s="220" t="s">
        <v>251</v>
      </c>
      <c r="D283" s="220" t="s">
        <v>136</v>
      </c>
      <c r="E283" s="221" t="s">
        <v>252</v>
      </c>
      <c r="F283" s="222" t="s">
        <v>253</v>
      </c>
      <c r="G283" s="223" t="s">
        <v>139</v>
      </c>
      <c r="H283" s="224">
        <v>157.39599999999999</v>
      </c>
      <c r="I283" s="225"/>
      <c r="J283" s="226">
        <f>ROUND(I283*H283,2)</f>
        <v>0</v>
      </c>
      <c r="K283" s="222" t="s">
        <v>1</v>
      </c>
      <c r="L283" s="45"/>
      <c r="M283" s="227" t="s">
        <v>1</v>
      </c>
      <c r="N283" s="228" t="s">
        <v>42</v>
      </c>
      <c r="O283" s="92"/>
      <c r="P283" s="229">
        <f>O283*H283</f>
        <v>0</v>
      </c>
      <c r="Q283" s="229">
        <v>0.25871</v>
      </c>
      <c r="R283" s="229">
        <f>Q283*H283</f>
        <v>40.719919159999996</v>
      </c>
      <c r="S283" s="229">
        <v>0</v>
      </c>
      <c r="T283" s="23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1" t="s">
        <v>151</v>
      </c>
      <c r="AT283" s="231" t="s">
        <v>136</v>
      </c>
      <c r="AU283" s="231" t="s">
        <v>87</v>
      </c>
      <c r="AY283" s="18" t="s">
        <v>133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8" t="s">
        <v>85</v>
      </c>
      <c r="BK283" s="232">
        <f>ROUND(I283*H283,2)</f>
        <v>0</v>
      </c>
      <c r="BL283" s="18" t="s">
        <v>151</v>
      </c>
      <c r="BM283" s="231" t="s">
        <v>254</v>
      </c>
    </row>
    <row r="284" s="13" customFormat="1">
      <c r="A284" s="13"/>
      <c r="B284" s="233"/>
      <c r="C284" s="234"/>
      <c r="D284" s="235" t="s">
        <v>143</v>
      </c>
      <c r="E284" s="236" t="s">
        <v>1</v>
      </c>
      <c r="F284" s="237" t="s">
        <v>144</v>
      </c>
      <c r="G284" s="234"/>
      <c r="H284" s="236" t="s">
        <v>1</v>
      </c>
      <c r="I284" s="238"/>
      <c r="J284" s="234"/>
      <c r="K284" s="234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143</v>
      </c>
      <c r="AU284" s="243" t="s">
        <v>87</v>
      </c>
      <c r="AV284" s="13" t="s">
        <v>85</v>
      </c>
      <c r="AW284" s="13" t="s">
        <v>32</v>
      </c>
      <c r="AX284" s="13" t="s">
        <v>77</v>
      </c>
      <c r="AY284" s="243" t="s">
        <v>133</v>
      </c>
    </row>
    <row r="285" s="14" customFormat="1">
      <c r="A285" s="14"/>
      <c r="B285" s="244"/>
      <c r="C285" s="245"/>
      <c r="D285" s="235" t="s">
        <v>143</v>
      </c>
      <c r="E285" s="246" t="s">
        <v>1</v>
      </c>
      <c r="F285" s="247" t="s">
        <v>238</v>
      </c>
      <c r="G285" s="245"/>
      <c r="H285" s="248">
        <v>112.986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143</v>
      </c>
      <c r="AU285" s="254" t="s">
        <v>87</v>
      </c>
      <c r="AV285" s="14" t="s">
        <v>87</v>
      </c>
      <c r="AW285" s="14" t="s">
        <v>32</v>
      </c>
      <c r="AX285" s="14" t="s">
        <v>77</v>
      </c>
      <c r="AY285" s="254" t="s">
        <v>133</v>
      </c>
    </row>
    <row r="286" s="14" customFormat="1">
      <c r="A286" s="14"/>
      <c r="B286" s="244"/>
      <c r="C286" s="245"/>
      <c r="D286" s="235" t="s">
        <v>143</v>
      </c>
      <c r="E286" s="246" t="s">
        <v>1</v>
      </c>
      <c r="F286" s="247" t="s">
        <v>233</v>
      </c>
      <c r="G286" s="245"/>
      <c r="H286" s="248">
        <v>26.789999999999999</v>
      </c>
      <c r="I286" s="249"/>
      <c r="J286" s="245"/>
      <c r="K286" s="245"/>
      <c r="L286" s="250"/>
      <c r="M286" s="251"/>
      <c r="N286" s="252"/>
      <c r="O286" s="252"/>
      <c r="P286" s="252"/>
      <c r="Q286" s="252"/>
      <c r="R286" s="252"/>
      <c r="S286" s="252"/>
      <c r="T286" s="253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4" t="s">
        <v>143</v>
      </c>
      <c r="AU286" s="254" t="s">
        <v>87</v>
      </c>
      <c r="AV286" s="14" t="s">
        <v>87</v>
      </c>
      <c r="AW286" s="14" t="s">
        <v>32</v>
      </c>
      <c r="AX286" s="14" t="s">
        <v>77</v>
      </c>
      <c r="AY286" s="254" t="s">
        <v>133</v>
      </c>
    </row>
    <row r="287" s="14" customFormat="1">
      <c r="A287" s="14"/>
      <c r="B287" s="244"/>
      <c r="C287" s="245"/>
      <c r="D287" s="235" t="s">
        <v>143</v>
      </c>
      <c r="E287" s="246" t="s">
        <v>1</v>
      </c>
      <c r="F287" s="247" t="s">
        <v>234</v>
      </c>
      <c r="G287" s="245"/>
      <c r="H287" s="248">
        <v>17.620000000000001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143</v>
      </c>
      <c r="AU287" s="254" t="s">
        <v>87</v>
      </c>
      <c r="AV287" s="14" t="s">
        <v>87</v>
      </c>
      <c r="AW287" s="14" t="s">
        <v>32</v>
      </c>
      <c r="AX287" s="14" t="s">
        <v>77</v>
      </c>
      <c r="AY287" s="254" t="s">
        <v>133</v>
      </c>
    </row>
    <row r="288" s="16" customFormat="1">
      <c r="A288" s="16"/>
      <c r="B288" s="266"/>
      <c r="C288" s="267"/>
      <c r="D288" s="235" t="s">
        <v>143</v>
      </c>
      <c r="E288" s="268" t="s">
        <v>1</v>
      </c>
      <c r="F288" s="269" t="s">
        <v>150</v>
      </c>
      <c r="G288" s="267"/>
      <c r="H288" s="270">
        <v>157.39599999999999</v>
      </c>
      <c r="I288" s="271"/>
      <c r="J288" s="267"/>
      <c r="K288" s="267"/>
      <c r="L288" s="272"/>
      <c r="M288" s="273"/>
      <c r="N288" s="274"/>
      <c r="O288" s="274"/>
      <c r="P288" s="274"/>
      <c r="Q288" s="274"/>
      <c r="R288" s="274"/>
      <c r="S288" s="274"/>
      <c r="T288" s="275"/>
      <c r="U288" s="16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T288" s="276" t="s">
        <v>143</v>
      </c>
      <c r="AU288" s="276" t="s">
        <v>87</v>
      </c>
      <c r="AV288" s="16" t="s">
        <v>151</v>
      </c>
      <c r="AW288" s="16" t="s">
        <v>32</v>
      </c>
      <c r="AX288" s="16" t="s">
        <v>85</v>
      </c>
      <c r="AY288" s="276" t="s">
        <v>133</v>
      </c>
    </row>
    <row r="289" s="2" customFormat="1" ht="16.5" customHeight="1">
      <c r="A289" s="39"/>
      <c r="B289" s="40"/>
      <c r="C289" s="220" t="s">
        <v>255</v>
      </c>
      <c r="D289" s="220" t="s">
        <v>136</v>
      </c>
      <c r="E289" s="221" t="s">
        <v>256</v>
      </c>
      <c r="F289" s="222" t="s">
        <v>257</v>
      </c>
      <c r="G289" s="223" t="s">
        <v>258</v>
      </c>
      <c r="H289" s="224">
        <v>2</v>
      </c>
      <c r="I289" s="225"/>
      <c r="J289" s="226">
        <f>ROUND(I289*H289,2)</f>
        <v>0</v>
      </c>
      <c r="K289" s="222" t="s">
        <v>1</v>
      </c>
      <c r="L289" s="45"/>
      <c r="M289" s="227" t="s">
        <v>1</v>
      </c>
      <c r="N289" s="228" t="s">
        <v>42</v>
      </c>
      <c r="O289" s="92"/>
      <c r="P289" s="229">
        <f>O289*H289</f>
        <v>0</v>
      </c>
      <c r="Q289" s="229">
        <v>0.25871</v>
      </c>
      <c r="R289" s="229">
        <f>Q289*H289</f>
        <v>0.51741999999999999</v>
      </c>
      <c r="S289" s="229">
        <v>0</v>
      </c>
      <c r="T289" s="23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1" t="s">
        <v>151</v>
      </c>
      <c r="AT289" s="231" t="s">
        <v>136</v>
      </c>
      <c r="AU289" s="231" t="s">
        <v>87</v>
      </c>
      <c r="AY289" s="18" t="s">
        <v>133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8" t="s">
        <v>85</v>
      </c>
      <c r="BK289" s="232">
        <f>ROUND(I289*H289,2)</f>
        <v>0</v>
      </c>
      <c r="BL289" s="18" t="s">
        <v>151</v>
      </c>
      <c r="BM289" s="231" t="s">
        <v>259</v>
      </c>
    </row>
    <row r="290" s="13" customFormat="1">
      <c r="A290" s="13"/>
      <c r="B290" s="233"/>
      <c r="C290" s="234"/>
      <c r="D290" s="235" t="s">
        <v>143</v>
      </c>
      <c r="E290" s="236" t="s">
        <v>1</v>
      </c>
      <c r="F290" s="237" t="s">
        <v>176</v>
      </c>
      <c r="G290" s="234"/>
      <c r="H290" s="236" t="s">
        <v>1</v>
      </c>
      <c r="I290" s="238"/>
      <c r="J290" s="234"/>
      <c r="K290" s="234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143</v>
      </c>
      <c r="AU290" s="243" t="s">
        <v>87</v>
      </c>
      <c r="AV290" s="13" t="s">
        <v>85</v>
      </c>
      <c r="AW290" s="13" t="s">
        <v>32</v>
      </c>
      <c r="AX290" s="13" t="s">
        <v>77</v>
      </c>
      <c r="AY290" s="243" t="s">
        <v>133</v>
      </c>
    </row>
    <row r="291" s="14" customFormat="1">
      <c r="A291" s="14"/>
      <c r="B291" s="244"/>
      <c r="C291" s="245"/>
      <c r="D291" s="235" t="s">
        <v>143</v>
      </c>
      <c r="E291" s="246" t="s">
        <v>1</v>
      </c>
      <c r="F291" s="247" t="s">
        <v>260</v>
      </c>
      <c r="G291" s="245"/>
      <c r="H291" s="248">
        <v>0</v>
      </c>
      <c r="I291" s="249"/>
      <c r="J291" s="245"/>
      <c r="K291" s="245"/>
      <c r="L291" s="250"/>
      <c r="M291" s="251"/>
      <c r="N291" s="252"/>
      <c r="O291" s="252"/>
      <c r="P291" s="252"/>
      <c r="Q291" s="252"/>
      <c r="R291" s="252"/>
      <c r="S291" s="252"/>
      <c r="T291" s="25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4" t="s">
        <v>143</v>
      </c>
      <c r="AU291" s="254" t="s">
        <v>87</v>
      </c>
      <c r="AV291" s="14" t="s">
        <v>87</v>
      </c>
      <c r="AW291" s="14" t="s">
        <v>32</v>
      </c>
      <c r="AX291" s="14" t="s">
        <v>77</v>
      </c>
      <c r="AY291" s="254" t="s">
        <v>133</v>
      </c>
    </row>
    <row r="292" s="14" customFormat="1">
      <c r="A292" s="14"/>
      <c r="B292" s="244"/>
      <c r="C292" s="245"/>
      <c r="D292" s="235" t="s">
        <v>143</v>
      </c>
      <c r="E292" s="246" t="s">
        <v>1</v>
      </c>
      <c r="F292" s="247" t="s">
        <v>261</v>
      </c>
      <c r="G292" s="245"/>
      <c r="H292" s="248">
        <v>1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143</v>
      </c>
      <c r="AU292" s="254" t="s">
        <v>87</v>
      </c>
      <c r="AV292" s="14" t="s">
        <v>87</v>
      </c>
      <c r="AW292" s="14" t="s">
        <v>32</v>
      </c>
      <c r="AX292" s="14" t="s">
        <v>77</v>
      </c>
      <c r="AY292" s="254" t="s">
        <v>133</v>
      </c>
    </row>
    <row r="293" s="14" customFormat="1">
      <c r="A293" s="14"/>
      <c r="B293" s="244"/>
      <c r="C293" s="245"/>
      <c r="D293" s="235" t="s">
        <v>143</v>
      </c>
      <c r="E293" s="246" t="s">
        <v>1</v>
      </c>
      <c r="F293" s="247" t="s">
        <v>262</v>
      </c>
      <c r="G293" s="245"/>
      <c r="H293" s="248">
        <v>1</v>
      </c>
      <c r="I293" s="249"/>
      <c r="J293" s="245"/>
      <c r="K293" s="245"/>
      <c r="L293" s="250"/>
      <c r="M293" s="251"/>
      <c r="N293" s="252"/>
      <c r="O293" s="252"/>
      <c r="P293" s="252"/>
      <c r="Q293" s="252"/>
      <c r="R293" s="252"/>
      <c r="S293" s="252"/>
      <c r="T293" s="253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4" t="s">
        <v>143</v>
      </c>
      <c r="AU293" s="254" t="s">
        <v>87</v>
      </c>
      <c r="AV293" s="14" t="s">
        <v>87</v>
      </c>
      <c r="AW293" s="14" t="s">
        <v>32</v>
      </c>
      <c r="AX293" s="14" t="s">
        <v>77</v>
      </c>
      <c r="AY293" s="254" t="s">
        <v>133</v>
      </c>
    </row>
    <row r="294" s="16" customFormat="1">
      <c r="A294" s="16"/>
      <c r="B294" s="266"/>
      <c r="C294" s="267"/>
      <c r="D294" s="235" t="s">
        <v>143</v>
      </c>
      <c r="E294" s="268" t="s">
        <v>1</v>
      </c>
      <c r="F294" s="269" t="s">
        <v>150</v>
      </c>
      <c r="G294" s="267"/>
      <c r="H294" s="270">
        <v>2</v>
      </c>
      <c r="I294" s="271"/>
      <c r="J294" s="267"/>
      <c r="K294" s="267"/>
      <c r="L294" s="272"/>
      <c r="M294" s="273"/>
      <c r="N294" s="274"/>
      <c r="O294" s="274"/>
      <c r="P294" s="274"/>
      <c r="Q294" s="274"/>
      <c r="R294" s="274"/>
      <c r="S294" s="274"/>
      <c r="T294" s="275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76" t="s">
        <v>143</v>
      </c>
      <c r="AU294" s="276" t="s">
        <v>87</v>
      </c>
      <c r="AV294" s="16" t="s">
        <v>151</v>
      </c>
      <c r="AW294" s="16" t="s">
        <v>32</v>
      </c>
      <c r="AX294" s="16" t="s">
        <v>85</v>
      </c>
      <c r="AY294" s="276" t="s">
        <v>133</v>
      </c>
    </row>
    <row r="295" s="12" customFormat="1" ht="20.88" customHeight="1">
      <c r="A295" s="12"/>
      <c r="B295" s="204"/>
      <c r="C295" s="205"/>
      <c r="D295" s="206" t="s">
        <v>76</v>
      </c>
      <c r="E295" s="218" t="s">
        <v>263</v>
      </c>
      <c r="F295" s="218" t="s">
        <v>264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SUM(P296:P339)</f>
        <v>0</v>
      </c>
      <c r="Q295" s="212"/>
      <c r="R295" s="213">
        <f>SUM(R296:R339)</f>
        <v>0</v>
      </c>
      <c r="S295" s="212"/>
      <c r="T295" s="214">
        <f>SUM(T296:T339)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5" t="s">
        <v>85</v>
      </c>
      <c r="AT295" s="216" t="s">
        <v>76</v>
      </c>
      <c r="AU295" s="216" t="s">
        <v>87</v>
      </c>
      <c r="AY295" s="215" t="s">
        <v>133</v>
      </c>
      <c r="BK295" s="217">
        <f>SUM(BK296:BK339)</f>
        <v>0</v>
      </c>
    </row>
    <row r="296" s="2" customFormat="1" ht="24.15" customHeight="1">
      <c r="A296" s="39"/>
      <c r="B296" s="40"/>
      <c r="C296" s="220" t="s">
        <v>265</v>
      </c>
      <c r="D296" s="220" t="s">
        <v>136</v>
      </c>
      <c r="E296" s="221" t="s">
        <v>266</v>
      </c>
      <c r="F296" s="222" t="s">
        <v>267</v>
      </c>
      <c r="G296" s="223" t="s">
        <v>268</v>
      </c>
      <c r="H296" s="224">
        <v>2</v>
      </c>
      <c r="I296" s="225"/>
      <c r="J296" s="226">
        <f>ROUND(I296*H296,2)</f>
        <v>0</v>
      </c>
      <c r="K296" s="222" t="s">
        <v>1</v>
      </c>
      <c r="L296" s="45"/>
      <c r="M296" s="227" t="s">
        <v>1</v>
      </c>
      <c r="N296" s="228" t="s">
        <v>42</v>
      </c>
      <c r="O296" s="92"/>
      <c r="P296" s="229">
        <f>O296*H296</f>
        <v>0</v>
      </c>
      <c r="Q296" s="229">
        <v>0</v>
      </c>
      <c r="R296" s="229">
        <f>Q296*H296</f>
        <v>0</v>
      </c>
      <c r="S296" s="229">
        <v>0</v>
      </c>
      <c r="T296" s="23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1" t="s">
        <v>151</v>
      </c>
      <c r="AT296" s="231" t="s">
        <v>136</v>
      </c>
      <c r="AU296" s="231" t="s">
        <v>149</v>
      </c>
      <c r="AY296" s="18" t="s">
        <v>133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8" t="s">
        <v>85</v>
      </c>
      <c r="BK296" s="232">
        <f>ROUND(I296*H296,2)</f>
        <v>0</v>
      </c>
      <c r="BL296" s="18" t="s">
        <v>151</v>
      </c>
      <c r="BM296" s="231" t="s">
        <v>269</v>
      </c>
    </row>
    <row r="297" s="13" customFormat="1">
      <c r="A297" s="13"/>
      <c r="B297" s="233"/>
      <c r="C297" s="234"/>
      <c r="D297" s="235" t="s">
        <v>143</v>
      </c>
      <c r="E297" s="236" t="s">
        <v>1</v>
      </c>
      <c r="F297" s="237" t="s">
        <v>144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143</v>
      </c>
      <c r="AU297" s="243" t="s">
        <v>149</v>
      </c>
      <c r="AV297" s="13" t="s">
        <v>85</v>
      </c>
      <c r="AW297" s="13" t="s">
        <v>32</v>
      </c>
      <c r="AX297" s="13" t="s">
        <v>77</v>
      </c>
      <c r="AY297" s="243" t="s">
        <v>133</v>
      </c>
    </row>
    <row r="298" s="14" customFormat="1">
      <c r="A298" s="14"/>
      <c r="B298" s="244"/>
      <c r="C298" s="245"/>
      <c r="D298" s="235" t="s">
        <v>143</v>
      </c>
      <c r="E298" s="246" t="s">
        <v>1</v>
      </c>
      <c r="F298" s="247" t="s">
        <v>270</v>
      </c>
      <c r="G298" s="245"/>
      <c r="H298" s="248">
        <v>2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143</v>
      </c>
      <c r="AU298" s="254" t="s">
        <v>149</v>
      </c>
      <c r="AV298" s="14" t="s">
        <v>87</v>
      </c>
      <c r="AW298" s="14" t="s">
        <v>32</v>
      </c>
      <c r="AX298" s="14" t="s">
        <v>77</v>
      </c>
      <c r="AY298" s="254" t="s">
        <v>133</v>
      </c>
    </row>
    <row r="299" s="16" customFormat="1">
      <c r="A299" s="16"/>
      <c r="B299" s="266"/>
      <c r="C299" s="267"/>
      <c r="D299" s="235" t="s">
        <v>143</v>
      </c>
      <c r="E299" s="268" t="s">
        <v>1</v>
      </c>
      <c r="F299" s="269" t="s">
        <v>150</v>
      </c>
      <c r="G299" s="267"/>
      <c r="H299" s="270">
        <v>2</v>
      </c>
      <c r="I299" s="271"/>
      <c r="J299" s="267"/>
      <c r="K299" s="267"/>
      <c r="L299" s="272"/>
      <c r="M299" s="273"/>
      <c r="N299" s="274"/>
      <c r="O299" s="274"/>
      <c r="P299" s="274"/>
      <c r="Q299" s="274"/>
      <c r="R299" s="274"/>
      <c r="S299" s="274"/>
      <c r="T299" s="275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76" t="s">
        <v>143</v>
      </c>
      <c r="AU299" s="276" t="s">
        <v>149</v>
      </c>
      <c r="AV299" s="16" t="s">
        <v>151</v>
      </c>
      <c r="AW299" s="16" t="s">
        <v>32</v>
      </c>
      <c r="AX299" s="16" t="s">
        <v>85</v>
      </c>
      <c r="AY299" s="276" t="s">
        <v>133</v>
      </c>
    </row>
    <row r="300" s="2" customFormat="1" ht="37.8" customHeight="1">
      <c r="A300" s="39"/>
      <c r="B300" s="40"/>
      <c r="C300" s="220" t="s">
        <v>271</v>
      </c>
      <c r="D300" s="220" t="s">
        <v>136</v>
      </c>
      <c r="E300" s="221" t="s">
        <v>272</v>
      </c>
      <c r="F300" s="222" t="s">
        <v>273</v>
      </c>
      <c r="G300" s="223" t="s">
        <v>268</v>
      </c>
      <c r="H300" s="224">
        <v>5</v>
      </c>
      <c r="I300" s="225"/>
      <c r="J300" s="226">
        <f>ROUND(I300*H300,2)</f>
        <v>0</v>
      </c>
      <c r="K300" s="222" t="s">
        <v>1</v>
      </c>
      <c r="L300" s="45"/>
      <c r="M300" s="227" t="s">
        <v>1</v>
      </c>
      <c r="N300" s="228" t="s">
        <v>42</v>
      </c>
      <c r="O300" s="92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1" t="s">
        <v>151</v>
      </c>
      <c r="AT300" s="231" t="s">
        <v>136</v>
      </c>
      <c r="AU300" s="231" t="s">
        <v>149</v>
      </c>
      <c r="AY300" s="18" t="s">
        <v>133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8" t="s">
        <v>85</v>
      </c>
      <c r="BK300" s="232">
        <f>ROUND(I300*H300,2)</f>
        <v>0</v>
      </c>
      <c r="BL300" s="18" t="s">
        <v>151</v>
      </c>
      <c r="BM300" s="231" t="s">
        <v>274</v>
      </c>
    </row>
    <row r="301" s="13" customFormat="1">
      <c r="A301" s="13"/>
      <c r="B301" s="233"/>
      <c r="C301" s="234"/>
      <c r="D301" s="235" t="s">
        <v>143</v>
      </c>
      <c r="E301" s="236" t="s">
        <v>1</v>
      </c>
      <c r="F301" s="237" t="s">
        <v>144</v>
      </c>
      <c r="G301" s="234"/>
      <c r="H301" s="236" t="s">
        <v>1</v>
      </c>
      <c r="I301" s="238"/>
      <c r="J301" s="234"/>
      <c r="K301" s="234"/>
      <c r="L301" s="239"/>
      <c r="M301" s="240"/>
      <c r="N301" s="241"/>
      <c r="O301" s="241"/>
      <c r="P301" s="241"/>
      <c r="Q301" s="241"/>
      <c r="R301" s="241"/>
      <c r="S301" s="241"/>
      <c r="T301" s="24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3" t="s">
        <v>143</v>
      </c>
      <c r="AU301" s="243" t="s">
        <v>149</v>
      </c>
      <c r="AV301" s="13" t="s">
        <v>85</v>
      </c>
      <c r="AW301" s="13" t="s">
        <v>32</v>
      </c>
      <c r="AX301" s="13" t="s">
        <v>77</v>
      </c>
      <c r="AY301" s="243" t="s">
        <v>133</v>
      </c>
    </row>
    <row r="302" s="14" customFormat="1">
      <c r="A302" s="14"/>
      <c r="B302" s="244"/>
      <c r="C302" s="245"/>
      <c r="D302" s="235" t="s">
        <v>143</v>
      </c>
      <c r="E302" s="246" t="s">
        <v>1</v>
      </c>
      <c r="F302" s="247" t="s">
        <v>275</v>
      </c>
      <c r="G302" s="245"/>
      <c r="H302" s="248">
        <v>5</v>
      </c>
      <c r="I302" s="249"/>
      <c r="J302" s="245"/>
      <c r="K302" s="245"/>
      <c r="L302" s="250"/>
      <c r="M302" s="251"/>
      <c r="N302" s="252"/>
      <c r="O302" s="252"/>
      <c r="P302" s="252"/>
      <c r="Q302" s="252"/>
      <c r="R302" s="252"/>
      <c r="S302" s="252"/>
      <c r="T302" s="253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4" t="s">
        <v>143</v>
      </c>
      <c r="AU302" s="254" t="s">
        <v>149</v>
      </c>
      <c r="AV302" s="14" t="s">
        <v>87</v>
      </c>
      <c r="AW302" s="14" t="s">
        <v>32</v>
      </c>
      <c r="AX302" s="14" t="s">
        <v>77</v>
      </c>
      <c r="AY302" s="254" t="s">
        <v>133</v>
      </c>
    </row>
    <row r="303" s="16" customFormat="1">
      <c r="A303" s="16"/>
      <c r="B303" s="266"/>
      <c r="C303" s="267"/>
      <c r="D303" s="235" t="s">
        <v>143</v>
      </c>
      <c r="E303" s="268" t="s">
        <v>1</v>
      </c>
      <c r="F303" s="269" t="s">
        <v>150</v>
      </c>
      <c r="G303" s="267"/>
      <c r="H303" s="270">
        <v>5</v>
      </c>
      <c r="I303" s="271"/>
      <c r="J303" s="267"/>
      <c r="K303" s="267"/>
      <c r="L303" s="272"/>
      <c r="M303" s="273"/>
      <c r="N303" s="274"/>
      <c r="O303" s="274"/>
      <c r="P303" s="274"/>
      <c r="Q303" s="274"/>
      <c r="R303" s="274"/>
      <c r="S303" s="274"/>
      <c r="T303" s="275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76" t="s">
        <v>143</v>
      </c>
      <c r="AU303" s="276" t="s">
        <v>149</v>
      </c>
      <c r="AV303" s="16" t="s">
        <v>151</v>
      </c>
      <c r="AW303" s="16" t="s">
        <v>32</v>
      </c>
      <c r="AX303" s="16" t="s">
        <v>85</v>
      </c>
      <c r="AY303" s="276" t="s">
        <v>133</v>
      </c>
    </row>
    <row r="304" s="2" customFormat="1" ht="49.05" customHeight="1">
      <c r="A304" s="39"/>
      <c r="B304" s="40"/>
      <c r="C304" s="220" t="s">
        <v>276</v>
      </c>
      <c r="D304" s="220" t="s">
        <v>136</v>
      </c>
      <c r="E304" s="221" t="s">
        <v>277</v>
      </c>
      <c r="F304" s="222" t="s">
        <v>278</v>
      </c>
      <c r="G304" s="223" t="s">
        <v>268</v>
      </c>
      <c r="H304" s="224">
        <v>2</v>
      </c>
      <c r="I304" s="225"/>
      <c r="J304" s="226">
        <f>ROUND(I304*H304,2)</f>
        <v>0</v>
      </c>
      <c r="K304" s="222" t="s">
        <v>1</v>
      </c>
      <c r="L304" s="45"/>
      <c r="M304" s="227" t="s">
        <v>1</v>
      </c>
      <c r="N304" s="228" t="s">
        <v>42</v>
      </c>
      <c r="O304" s="92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1" t="s">
        <v>151</v>
      </c>
      <c r="AT304" s="231" t="s">
        <v>136</v>
      </c>
      <c r="AU304" s="231" t="s">
        <v>149</v>
      </c>
      <c r="AY304" s="18" t="s">
        <v>133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8" t="s">
        <v>85</v>
      </c>
      <c r="BK304" s="232">
        <f>ROUND(I304*H304,2)</f>
        <v>0</v>
      </c>
      <c r="BL304" s="18" t="s">
        <v>151</v>
      </c>
      <c r="BM304" s="231" t="s">
        <v>279</v>
      </c>
    </row>
    <row r="305" s="13" customFormat="1">
      <c r="A305" s="13"/>
      <c r="B305" s="233"/>
      <c r="C305" s="234"/>
      <c r="D305" s="235" t="s">
        <v>143</v>
      </c>
      <c r="E305" s="236" t="s">
        <v>1</v>
      </c>
      <c r="F305" s="237" t="s">
        <v>144</v>
      </c>
      <c r="G305" s="234"/>
      <c r="H305" s="236" t="s">
        <v>1</v>
      </c>
      <c r="I305" s="238"/>
      <c r="J305" s="234"/>
      <c r="K305" s="234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143</v>
      </c>
      <c r="AU305" s="243" t="s">
        <v>149</v>
      </c>
      <c r="AV305" s="13" t="s">
        <v>85</v>
      </c>
      <c r="AW305" s="13" t="s">
        <v>32</v>
      </c>
      <c r="AX305" s="13" t="s">
        <v>77</v>
      </c>
      <c r="AY305" s="243" t="s">
        <v>133</v>
      </c>
    </row>
    <row r="306" s="14" customFormat="1">
      <c r="A306" s="14"/>
      <c r="B306" s="244"/>
      <c r="C306" s="245"/>
      <c r="D306" s="235" t="s">
        <v>143</v>
      </c>
      <c r="E306" s="246" t="s">
        <v>1</v>
      </c>
      <c r="F306" s="247" t="s">
        <v>270</v>
      </c>
      <c r="G306" s="245"/>
      <c r="H306" s="248">
        <v>2</v>
      </c>
      <c r="I306" s="249"/>
      <c r="J306" s="245"/>
      <c r="K306" s="245"/>
      <c r="L306" s="250"/>
      <c r="M306" s="251"/>
      <c r="N306" s="252"/>
      <c r="O306" s="252"/>
      <c r="P306" s="252"/>
      <c r="Q306" s="252"/>
      <c r="R306" s="252"/>
      <c r="S306" s="252"/>
      <c r="T306" s="25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4" t="s">
        <v>143</v>
      </c>
      <c r="AU306" s="254" t="s">
        <v>149</v>
      </c>
      <c r="AV306" s="14" t="s">
        <v>87</v>
      </c>
      <c r="AW306" s="14" t="s">
        <v>32</v>
      </c>
      <c r="AX306" s="14" t="s">
        <v>77</v>
      </c>
      <c r="AY306" s="254" t="s">
        <v>133</v>
      </c>
    </row>
    <row r="307" s="16" customFormat="1">
      <c r="A307" s="16"/>
      <c r="B307" s="266"/>
      <c r="C307" s="267"/>
      <c r="D307" s="235" t="s">
        <v>143</v>
      </c>
      <c r="E307" s="268" t="s">
        <v>1</v>
      </c>
      <c r="F307" s="269" t="s">
        <v>150</v>
      </c>
      <c r="G307" s="267"/>
      <c r="H307" s="270">
        <v>2</v>
      </c>
      <c r="I307" s="271"/>
      <c r="J307" s="267"/>
      <c r="K307" s="267"/>
      <c r="L307" s="272"/>
      <c r="M307" s="273"/>
      <c r="N307" s="274"/>
      <c r="O307" s="274"/>
      <c r="P307" s="274"/>
      <c r="Q307" s="274"/>
      <c r="R307" s="274"/>
      <c r="S307" s="274"/>
      <c r="T307" s="275"/>
      <c r="U307" s="16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T307" s="276" t="s">
        <v>143</v>
      </c>
      <c r="AU307" s="276" t="s">
        <v>149</v>
      </c>
      <c r="AV307" s="16" t="s">
        <v>151</v>
      </c>
      <c r="AW307" s="16" t="s">
        <v>32</v>
      </c>
      <c r="AX307" s="16" t="s">
        <v>85</v>
      </c>
      <c r="AY307" s="276" t="s">
        <v>133</v>
      </c>
    </row>
    <row r="308" s="2" customFormat="1" ht="24.15" customHeight="1">
      <c r="A308" s="39"/>
      <c r="B308" s="40"/>
      <c r="C308" s="220" t="s">
        <v>280</v>
      </c>
      <c r="D308" s="220" t="s">
        <v>136</v>
      </c>
      <c r="E308" s="221" t="s">
        <v>281</v>
      </c>
      <c r="F308" s="222" t="s">
        <v>282</v>
      </c>
      <c r="G308" s="223" t="s">
        <v>268</v>
      </c>
      <c r="H308" s="224">
        <v>6</v>
      </c>
      <c r="I308" s="225"/>
      <c r="J308" s="226">
        <f>ROUND(I308*H308,2)</f>
        <v>0</v>
      </c>
      <c r="K308" s="222" t="s">
        <v>1</v>
      </c>
      <c r="L308" s="45"/>
      <c r="M308" s="227" t="s">
        <v>1</v>
      </c>
      <c r="N308" s="228" t="s">
        <v>42</v>
      </c>
      <c r="O308" s="92"/>
      <c r="P308" s="229">
        <f>O308*H308</f>
        <v>0</v>
      </c>
      <c r="Q308" s="229">
        <v>0</v>
      </c>
      <c r="R308" s="229">
        <f>Q308*H308</f>
        <v>0</v>
      </c>
      <c r="S308" s="229">
        <v>0</v>
      </c>
      <c r="T308" s="23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1" t="s">
        <v>151</v>
      </c>
      <c r="AT308" s="231" t="s">
        <v>136</v>
      </c>
      <c r="AU308" s="231" t="s">
        <v>149</v>
      </c>
      <c r="AY308" s="18" t="s">
        <v>133</v>
      </c>
      <c r="BE308" s="232">
        <f>IF(N308="základní",J308,0)</f>
        <v>0</v>
      </c>
      <c r="BF308" s="232">
        <f>IF(N308="snížená",J308,0)</f>
        <v>0</v>
      </c>
      <c r="BG308" s="232">
        <f>IF(N308="zákl. přenesená",J308,0)</f>
        <v>0</v>
      </c>
      <c r="BH308" s="232">
        <f>IF(N308="sníž. přenesená",J308,0)</f>
        <v>0</v>
      </c>
      <c r="BI308" s="232">
        <f>IF(N308="nulová",J308,0)</f>
        <v>0</v>
      </c>
      <c r="BJ308" s="18" t="s">
        <v>85</v>
      </c>
      <c r="BK308" s="232">
        <f>ROUND(I308*H308,2)</f>
        <v>0</v>
      </c>
      <c r="BL308" s="18" t="s">
        <v>151</v>
      </c>
      <c r="BM308" s="231" t="s">
        <v>283</v>
      </c>
    </row>
    <row r="309" s="13" customFormat="1">
      <c r="A309" s="13"/>
      <c r="B309" s="233"/>
      <c r="C309" s="234"/>
      <c r="D309" s="235" t="s">
        <v>143</v>
      </c>
      <c r="E309" s="236" t="s">
        <v>1</v>
      </c>
      <c r="F309" s="237" t="s">
        <v>144</v>
      </c>
      <c r="G309" s="234"/>
      <c r="H309" s="236" t="s">
        <v>1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143</v>
      </c>
      <c r="AU309" s="243" t="s">
        <v>149</v>
      </c>
      <c r="AV309" s="13" t="s">
        <v>85</v>
      </c>
      <c r="AW309" s="13" t="s">
        <v>32</v>
      </c>
      <c r="AX309" s="13" t="s">
        <v>77</v>
      </c>
      <c r="AY309" s="243" t="s">
        <v>133</v>
      </c>
    </row>
    <row r="310" s="14" customFormat="1">
      <c r="A310" s="14"/>
      <c r="B310" s="244"/>
      <c r="C310" s="245"/>
      <c r="D310" s="235" t="s">
        <v>143</v>
      </c>
      <c r="E310" s="246" t="s">
        <v>1</v>
      </c>
      <c r="F310" s="247" t="s">
        <v>284</v>
      </c>
      <c r="G310" s="245"/>
      <c r="H310" s="248">
        <v>6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143</v>
      </c>
      <c r="AU310" s="254" t="s">
        <v>149</v>
      </c>
      <c r="AV310" s="14" t="s">
        <v>87</v>
      </c>
      <c r="AW310" s="14" t="s">
        <v>32</v>
      </c>
      <c r="AX310" s="14" t="s">
        <v>77</v>
      </c>
      <c r="AY310" s="254" t="s">
        <v>133</v>
      </c>
    </row>
    <row r="311" s="16" customFormat="1">
      <c r="A311" s="16"/>
      <c r="B311" s="266"/>
      <c r="C311" s="267"/>
      <c r="D311" s="235" t="s">
        <v>143</v>
      </c>
      <c r="E311" s="268" t="s">
        <v>1</v>
      </c>
      <c r="F311" s="269" t="s">
        <v>150</v>
      </c>
      <c r="G311" s="267"/>
      <c r="H311" s="270">
        <v>6</v>
      </c>
      <c r="I311" s="271"/>
      <c r="J311" s="267"/>
      <c r="K311" s="267"/>
      <c r="L311" s="272"/>
      <c r="M311" s="273"/>
      <c r="N311" s="274"/>
      <c r="O311" s="274"/>
      <c r="P311" s="274"/>
      <c r="Q311" s="274"/>
      <c r="R311" s="274"/>
      <c r="S311" s="274"/>
      <c r="T311" s="275"/>
      <c r="U311" s="16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T311" s="276" t="s">
        <v>143</v>
      </c>
      <c r="AU311" s="276" t="s">
        <v>149</v>
      </c>
      <c r="AV311" s="16" t="s">
        <v>151</v>
      </c>
      <c r="AW311" s="16" t="s">
        <v>32</v>
      </c>
      <c r="AX311" s="16" t="s">
        <v>85</v>
      </c>
      <c r="AY311" s="276" t="s">
        <v>133</v>
      </c>
    </row>
    <row r="312" s="2" customFormat="1" ht="24.15" customHeight="1">
      <c r="A312" s="39"/>
      <c r="B312" s="40"/>
      <c r="C312" s="220" t="s">
        <v>285</v>
      </c>
      <c r="D312" s="220" t="s">
        <v>136</v>
      </c>
      <c r="E312" s="221" t="s">
        <v>286</v>
      </c>
      <c r="F312" s="222" t="s">
        <v>287</v>
      </c>
      <c r="G312" s="223" t="s">
        <v>268</v>
      </c>
      <c r="H312" s="224">
        <v>2</v>
      </c>
      <c r="I312" s="225"/>
      <c r="J312" s="226">
        <f>ROUND(I312*H312,2)</f>
        <v>0</v>
      </c>
      <c r="K312" s="222" t="s">
        <v>1</v>
      </c>
      <c r="L312" s="45"/>
      <c r="M312" s="227" t="s">
        <v>1</v>
      </c>
      <c r="N312" s="228" t="s">
        <v>42</v>
      </c>
      <c r="O312" s="92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1" t="s">
        <v>151</v>
      </c>
      <c r="AT312" s="231" t="s">
        <v>136</v>
      </c>
      <c r="AU312" s="231" t="s">
        <v>149</v>
      </c>
      <c r="AY312" s="18" t="s">
        <v>133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8" t="s">
        <v>85</v>
      </c>
      <c r="BK312" s="232">
        <f>ROUND(I312*H312,2)</f>
        <v>0</v>
      </c>
      <c r="BL312" s="18" t="s">
        <v>151</v>
      </c>
      <c r="BM312" s="231" t="s">
        <v>288</v>
      </c>
    </row>
    <row r="313" s="13" customFormat="1">
      <c r="A313" s="13"/>
      <c r="B313" s="233"/>
      <c r="C313" s="234"/>
      <c r="D313" s="235" t="s">
        <v>143</v>
      </c>
      <c r="E313" s="236" t="s">
        <v>1</v>
      </c>
      <c r="F313" s="237" t="s">
        <v>144</v>
      </c>
      <c r="G313" s="234"/>
      <c r="H313" s="236" t="s">
        <v>1</v>
      </c>
      <c r="I313" s="238"/>
      <c r="J313" s="234"/>
      <c r="K313" s="234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143</v>
      </c>
      <c r="AU313" s="243" t="s">
        <v>149</v>
      </c>
      <c r="AV313" s="13" t="s">
        <v>85</v>
      </c>
      <c r="AW313" s="13" t="s">
        <v>32</v>
      </c>
      <c r="AX313" s="13" t="s">
        <v>77</v>
      </c>
      <c r="AY313" s="243" t="s">
        <v>133</v>
      </c>
    </row>
    <row r="314" s="14" customFormat="1">
      <c r="A314" s="14"/>
      <c r="B314" s="244"/>
      <c r="C314" s="245"/>
      <c r="D314" s="235" t="s">
        <v>143</v>
      </c>
      <c r="E314" s="246" t="s">
        <v>1</v>
      </c>
      <c r="F314" s="247" t="s">
        <v>270</v>
      </c>
      <c r="G314" s="245"/>
      <c r="H314" s="248">
        <v>2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143</v>
      </c>
      <c r="AU314" s="254" t="s">
        <v>149</v>
      </c>
      <c r="AV314" s="14" t="s">
        <v>87</v>
      </c>
      <c r="AW314" s="14" t="s">
        <v>32</v>
      </c>
      <c r="AX314" s="14" t="s">
        <v>77</v>
      </c>
      <c r="AY314" s="254" t="s">
        <v>133</v>
      </c>
    </row>
    <row r="315" s="16" customFormat="1">
      <c r="A315" s="16"/>
      <c r="B315" s="266"/>
      <c r="C315" s="267"/>
      <c r="D315" s="235" t="s">
        <v>143</v>
      </c>
      <c r="E315" s="268" t="s">
        <v>1</v>
      </c>
      <c r="F315" s="269" t="s">
        <v>150</v>
      </c>
      <c r="G315" s="267"/>
      <c r="H315" s="270">
        <v>2</v>
      </c>
      <c r="I315" s="271"/>
      <c r="J315" s="267"/>
      <c r="K315" s="267"/>
      <c r="L315" s="272"/>
      <c r="M315" s="273"/>
      <c r="N315" s="274"/>
      <c r="O315" s="274"/>
      <c r="P315" s="274"/>
      <c r="Q315" s="274"/>
      <c r="R315" s="274"/>
      <c r="S315" s="274"/>
      <c r="T315" s="275"/>
      <c r="U315" s="16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T315" s="276" t="s">
        <v>143</v>
      </c>
      <c r="AU315" s="276" t="s">
        <v>149</v>
      </c>
      <c r="AV315" s="16" t="s">
        <v>151</v>
      </c>
      <c r="AW315" s="16" t="s">
        <v>32</v>
      </c>
      <c r="AX315" s="16" t="s">
        <v>85</v>
      </c>
      <c r="AY315" s="276" t="s">
        <v>133</v>
      </c>
    </row>
    <row r="316" s="2" customFormat="1" ht="49.05" customHeight="1">
      <c r="A316" s="39"/>
      <c r="B316" s="40"/>
      <c r="C316" s="220" t="s">
        <v>289</v>
      </c>
      <c r="D316" s="220" t="s">
        <v>136</v>
      </c>
      <c r="E316" s="221" t="s">
        <v>290</v>
      </c>
      <c r="F316" s="222" t="s">
        <v>291</v>
      </c>
      <c r="G316" s="223" t="s">
        <v>268</v>
      </c>
      <c r="H316" s="224">
        <v>2</v>
      </c>
      <c r="I316" s="225"/>
      <c r="J316" s="226">
        <f>ROUND(I316*H316,2)</f>
        <v>0</v>
      </c>
      <c r="K316" s="222" t="s">
        <v>1</v>
      </c>
      <c r="L316" s="45"/>
      <c r="M316" s="227" t="s">
        <v>1</v>
      </c>
      <c r="N316" s="228" t="s">
        <v>42</v>
      </c>
      <c r="O316" s="92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1" t="s">
        <v>151</v>
      </c>
      <c r="AT316" s="231" t="s">
        <v>136</v>
      </c>
      <c r="AU316" s="231" t="s">
        <v>149</v>
      </c>
      <c r="AY316" s="18" t="s">
        <v>133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8" t="s">
        <v>85</v>
      </c>
      <c r="BK316" s="232">
        <f>ROUND(I316*H316,2)</f>
        <v>0</v>
      </c>
      <c r="BL316" s="18" t="s">
        <v>151</v>
      </c>
      <c r="BM316" s="231" t="s">
        <v>292</v>
      </c>
    </row>
    <row r="317" s="13" customFormat="1">
      <c r="A317" s="13"/>
      <c r="B317" s="233"/>
      <c r="C317" s="234"/>
      <c r="D317" s="235" t="s">
        <v>143</v>
      </c>
      <c r="E317" s="236" t="s">
        <v>1</v>
      </c>
      <c r="F317" s="237" t="s">
        <v>144</v>
      </c>
      <c r="G317" s="234"/>
      <c r="H317" s="236" t="s">
        <v>1</v>
      </c>
      <c r="I317" s="238"/>
      <c r="J317" s="234"/>
      <c r="K317" s="234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143</v>
      </c>
      <c r="AU317" s="243" t="s">
        <v>149</v>
      </c>
      <c r="AV317" s="13" t="s">
        <v>85</v>
      </c>
      <c r="AW317" s="13" t="s">
        <v>32</v>
      </c>
      <c r="AX317" s="13" t="s">
        <v>77</v>
      </c>
      <c r="AY317" s="243" t="s">
        <v>133</v>
      </c>
    </row>
    <row r="318" s="14" customFormat="1">
      <c r="A318" s="14"/>
      <c r="B318" s="244"/>
      <c r="C318" s="245"/>
      <c r="D318" s="235" t="s">
        <v>143</v>
      </c>
      <c r="E318" s="246" t="s">
        <v>1</v>
      </c>
      <c r="F318" s="247" t="s">
        <v>270</v>
      </c>
      <c r="G318" s="245"/>
      <c r="H318" s="248">
        <v>2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143</v>
      </c>
      <c r="AU318" s="254" t="s">
        <v>149</v>
      </c>
      <c r="AV318" s="14" t="s">
        <v>87</v>
      </c>
      <c r="AW318" s="14" t="s">
        <v>32</v>
      </c>
      <c r="AX318" s="14" t="s">
        <v>77</v>
      </c>
      <c r="AY318" s="254" t="s">
        <v>133</v>
      </c>
    </row>
    <row r="319" s="16" customFormat="1">
      <c r="A319" s="16"/>
      <c r="B319" s="266"/>
      <c r="C319" s="267"/>
      <c r="D319" s="235" t="s">
        <v>143</v>
      </c>
      <c r="E319" s="268" t="s">
        <v>1</v>
      </c>
      <c r="F319" s="269" t="s">
        <v>150</v>
      </c>
      <c r="G319" s="267"/>
      <c r="H319" s="270">
        <v>2</v>
      </c>
      <c r="I319" s="271"/>
      <c r="J319" s="267"/>
      <c r="K319" s="267"/>
      <c r="L319" s="272"/>
      <c r="M319" s="273"/>
      <c r="N319" s="274"/>
      <c r="O319" s="274"/>
      <c r="P319" s="274"/>
      <c r="Q319" s="274"/>
      <c r="R319" s="274"/>
      <c r="S319" s="274"/>
      <c r="T319" s="275"/>
      <c r="U319" s="16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T319" s="276" t="s">
        <v>143</v>
      </c>
      <c r="AU319" s="276" t="s">
        <v>149</v>
      </c>
      <c r="AV319" s="16" t="s">
        <v>151</v>
      </c>
      <c r="AW319" s="16" t="s">
        <v>32</v>
      </c>
      <c r="AX319" s="16" t="s">
        <v>85</v>
      </c>
      <c r="AY319" s="276" t="s">
        <v>133</v>
      </c>
    </row>
    <row r="320" s="2" customFormat="1" ht="24.15" customHeight="1">
      <c r="A320" s="39"/>
      <c r="B320" s="40"/>
      <c r="C320" s="220" t="s">
        <v>293</v>
      </c>
      <c r="D320" s="220" t="s">
        <v>136</v>
      </c>
      <c r="E320" s="221" t="s">
        <v>294</v>
      </c>
      <c r="F320" s="222" t="s">
        <v>295</v>
      </c>
      <c r="G320" s="223" t="s">
        <v>296</v>
      </c>
      <c r="H320" s="224">
        <v>14</v>
      </c>
      <c r="I320" s="225"/>
      <c r="J320" s="226">
        <f>ROUND(I320*H320,2)</f>
        <v>0</v>
      </c>
      <c r="K320" s="222" t="s">
        <v>1</v>
      </c>
      <c r="L320" s="45"/>
      <c r="M320" s="227" t="s">
        <v>1</v>
      </c>
      <c r="N320" s="228" t="s">
        <v>42</v>
      </c>
      <c r="O320" s="92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1" t="s">
        <v>151</v>
      </c>
      <c r="AT320" s="231" t="s">
        <v>136</v>
      </c>
      <c r="AU320" s="231" t="s">
        <v>149</v>
      </c>
      <c r="AY320" s="18" t="s">
        <v>133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8" t="s">
        <v>85</v>
      </c>
      <c r="BK320" s="232">
        <f>ROUND(I320*H320,2)</f>
        <v>0</v>
      </c>
      <c r="BL320" s="18" t="s">
        <v>151</v>
      </c>
      <c r="BM320" s="231" t="s">
        <v>297</v>
      </c>
    </row>
    <row r="321" s="13" customFormat="1">
      <c r="A321" s="13"/>
      <c r="B321" s="233"/>
      <c r="C321" s="234"/>
      <c r="D321" s="235" t="s">
        <v>143</v>
      </c>
      <c r="E321" s="236" t="s">
        <v>1</v>
      </c>
      <c r="F321" s="237" t="s">
        <v>144</v>
      </c>
      <c r="G321" s="234"/>
      <c r="H321" s="236" t="s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143</v>
      </c>
      <c r="AU321" s="243" t="s">
        <v>149</v>
      </c>
      <c r="AV321" s="13" t="s">
        <v>85</v>
      </c>
      <c r="AW321" s="13" t="s">
        <v>32</v>
      </c>
      <c r="AX321" s="13" t="s">
        <v>77</v>
      </c>
      <c r="AY321" s="243" t="s">
        <v>133</v>
      </c>
    </row>
    <row r="322" s="14" customFormat="1">
      <c r="A322" s="14"/>
      <c r="B322" s="244"/>
      <c r="C322" s="245"/>
      <c r="D322" s="235" t="s">
        <v>143</v>
      </c>
      <c r="E322" s="246" t="s">
        <v>1</v>
      </c>
      <c r="F322" s="247" t="s">
        <v>298</v>
      </c>
      <c r="G322" s="245"/>
      <c r="H322" s="248">
        <v>14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143</v>
      </c>
      <c r="AU322" s="254" t="s">
        <v>149</v>
      </c>
      <c r="AV322" s="14" t="s">
        <v>87</v>
      </c>
      <c r="AW322" s="14" t="s">
        <v>32</v>
      </c>
      <c r="AX322" s="14" t="s">
        <v>77</v>
      </c>
      <c r="AY322" s="254" t="s">
        <v>133</v>
      </c>
    </row>
    <row r="323" s="16" customFormat="1">
      <c r="A323" s="16"/>
      <c r="B323" s="266"/>
      <c r="C323" s="267"/>
      <c r="D323" s="235" t="s">
        <v>143</v>
      </c>
      <c r="E323" s="268" t="s">
        <v>1</v>
      </c>
      <c r="F323" s="269" t="s">
        <v>150</v>
      </c>
      <c r="G323" s="267"/>
      <c r="H323" s="270">
        <v>14</v>
      </c>
      <c r="I323" s="271"/>
      <c r="J323" s="267"/>
      <c r="K323" s="267"/>
      <c r="L323" s="272"/>
      <c r="M323" s="273"/>
      <c r="N323" s="274"/>
      <c r="O323" s="274"/>
      <c r="P323" s="274"/>
      <c r="Q323" s="274"/>
      <c r="R323" s="274"/>
      <c r="S323" s="274"/>
      <c r="T323" s="275"/>
      <c r="U323" s="16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T323" s="276" t="s">
        <v>143</v>
      </c>
      <c r="AU323" s="276" t="s">
        <v>149</v>
      </c>
      <c r="AV323" s="16" t="s">
        <v>151</v>
      </c>
      <c r="AW323" s="16" t="s">
        <v>32</v>
      </c>
      <c r="AX323" s="16" t="s">
        <v>85</v>
      </c>
      <c r="AY323" s="276" t="s">
        <v>133</v>
      </c>
    </row>
    <row r="324" s="2" customFormat="1" ht="24.15" customHeight="1">
      <c r="A324" s="39"/>
      <c r="B324" s="40"/>
      <c r="C324" s="220" t="s">
        <v>299</v>
      </c>
      <c r="D324" s="220" t="s">
        <v>136</v>
      </c>
      <c r="E324" s="221" t="s">
        <v>300</v>
      </c>
      <c r="F324" s="222" t="s">
        <v>301</v>
      </c>
      <c r="G324" s="223" t="s">
        <v>296</v>
      </c>
      <c r="H324" s="224">
        <v>29.899999999999999</v>
      </c>
      <c r="I324" s="225"/>
      <c r="J324" s="226">
        <f>ROUND(I324*H324,2)</f>
        <v>0</v>
      </c>
      <c r="K324" s="222" t="s">
        <v>1</v>
      </c>
      <c r="L324" s="45"/>
      <c r="M324" s="227" t="s">
        <v>1</v>
      </c>
      <c r="N324" s="228" t="s">
        <v>42</v>
      </c>
      <c r="O324" s="92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1" t="s">
        <v>151</v>
      </c>
      <c r="AT324" s="231" t="s">
        <v>136</v>
      </c>
      <c r="AU324" s="231" t="s">
        <v>149</v>
      </c>
      <c r="AY324" s="18" t="s">
        <v>133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8" t="s">
        <v>85</v>
      </c>
      <c r="BK324" s="232">
        <f>ROUND(I324*H324,2)</f>
        <v>0</v>
      </c>
      <c r="BL324" s="18" t="s">
        <v>151</v>
      </c>
      <c r="BM324" s="231" t="s">
        <v>302</v>
      </c>
    </row>
    <row r="325" s="13" customFormat="1">
      <c r="A325" s="13"/>
      <c r="B325" s="233"/>
      <c r="C325" s="234"/>
      <c r="D325" s="235" t="s">
        <v>143</v>
      </c>
      <c r="E325" s="236" t="s">
        <v>1</v>
      </c>
      <c r="F325" s="237" t="s">
        <v>144</v>
      </c>
      <c r="G325" s="234"/>
      <c r="H325" s="236" t="s">
        <v>1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143</v>
      </c>
      <c r="AU325" s="243" t="s">
        <v>149</v>
      </c>
      <c r="AV325" s="13" t="s">
        <v>85</v>
      </c>
      <c r="AW325" s="13" t="s">
        <v>32</v>
      </c>
      <c r="AX325" s="13" t="s">
        <v>77</v>
      </c>
      <c r="AY325" s="243" t="s">
        <v>133</v>
      </c>
    </row>
    <row r="326" s="14" customFormat="1">
      <c r="A326" s="14"/>
      <c r="B326" s="244"/>
      <c r="C326" s="245"/>
      <c r="D326" s="235" t="s">
        <v>143</v>
      </c>
      <c r="E326" s="246" t="s">
        <v>1</v>
      </c>
      <c r="F326" s="247" t="s">
        <v>303</v>
      </c>
      <c r="G326" s="245"/>
      <c r="H326" s="248">
        <v>29.899999999999999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143</v>
      </c>
      <c r="AU326" s="254" t="s">
        <v>149</v>
      </c>
      <c r="AV326" s="14" t="s">
        <v>87</v>
      </c>
      <c r="AW326" s="14" t="s">
        <v>32</v>
      </c>
      <c r="AX326" s="14" t="s">
        <v>77</v>
      </c>
      <c r="AY326" s="254" t="s">
        <v>133</v>
      </c>
    </row>
    <row r="327" s="16" customFormat="1">
      <c r="A327" s="16"/>
      <c r="B327" s="266"/>
      <c r="C327" s="267"/>
      <c r="D327" s="235" t="s">
        <v>143</v>
      </c>
      <c r="E327" s="268" t="s">
        <v>1</v>
      </c>
      <c r="F327" s="269" t="s">
        <v>150</v>
      </c>
      <c r="G327" s="267"/>
      <c r="H327" s="270">
        <v>29.899999999999999</v>
      </c>
      <c r="I327" s="271"/>
      <c r="J327" s="267"/>
      <c r="K327" s="267"/>
      <c r="L327" s="272"/>
      <c r="M327" s="273"/>
      <c r="N327" s="274"/>
      <c r="O327" s="274"/>
      <c r="P327" s="274"/>
      <c r="Q327" s="274"/>
      <c r="R327" s="274"/>
      <c r="S327" s="274"/>
      <c r="T327" s="275"/>
      <c r="U327" s="16"/>
      <c r="V327" s="16"/>
      <c r="W327" s="16"/>
      <c r="X327" s="16"/>
      <c r="Y327" s="16"/>
      <c r="Z327" s="16"/>
      <c r="AA327" s="16"/>
      <c r="AB327" s="16"/>
      <c r="AC327" s="16"/>
      <c r="AD327" s="16"/>
      <c r="AE327" s="16"/>
      <c r="AT327" s="276" t="s">
        <v>143</v>
      </c>
      <c r="AU327" s="276" t="s">
        <v>149</v>
      </c>
      <c r="AV327" s="16" t="s">
        <v>151</v>
      </c>
      <c r="AW327" s="16" t="s">
        <v>32</v>
      </c>
      <c r="AX327" s="16" t="s">
        <v>85</v>
      </c>
      <c r="AY327" s="276" t="s">
        <v>133</v>
      </c>
    </row>
    <row r="328" s="2" customFormat="1" ht="24.15" customHeight="1">
      <c r="A328" s="39"/>
      <c r="B328" s="40"/>
      <c r="C328" s="220" t="s">
        <v>304</v>
      </c>
      <c r="D328" s="220" t="s">
        <v>136</v>
      </c>
      <c r="E328" s="221" t="s">
        <v>305</v>
      </c>
      <c r="F328" s="222" t="s">
        <v>306</v>
      </c>
      <c r="G328" s="223" t="s">
        <v>296</v>
      </c>
      <c r="H328" s="224">
        <v>43</v>
      </c>
      <c r="I328" s="225"/>
      <c r="J328" s="226">
        <f>ROUND(I328*H328,2)</f>
        <v>0</v>
      </c>
      <c r="K328" s="222" t="s">
        <v>1</v>
      </c>
      <c r="L328" s="45"/>
      <c r="M328" s="227" t="s">
        <v>1</v>
      </c>
      <c r="N328" s="228" t="s">
        <v>42</v>
      </c>
      <c r="O328" s="92"/>
      <c r="P328" s="229">
        <f>O328*H328</f>
        <v>0</v>
      </c>
      <c r="Q328" s="229">
        <v>0</v>
      </c>
      <c r="R328" s="229">
        <f>Q328*H328</f>
        <v>0</v>
      </c>
      <c r="S328" s="229">
        <v>0</v>
      </c>
      <c r="T328" s="230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1" t="s">
        <v>151</v>
      </c>
      <c r="AT328" s="231" t="s">
        <v>136</v>
      </c>
      <c r="AU328" s="231" t="s">
        <v>149</v>
      </c>
      <c r="AY328" s="18" t="s">
        <v>133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8" t="s">
        <v>85</v>
      </c>
      <c r="BK328" s="232">
        <f>ROUND(I328*H328,2)</f>
        <v>0</v>
      </c>
      <c r="BL328" s="18" t="s">
        <v>151</v>
      </c>
      <c r="BM328" s="231" t="s">
        <v>307</v>
      </c>
    </row>
    <row r="329" s="13" customFormat="1">
      <c r="A329" s="13"/>
      <c r="B329" s="233"/>
      <c r="C329" s="234"/>
      <c r="D329" s="235" t="s">
        <v>143</v>
      </c>
      <c r="E329" s="236" t="s">
        <v>1</v>
      </c>
      <c r="F329" s="237" t="s">
        <v>144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143</v>
      </c>
      <c r="AU329" s="243" t="s">
        <v>149</v>
      </c>
      <c r="AV329" s="13" t="s">
        <v>85</v>
      </c>
      <c r="AW329" s="13" t="s">
        <v>32</v>
      </c>
      <c r="AX329" s="13" t="s">
        <v>77</v>
      </c>
      <c r="AY329" s="243" t="s">
        <v>133</v>
      </c>
    </row>
    <row r="330" s="14" customFormat="1">
      <c r="A330" s="14"/>
      <c r="B330" s="244"/>
      <c r="C330" s="245"/>
      <c r="D330" s="235" t="s">
        <v>143</v>
      </c>
      <c r="E330" s="246" t="s">
        <v>1</v>
      </c>
      <c r="F330" s="247" t="s">
        <v>308</v>
      </c>
      <c r="G330" s="245"/>
      <c r="H330" s="248">
        <v>43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143</v>
      </c>
      <c r="AU330" s="254" t="s">
        <v>149</v>
      </c>
      <c r="AV330" s="14" t="s">
        <v>87</v>
      </c>
      <c r="AW330" s="14" t="s">
        <v>32</v>
      </c>
      <c r="AX330" s="14" t="s">
        <v>77</v>
      </c>
      <c r="AY330" s="254" t="s">
        <v>133</v>
      </c>
    </row>
    <row r="331" s="16" customFormat="1">
      <c r="A331" s="16"/>
      <c r="B331" s="266"/>
      <c r="C331" s="267"/>
      <c r="D331" s="235" t="s">
        <v>143</v>
      </c>
      <c r="E331" s="268" t="s">
        <v>1</v>
      </c>
      <c r="F331" s="269" t="s">
        <v>150</v>
      </c>
      <c r="G331" s="267"/>
      <c r="H331" s="270">
        <v>43</v>
      </c>
      <c r="I331" s="271"/>
      <c r="J331" s="267"/>
      <c r="K331" s="267"/>
      <c r="L331" s="272"/>
      <c r="M331" s="273"/>
      <c r="N331" s="274"/>
      <c r="O331" s="274"/>
      <c r="P331" s="274"/>
      <c r="Q331" s="274"/>
      <c r="R331" s="274"/>
      <c r="S331" s="274"/>
      <c r="T331" s="275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76" t="s">
        <v>143</v>
      </c>
      <c r="AU331" s="276" t="s">
        <v>149</v>
      </c>
      <c r="AV331" s="16" t="s">
        <v>151</v>
      </c>
      <c r="AW331" s="16" t="s">
        <v>32</v>
      </c>
      <c r="AX331" s="16" t="s">
        <v>85</v>
      </c>
      <c r="AY331" s="276" t="s">
        <v>133</v>
      </c>
    </row>
    <row r="332" s="2" customFormat="1" ht="24.15" customHeight="1">
      <c r="A332" s="39"/>
      <c r="B332" s="40"/>
      <c r="C332" s="220" t="s">
        <v>309</v>
      </c>
      <c r="D332" s="220" t="s">
        <v>136</v>
      </c>
      <c r="E332" s="221" t="s">
        <v>310</v>
      </c>
      <c r="F332" s="222" t="s">
        <v>311</v>
      </c>
      <c r="G332" s="223" t="s">
        <v>296</v>
      </c>
      <c r="H332" s="224">
        <v>29.899999999999999</v>
      </c>
      <c r="I332" s="225"/>
      <c r="J332" s="226">
        <f>ROUND(I332*H332,2)</f>
        <v>0</v>
      </c>
      <c r="K332" s="222" t="s">
        <v>1</v>
      </c>
      <c r="L332" s="45"/>
      <c r="M332" s="227" t="s">
        <v>1</v>
      </c>
      <c r="N332" s="228" t="s">
        <v>42</v>
      </c>
      <c r="O332" s="92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1" t="s">
        <v>151</v>
      </c>
      <c r="AT332" s="231" t="s">
        <v>136</v>
      </c>
      <c r="AU332" s="231" t="s">
        <v>149</v>
      </c>
      <c r="AY332" s="18" t="s">
        <v>133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8" t="s">
        <v>85</v>
      </c>
      <c r="BK332" s="232">
        <f>ROUND(I332*H332,2)</f>
        <v>0</v>
      </c>
      <c r="BL332" s="18" t="s">
        <v>151</v>
      </c>
      <c r="BM332" s="231" t="s">
        <v>312</v>
      </c>
    </row>
    <row r="333" s="13" customFormat="1">
      <c r="A333" s="13"/>
      <c r="B333" s="233"/>
      <c r="C333" s="234"/>
      <c r="D333" s="235" t="s">
        <v>143</v>
      </c>
      <c r="E333" s="236" t="s">
        <v>1</v>
      </c>
      <c r="F333" s="237" t="s">
        <v>144</v>
      </c>
      <c r="G333" s="234"/>
      <c r="H333" s="236" t="s">
        <v>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143</v>
      </c>
      <c r="AU333" s="243" t="s">
        <v>149</v>
      </c>
      <c r="AV333" s="13" t="s">
        <v>85</v>
      </c>
      <c r="AW333" s="13" t="s">
        <v>32</v>
      </c>
      <c r="AX333" s="13" t="s">
        <v>77</v>
      </c>
      <c r="AY333" s="243" t="s">
        <v>133</v>
      </c>
    </row>
    <row r="334" s="14" customFormat="1">
      <c r="A334" s="14"/>
      <c r="B334" s="244"/>
      <c r="C334" s="245"/>
      <c r="D334" s="235" t="s">
        <v>143</v>
      </c>
      <c r="E334" s="246" t="s">
        <v>1</v>
      </c>
      <c r="F334" s="247" t="s">
        <v>303</v>
      </c>
      <c r="G334" s="245"/>
      <c r="H334" s="248">
        <v>29.899999999999999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143</v>
      </c>
      <c r="AU334" s="254" t="s">
        <v>149</v>
      </c>
      <c r="AV334" s="14" t="s">
        <v>87</v>
      </c>
      <c r="AW334" s="14" t="s">
        <v>32</v>
      </c>
      <c r="AX334" s="14" t="s">
        <v>77</v>
      </c>
      <c r="AY334" s="254" t="s">
        <v>133</v>
      </c>
    </row>
    <row r="335" s="16" customFormat="1">
      <c r="A335" s="16"/>
      <c r="B335" s="266"/>
      <c r="C335" s="267"/>
      <c r="D335" s="235" t="s">
        <v>143</v>
      </c>
      <c r="E335" s="268" t="s">
        <v>1</v>
      </c>
      <c r="F335" s="269" t="s">
        <v>150</v>
      </c>
      <c r="G335" s="267"/>
      <c r="H335" s="270">
        <v>29.899999999999999</v>
      </c>
      <c r="I335" s="271"/>
      <c r="J335" s="267"/>
      <c r="K335" s="267"/>
      <c r="L335" s="272"/>
      <c r="M335" s="273"/>
      <c r="N335" s="274"/>
      <c r="O335" s="274"/>
      <c r="P335" s="274"/>
      <c r="Q335" s="274"/>
      <c r="R335" s="274"/>
      <c r="S335" s="274"/>
      <c r="T335" s="275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T335" s="276" t="s">
        <v>143</v>
      </c>
      <c r="AU335" s="276" t="s">
        <v>149</v>
      </c>
      <c r="AV335" s="16" t="s">
        <v>151</v>
      </c>
      <c r="AW335" s="16" t="s">
        <v>32</v>
      </c>
      <c r="AX335" s="16" t="s">
        <v>85</v>
      </c>
      <c r="AY335" s="276" t="s">
        <v>133</v>
      </c>
    </row>
    <row r="336" s="2" customFormat="1" ht="24.15" customHeight="1">
      <c r="A336" s="39"/>
      <c r="B336" s="40"/>
      <c r="C336" s="220" t="s">
        <v>313</v>
      </c>
      <c r="D336" s="220" t="s">
        <v>136</v>
      </c>
      <c r="E336" s="221" t="s">
        <v>314</v>
      </c>
      <c r="F336" s="222" t="s">
        <v>315</v>
      </c>
      <c r="G336" s="223" t="s">
        <v>296</v>
      </c>
      <c r="H336" s="224">
        <v>3.5</v>
      </c>
      <c r="I336" s="225"/>
      <c r="J336" s="226">
        <f>ROUND(I336*H336,2)</f>
        <v>0</v>
      </c>
      <c r="K336" s="222" t="s">
        <v>1</v>
      </c>
      <c r="L336" s="45"/>
      <c r="M336" s="227" t="s">
        <v>1</v>
      </c>
      <c r="N336" s="228" t="s">
        <v>42</v>
      </c>
      <c r="O336" s="92"/>
      <c r="P336" s="229">
        <f>O336*H336</f>
        <v>0</v>
      </c>
      <c r="Q336" s="229">
        <v>0</v>
      </c>
      <c r="R336" s="229">
        <f>Q336*H336</f>
        <v>0</v>
      </c>
      <c r="S336" s="229">
        <v>0</v>
      </c>
      <c r="T336" s="23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1" t="s">
        <v>151</v>
      </c>
      <c r="AT336" s="231" t="s">
        <v>136</v>
      </c>
      <c r="AU336" s="231" t="s">
        <v>149</v>
      </c>
      <c r="AY336" s="18" t="s">
        <v>133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18" t="s">
        <v>85</v>
      </c>
      <c r="BK336" s="232">
        <f>ROUND(I336*H336,2)</f>
        <v>0</v>
      </c>
      <c r="BL336" s="18" t="s">
        <v>151</v>
      </c>
      <c r="BM336" s="231" t="s">
        <v>316</v>
      </c>
    </row>
    <row r="337" s="13" customFormat="1">
      <c r="A337" s="13"/>
      <c r="B337" s="233"/>
      <c r="C337" s="234"/>
      <c r="D337" s="235" t="s">
        <v>143</v>
      </c>
      <c r="E337" s="236" t="s">
        <v>1</v>
      </c>
      <c r="F337" s="237" t="s">
        <v>144</v>
      </c>
      <c r="G337" s="234"/>
      <c r="H337" s="236" t="s">
        <v>1</v>
      </c>
      <c r="I337" s="238"/>
      <c r="J337" s="234"/>
      <c r="K337" s="234"/>
      <c r="L337" s="239"/>
      <c r="M337" s="240"/>
      <c r="N337" s="241"/>
      <c r="O337" s="241"/>
      <c r="P337" s="241"/>
      <c r="Q337" s="241"/>
      <c r="R337" s="241"/>
      <c r="S337" s="241"/>
      <c r="T337" s="242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3" t="s">
        <v>143</v>
      </c>
      <c r="AU337" s="243" t="s">
        <v>149</v>
      </c>
      <c r="AV337" s="13" t="s">
        <v>85</v>
      </c>
      <c r="AW337" s="13" t="s">
        <v>32</v>
      </c>
      <c r="AX337" s="13" t="s">
        <v>77</v>
      </c>
      <c r="AY337" s="243" t="s">
        <v>133</v>
      </c>
    </row>
    <row r="338" s="14" customFormat="1">
      <c r="A338" s="14"/>
      <c r="B338" s="244"/>
      <c r="C338" s="245"/>
      <c r="D338" s="235" t="s">
        <v>143</v>
      </c>
      <c r="E338" s="246" t="s">
        <v>1</v>
      </c>
      <c r="F338" s="247" t="s">
        <v>317</v>
      </c>
      <c r="G338" s="245"/>
      <c r="H338" s="248">
        <v>3.5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143</v>
      </c>
      <c r="AU338" s="254" t="s">
        <v>149</v>
      </c>
      <c r="AV338" s="14" t="s">
        <v>87</v>
      </c>
      <c r="AW338" s="14" t="s">
        <v>32</v>
      </c>
      <c r="AX338" s="14" t="s">
        <v>77</v>
      </c>
      <c r="AY338" s="254" t="s">
        <v>133</v>
      </c>
    </row>
    <row r="339" s="16" customFormat="1">
      <c r="A339" s="16"/>
      <c r="B339" s="266"/>
      <c r="C339" s="267"/>
      <c r="D339" s="235" t="s">
        <v>143</v>
      </c>
      <c r="E339" s="268" t="s">
        <v>1</v>
      </c>
      <c r="F339" s="269" t="s">
        <v>150</v>
      </c>
      <c r="G339" s="267"/>
      <c r="H339" s="270">
        <v>3.5</v>
      </c>
      <c r="I339" s="271"/>
      <c r="J339" s="267"/>
      <c r="K339" s="267"/>
      <c r="L339" s="272"/>
      <c r="M339" s="273"/>
      <c r="N339" s="274"/>
      <c r="O339" s="274"/>
      <c r="P339" s="274"/>
      <c r="Q339" s="274"/>
      <c r="R339" s="274"/>
      <c r="S339" s="274"/>
      <c r="T339" s="275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T339" s="276" t="s">
        <v>143</v>
      </c>
      <c r="AU339" s="276" t="s">
        <v>149</v>
      </c>
      <c r="AV339" s="16" t="s">
        <v>151</v>
      </c>
      <c r="AW339" s="16" t="s">
        <v>32</v>
      </c>
      <c r="AX339" s="16" t="s">
        <v>85</v>
      </c>
      <c r="AY339" s="276" t="s">
        <v>133</v>
      </c>
    </row>
    <row r="340" s="12" customFormat="1" ht="20.88" customHeight="1">
      <c r="A340" s="12"/>
      <c r="B340" s="204"/>
      <c r="C340" s="205"/>
      <c r="D340" s="206" t="s">
        <v>76</v>
      </c>
      <c r="E340" s="218" t="s">
        <v>318</v>
      </c>
      <c r="F340" s="218" t="s">
        <v>319</v>
      </c>
      <c r="G340" s="205"/>
      <c r="H340" s="205"/>
      <c r="I340" s="208"/>
      <c r="J340" s="219">
        <f>BK340</f>
        <v>0</v>
      </c>
      <c r="K340" s="205"/>
      <c r="L340" s="210"/>
      <c r="M340" s="211"/>
      <c r="N340" s="212"/>
      <c r="O340" s="212"/>
      <c r="P340" s="213">
        <f>SUM(P341:P352)</f>
        <v>0</v>
      </c>
      <c r="Q340" s="212"/>
      <c r="R340" s="213">
        <f>SUM(R341:R352)</f>
        <v>0</v>
      </c>
      <c r="S340" s="212"/>
      <c r="T340" s="214">
        <f>SUM(T341:T352)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5" t="s">
        <v>85</v>
      </c>
      <c r="AT340" s="216" t="s">
        <v>76</v>
      </c>
      <c r="AU340" s="216" t="s">
        <v>87</v>
      </c>
      <c r="AY340" s="215" t="s">
        <v>133</v>
      </c>
      <c r="BK340" s="217">
        <f>SUM(BK341:BK352)</f>
        <v>0</v>
      </c>
    </row>
    <row r="341" s="2" customFormat="1" ht="24.15" customHeight="1">
      <c r="A341" s="39"/>
      <c r="B341" s="40"/>
      <c r="C341" s="220" t="s">
        <v>320</v>
      </c>
      <c r="D341" s="220" t="s">
        <v>136</v>
      </c>
      <c r="E341" s="221" t="s">
        <v>321</v>
      </c>
      <c r="F341" s="222" t="s">
        <v>322</v>
      </c>
      <c r="G341" s="223" t="s">
        <v>268</v>
      </c>
      <c r="H341" s="224">
        <v>1</v>
      </c>
      <c r="I341" s="225"/>
      <c r="J341" s="226">
        <f>ROUND(I341*H341,2)</f>
        <v>0</v>
      </c>
      <c r="K341" s="222" t="s">
        <v>1</v>
      </c>
      <c r="L341" s="45"/>
      <c r="M341" s="227" t="s">
        <v>1</v>
      </c>
      <c r="N341" s="228" t="s">
        <v>42</v>
      </c>
      <c r="O341" s="92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1" t="s">
        <v>151</v>
      </c>
      <c r="AT341" s="231" t="s">
        <v>136</v>
      </c>
      <c r="AU341" s="231" t="s">
        <v>149</v>
      </c>
      <c r="AY341" s="18" t="s">
        <v>133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8" t="s">
        <v>85</v>
      </c>
      <c r="BK341" s="232">
        <f>ROUND(I341*H341,2)</f>
        <v>0</v>
      </c>
      <c r="BL341" s="18" t="s">
        <v>151</v>
      </c>
      <c r="BM341" s="231" t="s">
        <v>323</v>
      </c>
    </row>
    <row r="342" s="13" customFormat="1">
      <c r="A342" s="13"/>
      <c r="B342" s="233"/>
      <c r="C342" s="234"/>
      <c r="D342" s="235" t="s">
        <v>143</v>
      </c>
      <c r="E342" s="236" t="s">
        <v>1</v>
      </c>
      <c r="F342" s="237" t="s">
        <v>324</v>
      </c>
      <c r="G342" s="234"/>
      <c r="H342" s="236" t="s">
        <v>1</v>
      </c>
      <c r="I342" s="238"/>
      <c r="J342" s="234"/>
      <c r="K342" s="234"/>
      <c r="L342" s="239"/>
      <c r="M342" s="240"/>
      <c r="N342" s="241"/>
      <c r="O342" s="241"/>
      <c r="P342" s="241"/>
      <c r="Q342" s="241"/>
      <c r="R342" s="241"/>
      <c r="S342" s="241"/>
      <c r="T342" s="24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3" t="s">
        <v>143</v>
      </c>
      <c r="AU342" s="243" t="s">
        <v>149</v>
      </c>
      <c r="AV342" s="13" t="s">
        <v>85</v>
      </c>
      <c r="AW342" s="13" t="s">
        <v>32</v>
      </c>
      <c r="AX342" s="13" t="s">
        <v>77</v>
      </c>
      <c r="AY342" s="243" t="s">
        <v>133</v>
      </c>
    </row>
    <row r="343" s="14" customFormat="1">
      <c r="A343" s="14"/>
      <c r="B343" s="244"/>
      <c r="C343" s="245"/>
      <c r="D343" s="235" t="s">
        <v>143</v>
      </c>
      <c r="E343" s="246" t="s">
        <v>1</v>
      </c>
      <c r="F343" s="247" t="s">
        <v>85</v>
      </c>
      <c r="G343" s="245"/>
      <c r="H343" s="248">
        <v>1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4" t="s">
        <v>143</v>
      </c>
      <c r="AU343" s="254" t="s">
        <v>149</v>
      </c>
      <c r="AV343" s="14" t="s">
        <v>87</v>
      </c>
      <c r="AW343" s="14" t="s">
        <v>32</v>
      </c>
      <c r="AX343" s="14" t="s">
        <v>85</v>
      </c>
      <c r="AY343" s="254" t="s">
        <v>133</v>
      </c>
    </row>
    <row r="344" s="2" customFormat="1" ht="37.8" customHeight="1">
      <c r="A344" s="39"/>
      <c r="B344" s="40"/>
      <c r="C344" s="220" t="s">
        <v>325</v>
      </c>
      <c r="D344" s="220" t="s">
        <v>136</v>
      </c>
      <c r="E344" s="221" t="s">
        <v>326</v>
      </c>
      <c r="F344" s="222" t="s">
        <v>327</v>
      </c>
      <c r="G344" s="223" t="s">
        <v>268</v>
      </c>
      <c r="H344" s="224">
        <v>1</v>
      </c>
      <c r="I344" s="225"/>
      <c r="J344" s="226">
        <f>ROUND(I344*H344,2)</f>
        <v>0</v>
      </c>
      <c r="K344" s="222" t="s">
        <v>1</v>
      </c>
      <c r="L344" s="45"/>
      <c r="M344" s="227" t="s">
        <v>1</v>
      </c>
      <c r="N344" s="228" t="s">
        <v>42</v>
      </c>
      <c r="O344" s="92"/>
      <c r="P344" s="229">
        <f>O344*H344</f>
        <v>0</v>
      </c>
      <c r="Q344" s="229">
        <v>0</v>
      </c>
      <c r="R344" s="229">
        <f>Q344*H344</f>
        <v>0</v>
      </c>
      <c r="S344" s="229">
        <v>0</v>
      </c>
      <c r="T344" s="23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1" t="s">
        <v>151</v>
      </c>
      <c r="AT344" s="231" t="s">
        <v>136</v>
      </c>
      <c r="AU344" s="231" t="s">
        <v>149</v>
      </c>
      <c r="AY344" s="18" t="s">
        <v>133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8" t="s">
        <v>85</v>
      </c>
      <c r="BK344" s="232">
        <f>ROUND(I344*H344,2)</f>
        <v>0</v>
      </c>
      <c r="BL344" s="18" t="s">
        <v>151</v>
      </c>
      <c r="BM344" s="231" t="s">
        <v>328</v>
      </c>
    </row>
    <row r="345" s="13" customFormat="1">
      <c r="A345" s="13"/>
      <c r="B345" s="233"/>
      <c r="C345" s="234"/>
      <c r="D345" s="235" t="s">
        <v>143</v>
      </c>
      <c r="E345" s="236" t="s">
        <v>1</v>
      </c>
      <c r="F345" s="237" t="s">
        <v>324</v>
      </c>
      <c r="G345" s="234"/>
      <c r="H345" s="236" t="s">
        <v>1</v>
      </c>
      <c r="I345" s="238"/>
      <c r="J345" s="234"/>
      <c r="K345" s="234"/>
      <c r="L345" s="239"/>
      <c r="M345" s="240"/>
      <c r="N345" s="241"/>
      <c r="O345" s="241"/>
      <c r="P345" s="241"/>
      <c r="Q345" s="241"/>
      <c r="R345" s="241"/>
      <c r="S345" s="241"/>
      <c r="T345" s="24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3" t="s">
        <v>143</v>
      </c>
      <c r="AU345" s="243" t="s">
        <v>149</v>
      </c>
      <c r="AV345" s="13" t="s">
        <v>85</v>
      </c>
      <c r="AW345" s="13" t="s">
        <v>32</v>
      </c>
      <c r="AX345" s="13" t="s">
        <v>77</v>
      </c>
      <c r="AY345" s="243" t="s">
        <v>133</v>
      </c>
    </row>
    <row r="346" s="14" customFormat="1">
      <c r="A346" s="14"/>
      <c r="B346" s="244"/>
      <c r="C346" s="245"/>
      <c r="D346" s="235" t="s">
        <v>143</v>
      </c>
      <c r="E346" s="246" t="s">
        <v>1</v>
      </c>
      <c r="F346" s="247" t="s">
        <v>85</v>
      </c>
      <c r="G346" s="245"/>
      <c r="H346" s="248">
        <v>1</v>
      </c>
      <c r="I346" s="249"/>
      <c r="J346" s="245"/>
      <c r="K346" s="245"/>
      <c r="L346" s="250"/>
      <c r="M346" s="251"/>
      <c r="N346" s="252"/>
      <c r="O346" s="252"/>
      <c r="P346" s="252"/>
      <c r="Q346" s="252"/>
      <c r="R346" s="252"/>
      <c r="S346" s="252"/>
      <c r="T346" s="25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4" t="s">
        <v>143</v>
      </c>
      <c r="AU346" s="254" t="s">
        <v>149</v>
      </c>
      <c r="AV346" s="14" t="s">
        <v>87</v>
      </c>
      <c r="AW346" s="14" t="s">
        <v>32</v>
      </c>
      <c r="AX346" s="14" t="s">
        <v>85</v>
      </c>
      <c r="AY346" s="254" t="s">
        <v>133</v>
      </c>
    </row>
    <row r="347" s="2" customFormat="1" ht="37.8" customHeight="1">
      <c r="A347" s="39"/>
      <c r="B347" s="40"/>
      <c r="C347" s="220" t="s">
        <v>329</v>
      </c>
      <c r="D347" s="220" t="s">
        <v>136</v>
      </c>
      <c r="E347" s="221" t="s">
        <v>330</v>
      </c>
      <c r="F347" s="222" t="s">
        <v>331</v>
      </c>
      <c r="G347" s="223" t="s">
        <v>268</v>
      </c>
      <c r="H347" s="224">
        <v>1</v>
      </c>
      <c r="I347" s="225"/>
      <c r="J347" s="226">
        <f>ROUND(I347*H347,2)</f>
        <v>0</v>
      </c>
      <c r="K347" s="222" t="s">
        <v>1</v>
      </c>
      <c r="L347" s="45"/>
      <c r="M347" s="227" t="s">
        <v>1</v>
      </c>
      <c r="N347" s="228" t="s">
        <v>42</v>
      </c>
      <c r="O347" s="92"/>
      <c r="P347" s="229">
        <f>O347*H347</f>
        <v>0</v>
      </c>
      <c r="Q347" s="229">
        <v>0</v>
      </c>
      <c r="R347" s="229">
        <f>Q347*H347</f>
        <v>0</v>
      </c>
      <c r="S347" s="229">
        <v>0</v>
      </c>
      <c r="T347" s="23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1" t="s">
        <v>151</v>
      </c>
      <c r="AT347" s="231" t="s">
        <v>136</v>
      </c>
      <c r="AU347" s="231" t="s">
        <v>149</v>
      </c>
      <c r="AY347" s="18" t="s">
        <v>133</v>
      </c>
      <c r="BE347" s="232">
        <f>IF(N347="základní",J347,0)</f>
        <v>0</v>
      </c>
      <c r="BF347" s="232">
        <f>IF(N347="snížená",J347,0)</f>
        <v>0</v>
      </c>
      <c r="BG347" s="232">
        <f>IF(N347="zákl. přenesená",J347,0)</f>
        <v>0</v>
      </c>
      <c r="BH347" s="232">
        <f>IF(N347="sníž. přenesená",J347,0)</f>
        <v>0</v>
      </c>
      <c r="BI347" s="232">
        <f>IF(N347="nulová",J347,0)</f>
        <v>0</v>
      </c>
      <c r="BJ347" s="18" t="s">
        <v>85</v>
      </c>
      <c r="BK347" s="232">
        <f>ROUND(I347*H347,2)</f>
        <v>0</v>
      </c>
      <c r="BL347" s="18" t="s">
        <v>151</v>
      </c>
      <c r="BM347" s="231" t="s">
        <v>332</v>
      </c>
    </row>
    <row r="348" s="13" customFormat="1">
      <c r="A348" s="13"/>
      <c r="B348" s="233"/>
      <c r="C348" s="234"/>
      <c r="D348" s="235" t="s">
        <v>143</v>
      </c>
      <c r="E348" s="236" t="s">
        <v>1</v>
      </c>
      <c r="F348" s="237" t="s">
        <v>324</v>
      </c>
      <c r="G348" s="234"/>
      <c r="H348" s="236" t="s">
        <v>1</v>
      </c>
      <c r="I348" s="238"/>
      <c r="J348" s="234"/>
      <c r="K348" s="234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143</v>
      </c>
      <c r="AU348" s="243" t="s">
        <v>149</v>
      </c>
      <c r="AV348" s="13" t="s">
        <v>85</v>
      </c>
      <c r="AW348" s="13" t="s">
        <v>32</v>
      </c>
      <c r="AX348" s="13" t="s">
        <v>77</v>
      </c>
      <c r="AY348" s="243" t="s">
        <v>133</v>
      </c>
    </row>
    <row r="349" s="14" customFormat="1">
      <c r="A349" s="14"/>
      <c r="B349" s="244"/>
      <c r="C349" s="245"/>
      <c r="D349" s="235" t="s">
        <v>143</v>
      </c>
      <c r="E349" s="246" t="s">
        <v>1</v>
      </c>
      <c r="F349" s="247" t="s">
        <v>85</v>
      </c>
      <c r="G349" s="245"/>
      <c r="H349" s="248">
        <v>1</v>
      </c>
      <c r="I349" s="249"/>
      <c r="J349" s="245"/>
      <c r="K349" s="245"/>
      <c r="L349" s="250"/>
      <c r="M349" s="251"/>
      <c r="N349" s="252"/>
      <c r="O349" s="252"/>
      <c r="P349" s="252"/>
      <c r="Q349" s="252"/>
      <c r="R349" s="252"/>
      <c r="S349" s="252"/>
      <c r="T349" s="25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4" t="s">
        <v>143</v>
      </c>
      <c r="AU349" s="254" t="s">
        <v>149</v>
      </c>
      <c r="AV349" s="14" t="s">
        <v>87</v>
      </c>
      <c r="AW349" s="14" t="s">
        <v>32</v>
      </c>
      <c r="AX349" s="14" t="s">
        <v>85</v>
      </c>
      <c r="AY349" s="254" t="s">
        <v>133</v>
      </c>
    </row>
    <row r="350" s="2" customFormat="1" ht="37.8" customHeight="1">
      <c r="A350" s="39"/>
      <c r="B350" s="40"/>
      <c r="C350" s="220" t="s">
        <v>333</v>
      </c>
      <c r="D350" s="220" t="s">
        <v>136</v>
      </c>
      <c r="E350" s="221" t="s">
        <v>334</v>
      </c>
      <c r="F350" s="222" t="s">
        <v>335</v>
      </c>
      <c r="G350" s="223" t="s">
        <v>268</v>
      </c>
      <c r="H350" s="224">
        <v>1</v>
      </c>
      <c r="I350" s="225"/>
      <c r="J350" s="226">
        <f>ROUND(I350*H350,2)</f>
        <v>0</v>
      </c>
      <c r="K350" s="222" t="s">
        <v>1</v>
      </c>
      <c r="L350" s="45"/>
      <c r="M350" s="227" t="s">
        <v>1</v>
      </c>
      <c r="N350" s="228" t="s">
        <v>42</v>
      </c>
      <c r="O350" s="92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1" t="s">
        <v>151</v>
      </c>
      <c r="AT350" s="231" t="s">
        <v>136</v>
      </c>
      <c r="AU350" s="231" t="s">
        <v>149</v>
      </c>
      <c r="AY350" s="18" t="s">
        <v>133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8" t="s">
        <v>85</v>
      </c>
      <c r="BK350" s="232">
        <f>ROUND(I350*H350,2)</f>
        <v>0</v>
      </c>
      <c r="BL350" s="18" t="s">
        <v>151</v>
      </c>
      <c r="BM350" s="231" t="s">
        <v>336</v>
      </c>
    </row>
    <row r="351" s="13" customFormat="1">
      <c r="A351" s="13"/>
      <c r="B351" s="233"/>
      <c r="C351" s="234"/>
      <c r="D351" s="235" t="s">
        <v>143</v>
      </c>
      <c r="E351" s="236" t="s">
        <v>1</v>
      </c>
      <c r="F351" s="237" t="s">
        <v>324</v>
      </c>
      <c r="G351" s="234"/>
      <c r="H351" s="236" t="s">
        <v>1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143</v>
      </c>
      <c r="AU351" s="243" t="s">
        <v>149</v>
      </c>
      <c r="AV351" s="13" t="s">
        <v>85</v>
      </c>
      <c r="AW351" s="13" t="s">
        <v>32</v>
      </c>
      <c r="AX351" s="13" t="s">
        <v>77</v>
      </c>
      <c r="AY351" s="243" t="s">
        <v>133</v>
      </c>
    </row>
    <row r="352" s="14" customFormat="1">
      <c r="A352" s="14"/>
      <c r="B352" s="244"/>
      <c r="C352" s="245"/>
      <c r="D352" s="235" t="s">
        <v>143</v>
      </c>
      <c r="E352" s="246" t="s">
        <v>1</v>
      </c>
      <c r="F352" s="247" t="s">
        <v>85</v>
      </c>
      <c r="G352" s="245"/>
      <c r="H352" s="248">
        <v>1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143</v>
      </c>
      <c r="AU352" s="254" t="s">
        <v>149</v>
      </c>
      <c r="AV352" s="14" t="s">
        <v>87</v>
      </c>
      <c r="AW352" s="14" t="s">
        <v>32</v>
      </c>
      <c r="AX352" s="14" t="s">
        <v>85</v>
      </c>
      <c r="AY352" s="254" t="s">
        <v>133</v>
      </c>
    </row>
    <row r="353" s="12" customFormat="1" ht="22.8" customHeight="1">
      <c r="A353" s="12"/>
      <c r="B353" s="204"/>
      <c r="C353" s="205"/>
      <c r="D353" s="206" t="s">
        <v>76</v>
      </c>
      <c r="E353" s="218" t="s">
        <v>167</v>
      </c>
      <c r="F353" s="218" t="s">
        <v>337</v>
      </c>
      <c r="G353" s="205"/>
      <c r="H353" s="205"/>
      <c r="I353" s="208"/>
      <c r="J353" s="219">
        <f>BK353</f>
        <v>0</v>
      </c>
      <c r="K353" s="205"/>
      <c r="L353" s="210"/>
      <c r="M353" s="211"/>
      <c r="N353" s="212"/>
      <c r="O353" s="212"/>
      <c r="P353" s="213">
        <f>SUM(P354:P358)</f>
        <v>0</v>
      </c>
      <c r="Q353" s="212"/>
      <c r="R353" s="213">
        <f>SUM(R354:R358)</f>
        <v>0</v>
      </c>
      <c r="S353" s="212"/>
      <c r="T353" s="214">
        <f>SUM(T354:T358)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5" t="s">
        <v>85</v>
      </c>
      <c r="AT353" s="216" t="s">
        <v>76</v>
      </c>
      <c r="AU353" s="216" t="s">
        <v>85</v>
      </c>
      <c r="AY353" s="215" t="s">
        <v>133</v>
      </c>
      <c r="BK353" s="217">
        <f>SUM(BK354:BK358)</f>
        <v>0</v>
      </c>
    </row>
    <row r="354" s="2" customFormat="1" ht="21.75" customHeight="1">
      <c r="A354" s="39"/>
      <c r="B354" s="40"/>
      <c r="C354" s="220" t="s">
        <v>338</v>
      </c>
      <c r="D354" s="220" t="s">
        <v>136</v>
      </c>
      <c r="E354" s="221" t="s">
        <v>339</v>
      </c>
      <c r="F354" s="222" t="s">
        <v>340</v>
      </c>
      <c r="G354" s="223" t="s">
        <v>139</v>
      </c>
      <c r="H354" s="224">
        <v>219.59999999999999</v>
      </c>
      <c r="I354" s="225"/>
      <c r="J354" s="226">
        <f>ROUND(I354*H354,2)</f>
        <v>0</v>
      </c>
      <c r="K354" s="222" t="s">
        <v>140</v>
      </c>
      <c r="L354" s="45"/>
      <c r="M354" s="227" t="s">
        <v>1</v>
      </c>
      <c r="N354" s="228" t="s">
        <v>42</v>
      </c>
      <c r="O354" s="92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1" t="s">
        <v>151</v>
      </c>
      <c r="AT354" s="231" t="s">
        <v>136</v>
      </c>
      <c r="AU354" s="231" t="s">
        <v>87</v>
      </c>
      <c r="AY354" s="18" t="s">
        <v>133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8" t="s">
        <v>85</v>
      </c>
      <c r="BK354" s="232">
        <f>ROUND(I354*H354,2)</f>
        <v>0</v>
      </c>
      <c r="BL354" s="18" t="s">
        <v>151</v>
      </c>
      <c r="BM354" s="231" t="s">
        <v>341</v>
      </c>
    </row>
    <row r="355" s="13" customFormat="1">
      <c r="A355" s="13"/>
      <c r="B355" s="233"/>
      <c r="C355" s="234"/>
      <c r="D355" s="235" t="s">
        <v>143</v>
      </c>
      <c r="E355" s="236" t="s">
        <v>1</v>
      </c>
      <c r="F355" s="237" t="s">
        <v>144</v>
      </c>
      <c r="G355" s="234"/>
      <c r="H355" s="236" t="s">
        <v>1</v>
      </c>
      <c r="I355" s="238"/>
      <c r="J355" s="234"/>
      <c r="K355" s="234"/>
      <c r="L355" s="239"/>
      <c r="M355" s="240"/>
      <c r="N355" s="241"/>
      <c r="O355" s="241"/>
      <c r="P355" s="241"/>
      <c r="Q355" s="241"/>
      <c r="R355" s="241"/>
      <c r="S355" s="241"/>
      <c r="T355" s="24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3" t="s">
        <v>143</v>
      </c>
      <c r="AU355" s="243" t="s">
        <v>87</v>
      </c>
      <c r="AV355" s="13" t="s">
        <v>85</v>
      </c>
      <c r="AW355" s="13" t="s">
        <v>32</v>
      </c>
      <c r="AX355" s="13" t="s">
        <v>77</v>
      </c>
      <c r="AY355" s="243" t="s">
        <v>133</v>
      </c>
    </row>
    <row r="356" s="14" customFormat="1">
      <c r="A356" s="14"/>
      <c r="B356" s="244"/>
      <c r="C356" s="245"/>
      <c r="D356" s="235" t="s">
        <v>143</v>
      </c>
      <c r="E356" s="246" t="s">
        <v>1</v>
      </c>
      <c r="F356" s="247" t="s">
        <v>342</v>
      </c>
      <c r="G356" s="245"/>
      <c r="H356" s="248">
        <v>219.59999999999999</v>
      </c>
      <c r="I356" s="249"/>
      <c r="J356" s="245"/>
      <c r="K356" s="245"/>
      <c r="L356" s="250"/>
      <c r="M356" s="251"/>
      <c r="N356" s="252"/>
      <c r="O356" s="252"/>
      <c r="P356" s="252"/>
      <c r="Q356" s="252"/>
      <c r="R356" s="252"/>
      <c r="S356" s="252"/>
      <c r="T356" s="253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4" t="s">
        <v>143</v>
      </c>
      <c r="AU356" s="254" t="s">
        <v>87</v>
      </c>
      <c r="AV356" s="14" t="s">
        <v>87</v>
      </c>
      <c r="AW356" s="14" t="s">
        <v>32</v>
      </c>
      <c r="AX356" s="14" t="s">
        <v>77</v>
      </c>
      <c r="AY356" s="254" t="s">
        <v>133</v>
      </c>
    </row>
    <row r="357" s="16" customFormat="1">
      <c r="A357" s="16"/>
      <c r="B357" s="266"/>
      <c r="C357" s="267"/>
      <c r="D357" s="235" t="s">
        <v>143</v>
      </c>
      <c r="E357" s="268" t="s">
        <v>1</v>
      </c>
      <c r="F357" s="269" t="s">
        <v>150</v>
      </c>
      <c r="G357" s="267"/>
      <c r="H357" s="270">
        <v>219.59999999999999</v>
      </c>
      <c r="I357" s="271"/>
      <c r="J357" s="267"/>
      <c r="K357" s="267"/>
      <c r="L357" s="272"/>
      <c r="M357" s="273"/>
      <c r="N357" s="274"/>
      <c r="O357" s="274"/>
      <c r="P357" s="274"/>
      <c r="Q357" s="274"/>
      <c r="R357" s="274"/>
      <c r="S357" s="274"/>
      <c r="T357" s="275"/>
      <c r="U357" s="16"/>
      <c r="V357" s="16"/>
      <c r="W357" s="16"/>
      <c r="X357" s="16"/>
      <c r="Y357" s="16"/>
      <c r="Z357" s="16"/>
      <c r="AA357" s="16"/>
      <c r="AB357" s="16"/>
      <c r="AC357" s="16"/>
      <c r="AD357" s="16"/>
      <c r="AE357" s="16"/>
      <c r="AT357" s="276" t="s">
        <v>143</v>
      </c>
      <c r="AU357" s="276" t="s">
        <v>87</v>
      </c>
      <c r="AV357" s="16" t="s">
        <v>151</v>
      </c>
      <c r="AW357" s="16" t="s">
        <v>32</v>
      </c>
      <c r="AX357" s="16" t="s">
        <v>85</v>
      </c>
      <c r="AY357" s="276" t="s">
        <v>133</v>
      </c>
    </row>
    <row r="358" s="2" customFormat="1" ht="16.5" customHeight="1">
      <c r="A358" s="39"/>
      <c r="B358" s="40"/>
      <c r="C358" s="220" t="s">
        <v>343</v>
      </c>
      <c r="D358" s="220" t="s">
        <v>136</v>
      </c>
      <c r="E358" s="221" t="s">
        <v>344</v>
      </c>
      <c r="F358" s="222" t="s">
        <v>345</v>
      </c>
      <c r="G358" s="223" t="s">
        <v>346</v>
      </c>
      <c r="H358" s="224">
        <v>40</v>
      </c>
      <c r="I358" s="225"/>
      <c r="J358" s="226">
        <f>ROUND(I358*H358,2)</f>
        <v>0</v>
      </c>
      <c r="K358" s="222" t="s">
        <v>1</v>
      </c>
      <c r="L358" s="45"/>
      <c r="M358" s="227" t="s">
        <v>1</v>
      </c>
      <c r="N358" s="228" t="s">
        <v>42</v>
      </c>
      <c r="O358" s="92"/>
      <c r="P358" s="229">
        <f>O358*H358</f>
        <v>0</v>
      </c>
      <c r="Q358" s="229">
        <v>0</v>
      </c>
      <c r="R358" s="229">
        <f>Q358*H358</f>
        <v>0</v>
      </c>
      <c r="S358" s="229">
        <v>0</v>
      </c>
      <c r="T358" s="230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1" t="s">
        <v>151</v>
      </c>
      <c r="AT358" s="231" t="s">
        <v>136</v>
      </c>
      <c r="AU358" s="231" t="s">
        <v>87</v>
      </c>
      <c r="AY358" s="18" t="s">
        <v>133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8" t="s">
        <v>85</v>
      </c>
      <c r="BK358" s="232">
        <f>ROUND(I358*H358,2)</f>
        <v>0</v>
      </c>
      <c r="BL358" s="18" t="s">
        <v>151</v>
      </c>
      <c r="BM358" s="231" t="s">
        <v>347</v>
      </c>
    </row>
    <row r="359" s="12" customFormat="1" ht="22.8" customHeight="1">
      <c r="A359" s="12"/>
      <c r="B359" s="204"/>
      <c r="C359" s="205"/>
      <c r="D359" s="206" t="s">
        <v>76</v>
      </c>
      <c r="E359" s="218" t="s">
        <v>182</v>
      </c>
      <c r="F359" s="218" t="s">
        <v>348</v>
      </c>
      <c r="G359" s="205"/>
      <c r="H359" s="205"/>
      <c r="I359" s="208"/>
      <c r="J359" s="219">
        <f>BK359</f>
        <v>0</v>
      </c>
      <c r="K359" s="205"/>
      <c r="L359" s="210"/>
      <c r="M359" s="211"/>
      <c r="N359" s="212"/>
      <c r="O359" s="212"/>
      <c r="P359" s="213">
        <f>SUM(P360:P394)</f>
        <v>0</v>
      </c>
      <c r="Q359" s="212"/>
      <c r="R359" s="213">
        <f>SUM(R360:R394)</f>
        <v>0</v>
      </c>
      <c r="S359" s="212"/>
      <c r="T359" s="214">
        <f>SUM(T360:T394)</f>
        <v>0</v>
      </c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R359" s="215" t="s">
        <v>85</v>
      </c>
      <c r="AT359" s="216" t="s">
        <v>76</v>
      </c>
      <c r="AU359" s="216" t="s">
        <v>85</v>
      </c>
      <c r="AY359" s="215" t="s">
        <v>133</v>
      </c>
      <c r="BK359" s="217">
        <f>SUM(BK360:BK394)</f>
        <v>0</v>
      </c>
    </row>
    <row r="360" s="2" customFormat="1" ht="33" customHeight="1">
      <c r="A360" s="39"/>
      <c r="B360" s="40"/>
      <c r="C360" s="220" t="s">
        <v>349</v>
      </c>
      <c r="D360" s="220" t="s">
        <v>136</v>
      </c>
      <c r="E360" s="221" t="s">
        <v>350</v>
      </c>
      <c r="F360" s="222" t="s">
        <v>351</v>
      </c>
      <c r="G360" s="223" t="s">
        <v>139</v>
      </c>
      <c r="H360" s="224">
        <v>2018</v>
      </c>
      <c r="I360" s="225"/>
      <c r="J360" s="226">
        <f>ROUND(I360*H360,2)</f>
        <v>0</v>
      </c>
      <c r="K360" s="222" t="s">
        <v>140</v>
      </c>
      <c r="L360" s="45"/>
      <c r="M360" s="227" t="s">
        <v>1</v>
      </c>
      <c r="N360" s="228" t="s">
        <v>42</v>
      </c>
      <c r="O360" s="92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1" t="s">
        <v>151</v>
      </c>
      <c r="AT360" s="231" t="s">
        <v>136</v>
      </c>
      <c r="AU360" s="231" t="s">
        <v>87</v>
      </c>
      <c r="AY360" s="18" t="s">
        <v>133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8" t="s">
        <v>85</v>
      </c>
      <c r="BK360" s="232">
        <f>ROUND(I360*H360,2)</f>
        <v>0</v>
      </c>
      <c r="BL360" s="18" t="s">
        <v>151</v>
      </c>
      <c r="BM360" s="231" t="s">
        <v>352</v>
      </c>
    </row>
    <row r="361" s="13" customFormat="1">
      <c r="A361" s="13"/>
      <c r="B361" s="233"/>
      <c r="C361" s="234"/>
      <c r="D361" s="235" t="s">
        <v>143</v>
      </c>
      <c r="E361" s="236" t="s">
        <v>1</v>
      </c>
      <c r="F361" s="237" t="s">
        <v>144</v>
      </c>
      <c r="G361" s="234"/>
      <c r="H361" s="236" t="s">
        <v>1</v>
      </c>
      <c r="I361" s="238"/>
      <c r="J361" s="234"/>
      <c r="K361" s="234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143</v>
      </c>
      <c r="AU361" s="243" t="s">
        <v>87</v>
      </c>
      <c r="AV361" s="13" t="s">
        <v>85</v>
      </c>
      <c r="AW361" s="13" t="s">
        <v>32</v>
      </c>
      <c r="AX361" s="13" t="s">
        <v>77</v>
      </c>
      <c r="AY361" s="243" t="s">
        <v>133</v>
      </c>
    </row>
    <row r="362" s="14" customFormat="1">
      <c r="A362" s="14"/>
      <c r="B362" s="244"/>
      <c r="C362" s="245"/>
      <c r="D362" s="235" t="s">
        <v>143</v>
      </c>
      <c r="E362" s="246" t="s">
        <v>1</v>
      </c>
      <c r="F362" s="247" t="s">
        <v>353</v>
      </c>
      <c r="G362" s="245"/>
      <c r="H362" s="248">
        <v>905.39999999999998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4" t="s">
        <v>143</v>
      </c>
      <c r="AU362" s="254" t="s">
        <v>87</v>
      </c>
      <c r="AV362" s="14" t="s">
        <v>87</v>
      </c>
      <c r="AW362" s="14" t="s">
        <v>32</v>
      </c>
      <c r="AX362" s="14" t="s">
        <v>77</v>
      </c>
      <c r="AY362" s="254" t="s">
        <v>133</v>
      </c>
    </row>
    <row r="363" s="15" customFormat="1">
      <c r="A363" s="15"/>
      <c r="B363" s="255"/>
      <c r="C363" s="256"/>
      <c r="D363" s="235" t="s">
        <v>143</v>
      </c>
      <c r="E363" s="257" t="s">
        <v>91</v>
      </c>
      <c r="F363" s="258" t="s">
        <v>148</v>
      </c>
      <c r="G363" s="256"/>
      <c r="H363" s="259">
        <v>905.39999999999998</v>
      </c>
      <c r="I363" s="260"/>
      <c r="J363" s="256"/>
      <c r="K363" s="256"/>
      <c r="L363" s="261"/>
      <c r="M363" s="262"/>
      <c r="N363" s="263"/>
      <c r="O363" s="263"/>
      <c r="P363" s="263"/>
      <c r="Q363" s="263"/>
      <c r="R363" s="263"/>
      <c r="S363" s="263"/>
      <c r="T363" s="26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5" t="s">
        <v>143</v>
      </c>
      <c r="AU363" s="265" t="s">
        <v>87</v>
      </c>
      <c r="AV363" s="15" t="s">
        <v>149</v>
      </c>
      <c r="AW363" s="15" t="s">
        <v>32</v>
      </c>
      <c r="AX363" s="15" t="s">
        <v>77</v>
      </c>
      <c r="AY363" s="265" t="s">
        <v>133</v>
      </c>
    </row>
    <row r="364" s="14" customFormat="1">
      <c r="A364" s="14"/>
      <c r="B364" s="244"/>
      <c r="C364" s="245"/>
      <c r="D364" s="235" t="s">
        <v>143</v>
      </c>
      <c r="E364" s="246" t="s">
        <v>1</v>
      </c>
      <c r="F364" s="247" t="s">
        <v>354</v>
      </c>
      <c r="G364" s="245"/>
      <c r="H364" s="248">
        <v>755.60000000000002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143</v>
      </c>
      <c r="AU364" s="254" t="s">
        <v>87</v>
      </c>
      <c r="AV364" s="14" t="s">
        <v>87</v>
      </c>
      <c r="AW364" s="14" t="s">
        <v>32</v>
      </c>
      <c r="AX364" s="14" t="s">
        <v>77</v>
      </c>
      <c r="AY364" s="254" t="s">
        <v>133</v>
      </c>
    </row>
    <row r="365" s="14" customFormat="1">
      <c r="A365" s="14"/>
      <c r="B365" s="244"/>
      <c r="C365" s="245"/>
      <c r="D365" s="235" t="s">
        <v>143</v>
      </c>
      <c r="E365" s="246" t="s">
        <v>1</v>
      </c>
      <c r="F365" s="247" t="s">
        <v>355</v>
      </c>
      <c r="G365" s="245"/>
      <c r="H365" s="248">
        <v>357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143</v>
      </c>
      <c r="AU365" s="254" t="s">
        <v>87</v>
      </c>
      <c r="AV365" s="14" t="s">
        <v>87</v>
      </c>
      <c r="AW365" s="14" t="s">
        <v>32</v>
      </c>
      <c r="AX365" s="14" t="s">
        <v>77</v>
      </c>
      <c r="AY365" s="254" t="s">
        <v>133</v>
      </c>
    </row>
    <row r="366" s="15" customFormat="1">
      <c r="A366" s="15"/>
      <c r="B366" s="255"/>
      <c r="C366" s="256"/>
      <c r="D366" s="235" t="s">
        <v>143</v>
      </c>
      <c r="E366" s="257" t="s">
        <v>94</v>
      </c>
      <c r="F366" s="258" t="s">
        <v>148</v>
      </c>
      <c r="G366" s="256"/>
      <c r="H366" s="259">
        <v>1112.5999999999999</v>
      </c>
      <c r="I366" s="260"/>
      <c r="J366" s="256"/>
      <c r="K366" s="256"/>
      <c r="L366" s="261"/>
      <c r="M366" s="262"/>
      <c r="N366" s="263"/>
      <c r="O366" s="263"/>
      <c r="P366" s="263"/>
      <c r="Q366" s="263"/>
      <c r="R366" s="263"/>
      <c r="S366" s="263"/>
      <c r="T366" s="26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5" t="s">
        <v>143</v>
      </c>
      <c r="AU366" s="265" t="s">
        <v>87</v>
      </c>
      <c r="AV366" s="15" t="s">
        <v>149</v>
      </c>
      <c r="AW366" s="15" t="s">
        <v>32</v>
      </c>
      <c r="AX366" s="15" t="s">
        <v>77</v>
      </c>
      <c r="AY366" s="265" t="s">
        <v>133</v>
      </c>
    </row>
    <row r="367" s="16" customFormat="1">
      <c r="A367" s="16"/>
      <c r="B367" s="266"/>
      <c r="C367" s="267"/>
      <c r="D367" s="235" t="s">
        <v>143</v>
      </c>
      <c r="E367" s="268" t="s">
        <v>1</v>
      </c>
      <c r="F367" s="269" t="s">
        <v>150</v>
      </c>
      <c r="G367" s="267"/>
      <c r="H367" s="270">
        <v>2018</v>
      </c>
      <c r="I367" s="271"/>
      <c r="J367" s="267"/>
      <c r="K367" s="267"/>
      <c r="L367" s="272"/>
      <c r="M367" s="273"/>
      <c r="N367" s="274"/>
      <c r="O367" s="274"/>
      <c r="P367" s="274"/>
      <c r="Q367" s="274"/>
      <c r="R367" s="274"/>
      <c r="S367" s="274"/>
      <c r="T367" s="275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76" t="s">
        <v>143</v>
      </c>
      <c r="AU367" s="276" t="s">
        <v>87</v>
      </c>
      <c r="AV367" s="16" t="s">
        <v>151</v>
      </c>
      <c r="AW367" s="16" t="s">
        <v>32</v>
      </c>
      <c r="AX367" s="16" t="s">
        <v>85</v>
      </c>
      <c r="AY367" s="276" t="s">
        <v>133</v>
      </c>
    </row>
    <row r="368" s="2" customFormat="1" ht="33" customHeight="1">
      <c r="A368" s="39"/>
      <c r="B368" s="40"/>
      <c r="C368" s="220" t="s">
        <v>356</v>
      </c>
      <c r="D368" s="220" t="s">
        <v>136</v>
      </c>
      <c r="E368" s="221" t="s">
        <v>357</v>
      </c>
      <c r="F368" s="222" t="s">
        <v>358</v>
      </c>
      <c r="G368" s="223" t="s">
        <v>139</v>
      </c>
      <c r="H368" s="224">
        <v>315132</v>
      </c>
      <c r="I368" s="225"/>
      <c r="J368" s="226">
        <f>ROUND(I368*H368,2)</f>
        <v>0</v>
      </c>
      <c r="K368" s="222" t="s">
        <v>140</v>
      </c>
      <c r="L368" s="45"/>
      <c r="M368" s="227" t="s">
        <v>1</v>
      </c>
      <c r="N368" s="228" t="s">
        <v>42</v>
      </c>
      <c r="O368" s="92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1" t="s">
        <v>151</v>
      </c>
      <c r="AT368" s="231" t="s">
        <v>136</v>
      </c>
      <c r="AU368" s="231" t="s">
        <v>87</v>
      </c>
      <c r="AY368" s="18" t="s">
        <v>133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8" t="s">
        <v>85</v>
      </c>
      <c r="BK368" s="232">
        <f>ROUND(I368*H368,2)</f>
        <v>0</v>
      </c>
      <c r="BL368" s="18" t="s">
        <v>151</v>
      </c>
      <c r="BM368" s="231" t="s">
        <v>359</v>
      </c>
    </row>
    <row r="369" s="14" customFormat="1">
      <c r="A369" s="14"/>
      <c r="B369" s="244"/>
      <c r="C369" s="245"/>
      <c r="D369" s="235" t="s">
        <v>143</v>
      </c>
      <c r="E369" s="246" t="s">
        <v>1</v>
      </c>
      <c r="F369" s="247" t="s">
        <v>360</v>
      </c>
      <c r="G369" s="245"/>
      <c r="H369" s="248">
        <v>81486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143</v>
      </c>
      <c r="AU369" s="254" t="s">
        <v>87</v>
      </c>
      <c r="AV369" s="14" t="s">
        <v>87</v>
      </c>
      <c r="AW369" s="14" t="s">
        <v>32</v>
      </c>
      <c r="AX369" s="14" t="s">
        <v>77</v>
      </c>
      <c r="AY369" s="254" t="s">
        <v>133</v>
      </c>
    </row>
    <row r="370" s="14" customFormat="1">
      <c r="A370" s="14"/>
      <c r="B370" s="244"/>
      <c r="C370" s="245"/>
      <c r="D370" s="235" t="s">
        <v>143</v>
      </c>
      <c r="E370" s="246" t="s">
        <v>1</v>
      </c>
      <c r="F370" s="247" t="s">
        <v>361</v>
      </c>
      <c r="G370" s="245"/>
      <c r="H370" s="248">
        <v>233646</v>
      </c>
      <c r="I370" s="249"/>
      <c r="J370" s="245"/>
      <c r="K370" s="245"/>
      <c r="L370" s="250"/>
      <c r="M370" s="251"/>
      <c r="N370" s="252"/>
      <c r="O370" s="252"/>
      <c r="P370" s="252"/>
      <c r="Q370" s="252"/>
      <c r="R370" s="252"/>
      <c r="S370" s="252"/>
      <c r="T370" s="25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4" t="s">
        <v>143</v>
      </c>
      <c r="AU370" s="254" t="s">
        <v>87</v>
      </c>
      <c r="AV370" s="14" t="s">
        <v>87</v>
      </c>
      <c r="AW370" s="14" t="s">
        <v>32</v>
      </c>
      <c r="AX370" s="14" t="s">
        <v>77</v>
      </c>
      <c r="AY370" s="254" t="s">
        <v>133</v>
      </c>
    </row>
    <row r="371" s="16" customFormat="1">
      <c r="A371" s="16"/>
      <c r="B371" s="266"/>
      <c r="C371" s="267"/>
      <c r="D371" s="235" t="s">
        <v>143</v>
      </c>
      <c r="E371" s="268" t="s">
        <v>1</v>
      </c>
      <c r="F371" s="269" t="s">
        <v>150</v>
      </c>
      <c r="G371" s="267"/>
      <c r="H371" s="270">
        <v>315132</v>
      </c>
      <c r="I371" s="271"/>
      <c r="J371" s="267"/>
      <c r="K371" s="267"/>
      <c r="L371" s="272"/>
      <c r="M371" s="273"/>
      <c r="N371" s="274"/>
      <c r="O371" s="274"/>
      <c r="P371" s="274"/>
      <c r="Q371" s="274"/>
      <c r="R371" s="274"/>
      <c r="S371" s="274"/>
      <c r="T371" s="275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276" t="s">
        <v>143</v>
      </c>
      <c r="AU371" s="276" t="s">
        <v>87</v>
      </c>
      <c r="AV371" s="16" t="s">
        <v>151</v>
      </c>
      <c r="AW371" s="16" t="s">
        <v>32</v>
      </c>
      <c r="AX371" s="16" t="s">
        <v>85</v>
      </c>
      <c r="AY371" s="276" t="s">
        <v>133</v>
      </c>
    </row>
    <row r="372" s="2" customFormat="1" ht="33" customHeight="1">
      <c r="A372" s="39"/>
      <c r="B372" s="40"/>
      <c r="C372" s="220" t="s">
        <v>362</v>
      </c>
      <c r="D372" s="220" t="s">
        <v>136</v>
      </c>
      <c r="E372" s="221" t="s">
        <v>363</v>
      </c>
      <c r="F372" s="222" t="s">
        <v>364</v>
      </c>
      <c r="G372" s="223" t="s">
        <v>139</v>
      </c>
      <c r="H372" s="224">
        <v>2018</v>
      </c>
      <c r="I372" s="225"/>
      <c r="J372" s="226">
        <f>ROUND(I372*H372,2)</f>
        <v>0</v>
      </c>
      <c r="K372" s="222" t="s">
        <v>140</v>
      </c>
      <c r="L372" s="45"/>
      <c r="M372" s="227" t="s">
        <v>1</v>
      </c>
      <c r="N372" s="228" t="s">
        <v>42</v>
      </c>
      <c r="O372" s="92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1" t="s">
        <v>151</v>
      </c>
      <c r="AT372" s="231" t="s">
        <v>136</v>
      </c>
      <c r="AU372" s="231" t="s">
        <v>87</v>
      </c>
      <c r="AY372" s="18" t="s">
        <v>133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8" t="s">
        <v>85</v>
      </c>
      <c r="BK372" s="232">
        <f>ROUND(I372*H372,2)</f>
        <v>0</v>
      </c>
      <c r="BL372" s="18" t="s">
        <v>151</v>
      </c>
      <c r="BM372" s="231" t="s">
        <v>365</v>
      </c>
    </row>
    <row r="373" s="14" customFormat="1">
      <c r="A373" s="14"/>
      <c r="B373" s="244"/>
      <c r="C373" s="245"/>
      <c r="D373" s="235" t="s">
        <v>143</v>
      </c>
      <c r="E373" s="246" t="s">
        <v>1</v>
      </c>
      <c r="F373" s="247" t="s">
        <v>366</v>
      </c>
      <c r="G373" s="245"/>
      <c r="H373" s="248">
        <v>2018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143</v>
      </c>
      <c r="AU373" s="254" t="s">
        <v>87</v>
      </c>
      <c r="AV373" s="14" t="s">
        <v>87</v>
      </c>
      <c r="AW373" s="14" t="s">
        <v>32</v>
      </c>
      <c r="AX373" s="14" t="s">
        <v>85</v>
      </c>
      <c r="AY373" s="254" t="s">
        <v>133</v>
      </c>
    </row>
    <row r="374" s="2" customFormat="1" ht="16.5" customHeight="1">
      <c r="A374" s="39"/>
      <c r="B374" s="40"/>
      <c r="C374" s="220" t="s">
        <v>367</v>
      </c>
      <c r="D374" s="220" t="s">
        <v>136</v>
      </c>
      <c r="E374" s="221" t="s">
        <v>368</v>
      </c>
      <c r="F374" s="222" t="s">
        <v>369</v>
      </c>
      <c r="G374" s="223" t="s">
        <v>139</v>
      </c>
      <c r="H374" s="224">
        <v>2018</v>
      </c>
      <c r="I374" s="225"/>
      <c r="J374" s="226">
        <f>ROUND(I374*H374,2)</f>
        <v>0</v>
      </c>
      <c r="K374" s="222" t="s">
        <v>140</v>
      </c>
      <c r="L374" s="45"/>
      <c r="M374" s="227" t="s">
        <v>1</v>
      </c>
      <c r="N374" s="228" t="s">
        <v>42</v>
      </c>
      <c r="O374" s="92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1" t="s">
        <v>151</v>
      </c>
      <c r="AT374" s="231" t="s">
        <v>136</v>
      </c>
      <c r="AU374" s="231" t="s">
        <v>87</v>
      </c>
      <c r="AY374" s="18" t="s">
        <v>133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8" t="s">
        <v>85</v>
      </c>
      <c r="BK374" s="232">
        <f>ROUND(I374*H374,2)</f>
        <v>0</v>
      </c>
      <c r="BL374" s="18" t="s">
        <v>151</v>
      </c>
      <c r="BM374" s="231" t="s">
        <v>370</v>
      </c>
    </row>
    <row r="375" s="13" customFormat="1">
      <c r="A375" s="13"/>
      <c r="B375" s="233"/>
      <c r="C375" s="234"/>
      <c r="D375" s="235" t="s">
        <v>143</v>
      </c>
      <c r="E375" s="236" t="s">
        <v>1</v>
      </c>
      <c r="F375" s="237" t="s">
        <v>144</v>
      </c>
      <c r="G375" s="234"/>
      <c r="H375" s="236" t="s">
        <v>1</v>
      </c>
      <c r="I375" s="238"/>
      <c r="J375" s="234"/>
      <c r="K375" s="234"/>
      <c r="L375" s="239"/>
      <c r="M375" s="240"/>
      <c r="N375" s="241"/>
      <c r="O375" s="241"/>
      <c r="P375" s="241"/>
      <c r="Q375" s="241"/>
      <c r="R375" s="241"/>
      <c r="S375" s="241"/>
      <c r="T375" s="24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3" t="s">
        <v>143</v>
      </c>
      <c r="AU375" s="243" t="s">
        <v>87</v>
      </c>
      <c r="AV375" s="13" t="s">
        <v>85</v>
      </c>
      <c r="AW375" s="13" t="s">
        <v>32</v>
      </c>
      <c r="AX375" s="13" t="s">
        <v>77</v>
      </c>
      <c r="AY375" s="243" t="s">
        <v>133</v>
      </c>
    </row>
    <row r="376" s="14" customFormat="1">
      <c r="A376" s="14"/>
      <c r="B376" s="244"/>
      <c r="C376" s="245"/>
      <c r="D376" s="235" t="s">
        <v>143</v>
      </c>
      <c r="E376" s="246" t="s">
        <v>1</v>
      </c>
      <c r="F376" s="247" t="s">
        <v>353</v>
      </c>
      <c r="G376" s="245"/>
      <c r="H376" s="248">
        <v>905.39999999999998</v>
      </c>
      <c r="I376" s="249"/>
      <c r="J376" s="245"/>
      <c r="K376" s="245"/>
      <c r="L376" s="250"/>
      <c r="M376" s="251"/>
      <c r="N376" s="252"/>
      <c r="O376" s="252"/>
      <c r="P376" s="252"/>
      <c r="Q376" s="252"/>
      <c r="R376" s="252"/>
      <c r="S376" s="252"/>
      <c r="T376" s="253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4" t="s">
        <v>143</v>
      </c>
      <c r="AU376" s="254" t="s">
        <v>87</v>
      </c>
      <c r="AV376" s="14" t="s">
        <v>87</v>
      </c>
      <c r="AW376" s="14" t="s">
        <v>32</v>
      </c>
      <c r="AX376" s="14" t="s">
        <v>77</v>
      </c>
      <c r="AY376" s="254" t="s">
        <v>133</v>
      </c>
    </row>
    <row r="377" s="15" customFormat="1">
      <c r="A377" s="15"/>
      <c r="B377" s="255"/>
      <c r="C377" s="256"/>
      <c r="D377" s="235" t="s">
        <v>143</v>
      </c>
      <c r="E377" s="257" t="s">
        <v>1</v>
      </c>
      <c r="F377" s="258" t="s">
        <v>148</v>
      </c>
      <c r="G377" s="256"/>
      <c r="H377" s="259">
        <v>905.39999999999998</v>
      </c>
      <c r="I377" s="260"/>
      <c r="J377" s="256"/>
      <c r="K377" s="256"/>
      <c r="L377" s="261"/>
      <c r="M377" s="262"/>
      <c r="N377" s="263"/>
      <c r="O377" s="263"/>
      <c r="P377" s="263"/>
      <c r="Q377" s="263"/>
      <c r="R377" s="263"/>
      <c r="S377" s="263"/>
      <c r="T377" s="264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65" t="s">
        <v>143</v>
      </c>
      <c r="AU377" s="265" t="s">
        <v>87</v>
      </c>
      <c r="AV377" s="15" t="s">
        <v>149</v>
      </c>
      <c r="AW377" s="15" t="s">
        <v>32</v>
      </c>
      <c r="AX377" s="15" t="s">
        <v>77</v>
      </c>
      <c r="AY377" s="265" t="s">
        <v>133</v>
      </c>
    </row>
    <row r="378" s="14" customFormat="1">
      <c r="A378" s="14"/>
      <c r="B378" s="244"/>
      <c r="C378" s="245"/>
      <c r="D378" s="235" t="s">
        <v>143</v>
      </c>
      <c r="E378" s="246" t="s">
        <v>1</v>
      </c>
      <c r="F378" s="247" t="s">
        <v>354</v>
      </c>
      <c r="G378" s="245"/>
      <c r="H378" s="248">
        <v>755.60000000000002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143</v>
      </c>
      <c r="AU378" s="254" t="s">
        <v>87</v>
      </c>
      <c r="AV378" s="14" t="s">
        <v>87</v>
      </c>
      <c r="AW378" s="14" t="s">
        <v>32</v>
      </c>
      <c r="AX378" s="14" t="s">
        <v>77</v>
      </c>
      <c r="AY378" s="254" t="s">
        <v>133</v>
      </c>
    </row>
    <row r="379" s="14" customFormat="1">
      <c r="A379" s="14"/>
      <c r="B379" s="244"/>
      <c r="C379" s="245"/>
      <c r="D379" s="235" t="s">
        <v>143</v>
      </c>
      <c r="E379" s="246" t="s">
        <v>1</v>
      </c>
      <c r="F379" s="247" t="s">
        <v>355</v>
      </c>
      <c r="G379" s="245"/>
      <c r="H379" s="248">
        <v>357</v>
      </c>
      <c r="I379" s="249"/>
      <c r="J379" s="245"/>
      <c r="K379" s="245"/>
      <c r="L379" s="250"/>
      <c r="M379" s="251"/>
      <c r="N379" s="252"/>
      <c r="O379" s="252"/>
      <c r="P379" s="252"/>
      <c r="Q379" s="252"/>
      <c r="R379" s="252"/>
      <c r="S379" s="252"/>
      <c r="T379" s="25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4" t="s">
        <v>143</v>
      </c>
      <c r="AU379" s="254" t="s">
        <v>87</v>
      </c>
      <c r="AV379" s="14" t="s">
        <v>87</v>
      </c>
      <c r="AW379" s="14" t="s">
        <v>32</v>
      </c>
      <c r="AX379" s="14" t="s">
        <v>77</v>
      </c>
      <c r="AY379" s="254" t="s">
        <v>133</v>
      </c>
    </row>
    <row r="380" s="15" customFormat="1">
      <c r="A380" s="15"/>
      <c r="B380" s="255"/>
      <c r="C380" s="256"/>
      <c r="D380" s="235" t="s">
        <v>143</v>
      </c>
      <c r="E380" s="257" t="s">
        <v>1</v>
      </c>
      <c r="F380" s="258" t="s">
        <v>148</v>
      </c>
      <c r="G380" s="256"/>
      <c r="H380" s="259">
        <v>1112.5999999999999</v>
      </c>
      <c r="I380" s="260"/>
      <c r="J380" s="256"/>
      <c r="K380" s="256"/>
      <c r="L380" s="261"/>
      <c r="M380" s="262"/>
      <c r="N380" s="263"/>
      <c r="O380" s="263"/>
      <c r="P380" s="263"/>
      <c r="Q380" s="263"/>
      <c r="R380" s="263"/>
      <c r="S380" s="263"/>
      <c r="T380" s="26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65" t="s">
        <v>143</v>
      </c>
      <c r="AU380" s="265" t="s">
        <v>87</v>
      </c>
      <c r="AV380" s="15" t="s">
        <v>149</v>
      </c>
      <c r="AW380" s="15" t="s">
        <v>32</v>
      </c>
      <c r="AX380" s="15" t="s">
        <v>77</v>
      </c>
      <c r="AY380" s="265" t="s">
        <v>133</v>
      </c>
    </row>
    <row r="381" s="16" customFormat="1">
      <c r="A381" s="16"/>
      <c r="B381" s="266"/>
      <c r="C381" s="267"/>
      <c r="D381" s="235" t="s">
        <v>143</v>
      </c>
      <c r="E381" s="268" t="s">
        <v>1</v>
      </c>
      <c r="F381" s="269" t="s">
        <v>150</v>
      </c>
      <c r="G381" s="267"/>
      <c r="H381" s="270">
        <v>2018</v>
      </c>
      <c r="I381" s="271"/>
      <c r="J381" s="267"/>
      <c r="K381" s="267"/>
      <c r="L381" s="272"/>
      <c r="M381" s="273"/>
      <c r="N381" s="274"/>
      <c r="O381" s="274"/>
      <c r="P381" s="274"/>
      <c r="Q381" s="274"/>
      <c r="R381" s="274"/>
      <c r="S381" s="274"/>
      <c r="T381" s="275"/>
      <c r="U381" s="16"/>
      <c r="V381" s="16"/>
      <c r="W381" s="16"/>
      <c r="X381" s="16"/>
      <c r="Y381" s="16"/>
      <c r="Z381" s="16"/>
      <c r="AA381" s="16"/>
      <c r="AB381" s="16"/>
      <c r="AC381" s="16"/>
      <c r="AD381" s="16"/>
      <c r="AE381" s="16"/>
      <c r="AT381" s="276" t="s">
        <v>143</v>
      </c>
      <c r="AU381" s="276" t="s">
        <v>87</v>
      </c>
      <c r="AV381" s="16" t="s">
        <v>151</v>
      </c>
      <c r="AW381" s="16" t="s">
        <v>32</v>
      </c>
      <c r="AX381" s="16" t="s">
        <v>85</v>
      </c>
      <c r="AY381" s="276" t="s">
        <v>133</v>
      </c>
    </row>
    <row r="382" s="2" customFormat="1" ht="21.75" customHeight="1">
      <c r="A382" s="39"/>
      <c r="B382" s="40"/>
      <c r="C382" s="220" t="s">
        <v>371</v>
      </c>
      <c r="D382" s="220" t="s">
        <v>136</v>
      </c>
      <c r="E382" s="221" t="s">
        <v>372</v>
      </c>
      <c r="F382" s="222" t="s">
        <v>373</v>
      </c>
      <c r="G382" s="223" t="s">
        <v>139</v>
      </c>
      <c r="H382" s="224">
        <v>315132</v>
      </c>
      <c r="I382" s="225"/>
      <c r="J382" s="226">
        <f>ROUND(I382*H382,2)</f>
        <v>0</v>
      </c>
      <c r="K382" s="222" t="s">
        <v>140</v>
      </c>
      <c r="L382" s="45"/>
      <c r="M382" s="227" t="s">
        <v>1</v>
      </c>
      <c r="N382" s="228" t="s">
        <v>42</v>
      </c>
      <c r="O382" s="92"/>
      <c r="P382" s="229">
        <f>O382*H382</f>
        <v>0</v>
      </c>
      <c r="Q382" s="229">
        <v>0</v>
      </c>
      <c r="R382" s="229">
        <f>Q382*H382</f>
        <v>0</v>
      </c>
      <c r="S382" s="229">
        <v>0</v>
      </c>
      <c r="T382" s="230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1" t="s">
        <v>151</v>
      </c>
      <c r="AT382" s="231" t="s">
        <v>136</v>
      </c>
      <c r="AU382" s="231" t="s">
        <v>87</v>
      </c>
      <c r="AY382" s="18" t="s">
        <v>133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8" t="s">
        <v>85</v>
      </c>
      <c r="BK382" s="232">
        <f>ROUND(I382*H382,2)</f>
        <v>0</v>
      </c>
      <c r="BL382" s="18" t="s">
        <v>151</v>
      </c>
      <c r="BM382" s="231" t="s">
        <v>374</v>
      </c>
    </row>
    <row r="383" s="14" customFormat="1">
      <c r="A383" s="14"/>
      <c r="B383" s="244"/>
      <c r="C383" s="245"/>
      <c r="D383" s="235" t="s">
        <v>143</v>
      </c>
      <c r="E383" s="246" t="s">
        <v>1</v>
      </c>
      <c r="F383" s="247" t="s">
        <v>360</v>
      </c>
      <c r="G383" s="245"/>
      <c r="H383" s="248">
        <v>81486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143</v>
      </c>
      <c r="AU383" s="254" t="s">
        <v>87</v>
      </c>
      <c r="AV383" s="14" t="s">
        <v>87</v>
      </c>
      <c r="AW383" s="14" t="s">
        <v>32</v>
      </c>
      <c r="AX383" s="14" t="s">
        <v>77</v>
      </c>
      <c r="AY383" s="254" t="s">
        <v>133</v>
      </c>
    </row>
    <row r="384" s="14" customFormat="1">
      <c r="A384" s="14"/>
      <c r="B384" s="244"/>
      <c r="C384" s="245"/>
      <c r="D384" s="235" t="s">
        <v>143</v>
      </c>
      <c r="E384" s="246" t="s">
        <v>1</v>
      </c>
      <c r="F384" s="247" t="s">
        <v>361</v>
      </c>
      <c r="G384" s="245"/>
      <c r="H384" s="248">
        <v>233646</v>
      </c>
      <c r="I384" s="249"/>
      <c r="J384" s="245"/>
      <c r="K384" s="245"/>
      <c r="L384" s="250"/>
      <c r="M384" s="251"/>
      <c r="N384" s="252"/>
      <c r="O384" s="252"/>
      <c r="P384" s="252"/>
      <c r="Q384" s="252"/>
      <c r="R384" s="252"/>
      <c r="S384" s="252"/>
      <c r="T384" s="25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4" t="s">
        <v>143</v>
      </c>
      <c r="AU384" s="254" t="s">
        <v>87</v>
      </c>
      <c r="AV384" s="14" t="s">
        <v>87</v>
      </c>
      <c r="AW384" s="14" t="s">
        <v>32</v>
      </c>
      <c r="AX384" s="14" t="s">
        <v>77</v>
      </c>
      <c r="AY384" s="254" t="s">
        <v>133</v>
      </c>
    </row>
    <row r="385" s="16" customFormat="1">
      <c r="A385" s="16"/>
      <c r="B385" s="266"/>
      <c r="C385" s="267"/>
      <c r="D385" s="235" t="s">
        <v>143</v>
      </c>
      <c r="E385" s="268" t="s">
        <v>1</v>
      </c>
      <c r="F385" s="269" t="s">
        <v>150</v>
      </c>
      <c r="G385" s="267"/>
      <c r="H385" s="270">
        <v>315132</v>
      </c>
      <c r="I385" s="271"/>
      <c r="J385" s="267"/>
      <c r="K385" s="267"/>
      <c r="L385" s="272"/>
      <c r="M385" s="273"/>
      <c r="N385" s="274"/>
      <c r="O385" s="274"/>
      <c r="P385" s="274"/>
      <c r="Q385" s="274"/>
      <c r="R385" s="274"/>
      <c r="S385" s="274"/>
      <c r="T385" s="275"/>
      <c r="U385" s="16"/>
      <c r="V385" s="16"/>
      <c r="W385" s="16"/>
      <c r="X385" s="16"/>
      <c r="Y385" s="16"/>
      <c r="Z385" s="16"/>
      <c r="AA385" s="16"/>
      <c r="AB385" s="16"/>
      <c r="AC385" s="16"/>
      <c r="AD385" s="16"/>
      <c r="AE385" s="16"/>
      <c r="AT385" s="276" t="s">
        <v>143</v>
      </c>
      <c r="AU385" s="276" t="s">
        <v>87</v>
      </c>
      <c r="AV385" s="16" t="s">
        <v>151</v>
      </c>
      <c r="AW385" s="16" t="s">
        <v>32</v>
      </c>
      <c r="AX385" s="16" t="s">
        <v>85</v>
      </c>
      <c r="AY385" s="276" t="s">
        <v>133</v>
      </c>
    </row>
    <row r="386" s="2" customFormat="1" ht="21.75" customHeight="1">
      <c r="A386" s="39"/>
      <c r="B386" s="40"/>
      <c r="C386" s="220" t="s">
        <v>375</v>
      </c>
      <c r="D386" s="220" t="s">
        <v>136</v>
      </c>
      <c r="E386" s="221" t="s">
        <v>376</v>
      </c>
      <c r="F386" s="222" t="s">
        <v>377</v>
      </c>
      <c r="G386" s="223" t="s">
        <v>139</v>
      </c>
      <c r="H386" s="224">
        <v>2018</v>
      </c>
      <c r="I386" s="225"/>
      <c r="J386" s="226">
        <f>ROUND(I386*H386,2)</f>
        <v>0</v>
      </c>
      <c r="K386" s="222" t="s">
        <v>140</v>
      </c>
      <c r="L386" s="45"/>
      <c r="M386" s="227" t="s">
        <v>1</v>
      </c>
      <c r="N386" s="228" t="s">
        <v>42</v>
      </c>
      <c r="O386" s="92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1" t="s">
        <v>151</v>
      </c>
      <c r="AT386" s="231" t="s">
        <v>136</v>
      </c>
      <c r="AU386" s="231" t="s">
        <v>87</v>
      </c>
      <c r="AY386" s="18" t="s">
        <v>133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8" t="s">
        <v>85</v>
      </c>
      <c r="BK386" s="232">
        <f>ROUND(I386*H386,2)</f>
        <v>0</v>
      </c>
      <c r="BL386" s="18" t="s">
        <v>151</v>
      </c>
      <c r="BM386" s="231" t="s">
        <v>378</v>
      </c>
    </row>
    <row r="387" s="14" customFormat="1">
      <c r="A387" s="14"/>
      <c r="B387" s="244"/>
      <c r="C387" s="245"/>
      <c r="D387" s="235" t="s">
        <v>143</v>
      </c>
      <c r="E387" s="246" t="s">
        <v>1</v>
      </c>
      <c r="F387" s="247" t="s">
        <v>366</v>
      </c>
      <c r="G387" s="245"/>
      <c r="H387" s="248">
        <v>2018</v>
      </c>
      <c r="I387" s="249"/>
      <c r="J387" s="245"/>
      <c r="K387" s="245"/>
      <c r="L387" s="250"/>
      <c r="M387" s="251"/>
      <c r="N387" s="252"/>
      <c r="O387" s="252"/>
      <c r="P387" s="252"/>
      <c r="Q387" s="252"/>
      <c r="R387" s="252"/>
      <c r="S387" s="252"/>
      <c r="T387" s="25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4" t="s">
        <v>143</v>
      </c>
      <c r="AU387" s="254" t="s">
        <v>87</v>
      </c>
      <c r="AV387" s="14" t="s">
        <v>87</v>
      </c>
      <c r="AW387" s="14" t="s">
        <v>32</v>
      </c>
      <c r="AX387" s="14" t="s">
        <v>85</v>
      </c>
      <c r="AY387" s="254" t="s">
        <v>133</v>
      </c>
    </row>
    <row r="388" s="2" customFormat="1" ht="16.5" customHeight="1">
      <c r="A388" s="39"/>
      <c r="B388" s="40"/>
      <c r="C388" s="220" t="s">
        <v>379</v>
      </c>
      <c r="D388" s="220" t="s">
        <v>136</v>
      </c>
      <c r="E388" s="221" t="s">
        <v>380</v>
      </c>
      <c r="F388" s="222" t="s">
        <v>381</v>
      </c>
      <c r="G388" s="223" t="s">
        <v>382</v>
      </c>
      <c r="H388" s="224">
        <v>1</v>
      </c>
      <c r="I388" s="225"/>
      <c r="J388" s="226">
        <f>ROUND(I388*H388,2)</f>
        <v>0</v>
      </c>
      <c r="K388" s="222" t="s">
        <v>1</v>
      </c>
      <c r="L388" s="45"/>
      <c r="M388" s="227" t="s">
        <v>1</v>
      </c>
      <c r="N388" s="228" t="s">
        <v>42</v>
      </c>
      <c r="O388" s="92"/>
      <c r="P388" s="229">
        <f>O388*H388</f>
        <v>0</v>
      </c>
      <c r="Q388" s="229">
        <v>0</v>
      </c>
      <c r="R388" s="229">
        <f>Q388*H388</f>
        <v>0</v>
      </c>
      <c r="S388" s="229">
        <v>0</v>
      </c>
      <c r="T388" s="230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1" t="s">
        <v>151</v>
      </c>
      <c r="AT388" s="231" t="s">
        <v>136</v>
      </c>
      <c r="AU388" s="231" t="s">
        <v>87</v>
      </c>
      <c r="AY388" s="18" t="s">
        <v>133</v>
      </c>
      <c r="BE388" s="232">
        <f>IF(N388="základní",J388,0)</f>
        <v>0</v>
      </c>
      <c r="BF388" s="232">
        <f>IF(N388="snížená",J388,0)</f>
        <v>0</v>
      </c>
      <c r="BG388" s="232">
        <f>IF(N388="zákl. přenesená",J388,0)</f>
        <v>0</v>
      </c>
      <c r="BH388" s="232">
        <f>IF(N388="sníž. přenesená",J388,0)</f>
        <v>0</v>
      </c>
      <c r="BI388" s="232">
        <f>IF(N388="nulová",J388,0)</f>
        <v>0</v>
      </c>
      <c r="BJ388" s="18" t="s">
        <v>85</v>
      </c>
      <c r="BK388" s="232">
        <f>ROUND(I388*H388,2)</f>
        <v>0</v>
      </c>
      <c r="BL388" s="18" t="s">
        <v>151</v>
      </c>
      <c r="BM388" s="231" t="s">
        <v>383</v>
      </c>
    </row>
    <row r="389" s="2" customFormat="1" ht="24.15" customHeight="1">
      <c r="A389" s="39"/>
      <c r="B389" s="40"/>
      <c r="C389" s="220" t="s">
        <v>384</v>
      </c>
      <c r="D389" s="220" t="s">
        <v>136</v>
      </c>
      <c r="E389" s="221" t="s">
        <v>385</v>
      </c>
      <c r="F389" s="222" t="s">
        <v>386</v>
      </c>
      <c r="G389" s="223" t="s">
        <v>382</v>
      </c>
      <c r="H389" s="224">
        <v>1</v>
      </c>
      <c r="I389" s="225"/>
      <c r="J389" s="226">
        <f>ROUND(I389*H389,2)</f>
        <v>0</v>
      </c>
      <c r="K389" s="222" t="s">
        <v>1</v>
      </c>
      <c r="L389" s="45"/>
      <c r="M389" s="227" t="s">
        <v>1</v>
      </c>
      <c r="N389" s="228" t="s">
        <v>42</v>
      </c>
      <c r="O389" s="92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1" t="s">
        <v>151</v>
      </c>
      <c r="AT389" s="231" t="s">
        <v>136</v>
      </c>
      <c r="AU389" s="231" t="s">
        <v>87</v>
      </c>
      <c r="AY389" s="18" t="s">
        <v>133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8" t="s">
        <v>85</v>
      </c>
      <c r="BK389" s="232">
        <f>ROUND(I389*H389,2)</f>
        <v>0</v>
      </c>
      <c r="BL389" s="18" t="s">
        <v>151</v>
      </c>
      <c r="BM389" s="231" t="s">
        <v>387</v>
      </c>
    </row>
    <row r="390" s="2" customFormat="1" ht="37.8" customHeight="1">
      <c r="A390" s="39"/>
      <c r="B390" s="40"/>
      <c r="C390" s="220" t="s">
        <v>388</v>
      </c>
      <c r="D390" s="220" t="s">
        <v>136</v>
      </c>
      <c r="E390" s="221" t="s">
        <v>389</v>
      </c>
      <c r="F390" s="222" t="s">
        <v>390</v>
      </c>
      <c r="G390" s="223" t="s">
        <v>268</v>
      </c>
      <c r="H390" s="224">
        <v>2</v>
      </c>
      <c r="I390" s="225"/>
      <c r="J390" s="226">
        <f>ROUND(I390*H390,2)</f>
        <v>0</v>
      </c>
      <c r="K390" s="222" t="s">
        <v>1</v>
      </c>
      <c r="L390" s="45"/>
      <c r="M390" s="227" t="s">
        <v>1</v>
      </c>
      <c r="N390" s="228" t="s">
        <v>42</v>
      </c>
      <c r="O390" s="92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1" t="s">
        <v>151</v>
      </c>
      <c r="AT390" s="231" t="s">
        <v>136</v>
      </c>
      <c r="AU390" s="231" t="s">
        <v>87</v>
      </c>
      <c r="AY390" s="18" t="s">
        <v>133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8" t="s">
        <v>85</v>
      </c>
      <c r="BK390" s="232">
        <f>ROUND(I390*H390,2)</f>
        <v>0</v>
      </c>
      <c r="BL390" s="18" t="s">
        <v>151</v>
      </c>
      <c r="BM390" s="231" t="s">
        <v>391</v>
      </c>
    </row>
    <row r="391" s="13" customFormat="1">
      <c r="A391" s="13"/>
      <c r="B391" s="233"/>
      <c r="C391" s="234"/>
      <c r="D391" s="235" t="s">
        <v>143</v>
      </c>
      <c r="E391" s="236" t="s">
        <v>1</v>
      </c>
      <c r="F391" s="237" t="s">
        <v>144</v>
      </c>
      <c r="G391" s="234"/>
      <c r="H391" s="236" t="s">
        <v>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143</v>
      </c>
      <c r="AU391" s="243" t="s">
        <v>87</v>
      </c>
      <c r="AV391" s="13" t="s">
        <v>85</v>
      </c>
      <c r="AW391" s="13" t="s">
        <v>32</v>
      </c>
      <c r="AX391" s="13" t="s">
        <v>77</v>
      </c>
      <c r="AY391" s="243" t="s">
        <v>133</v>
      </c>
    </row>
    <row r="392" s="14" customFormat="1">
      <c r="A392" s="14"/>
      <c r="B392" s="244"/>
      <c r="C392" s="245"/>
      <c r="D392" s="235" t="s">
        <v>143</v>
      </c>
      <c r="E392" s="246" t="s">
        <v>1</v>
      </c>
      <c r="F392" s="247" t="s">
        <v>270</v>
      </c>
      <c r="G392" s="245"/>
      <c r="H392" s="248">
        <v>2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143</v>
      </c>
      <c r="AU392" s="254" t="s">
        <v>87</v>
      </c>
      <c r="AV392" s="14" t="s">
        <v>87</v>
      </c>
      <c r="AW392" s="14" t="s">
        <v>32</v>
      </c>
      <c r="AX392" s="14" t="s">
        <v>77</v>
      </c>
      <c r="AY392" s="254" t="s">
        <v>133</v>
      </c>
    </row>
    <row r="393" s="16" customFormat="1">
      <c r="A393" s="16"/>
      <c r="B393" s="266"/>
      <c r="C393" s="267"/>
      <c r="D393" s="235" t="s">
        <v>143</v>
      </c>
      <c r="E393" s="268" t="s">
        <v>1</v>
      </c>
      <c r="F393" s="269" t="s">
        <v>150</v>
      </c>
      <c r="G393" s="267"/>
      <c r="H393" s="270">
        <v>2</v>
      </c>
      <c r="I393" s="271"/>
      <c r="J393" s="267"/>
      <c r="K393" s="267"/>
      <c r="L393" s="272"/>
      <c r="M393" s="273"/>
      <c r="N393" s="274"/>
      <c r="O393" s="274"/>
      <c r="P393" s="274"/>
      <c r="Q393" s="274"/>
      <c r="R393" s="274"/>
      <c r="S393" s="274"/>
      <c r="T393" s="275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76" t="s">
        <v>143</v>
      </c>
      <c r="AU393" s="276" t="s">
        <v>87</v>
      </c>
      <c r="AV393" s="16" t="s">
        <v>151</v>
      </c>
      <c r="AW393" s="16" t="s">
        <v>32</v>
      </c>
      <c r="AX393" s="16" t="s">
        <v>85</v>
      </c>
      <c r="AY393" s="276" t="s">
        <v>133</v>
      </c>
    </row>
    <row r="394" s="2" customFormat="1" ht="24.15" customHeight="1">
      <c r="A394" s="39"/>
      <c r="B394" s="40"/>
      <c r="C394" s="220" t="s">
        <v>392</v>
      </c>
      <c r="D394" s="220" t="s">
        <v>136</v>
      </c>
      <c r="E394" s="221" t="s">
        <v>393</v>
      </c>
      <c r="F394" s="222" t="s">
        <v>394</v>
      </c>
      <c r="G394" s="223" t="s">
        <v>382</v>
      </c>
      <c r="H394" s="224">
        <v>1</v>
      </c>
      <c r="I394" s="225"/>
      <c r="J394" s="226">
        <f>ROUND(I394*H394,2)</f>
        <v>0</v>
      </c>
      <c r="K394" s="222" t="s">
        <v>1</v>
      </c>
      <c r="L394" s="45"/>
      <c r="M394" s="227" t="s">
        <v>1</v>
      </c>
      <c r="N394" s="228" t="s">
        <v>42</v>
      </c>
      <c r="O394" s="92"/>
      <c r="P394" s="229">
        <f>O394*H394</f>
        <v>0</v>
      </c>
      <c r="Q394" s="229">
        <v>0</v>
      </c>
      <c r="R394" s="229">
        <f>Q394*H394</f>
        <v>0</v>
      </c>
      <c r="S394" s="229">
        <v>0</v>
      </c>
      <c r="T394" s="230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1" t="s">
        <v>151</v>
      </c>
      <c r="AT394" s="231" t="s">
        <v>136</v>
      </c>
      <c r="AU394" s="231" t="s">
        <v>87</v>
      </c>
      <c r="AY394" s="18" t="s">
        <v>133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8" t="s">
        <v>85</v>
      </c>
      <c r="BK394" s="232">
        <f>ROUND(I394*H394,2)</f>
        <v>0</v>
      </c>
      <c r="BL394" s="18" t="s">
        <v>151</v>
      </c>
      <c r="BM394" s="231" t="s">
        <v>395</v>
      </c>
    </row>
    <row r="395" s="12" customFormat="1" ht="22.8" customHeight="1">
      <c r="A395" s="12"/>
      <c r="B395" s="204"/>
      <c r="C395" s="205"/>
      <c r="D395" s="206" t="s">
        <v>76</v>
      </c>
      <c r="E395" s="218" t="s">
        <v>396</v>
      </c>
      <c r="F395" s="218" t="s">
        <v>397</v>
      </c>
      <c r="G395" s="205"/>
      <c r="H395" s="205"/>
      <c r="I395" s="208"/>
      <c r="J395" s="219">
        <f>BK395</f>
        <v>0</v>
      </c>
      <c r="K395" s="205"/>
      <c r="L395" s="210"/>
      <c r="M395" s="211"/>
      <c r="N395" s="212"/>
      <c r="O395" s="212"/>
      <c r="P395" s="213">
        <f>SUM(P396:P400)</f>
        <v>0</v>
      </c>
      <c r="Q395" s="212"/>
      <c r="R395" s="213">
        <f>SUM(R396:R400)</f>
        <v>0</v>
      </c>
      <c r="S395" s="212"/>
      <c r="T395" s="214">
        <f>SUM(T396:T400)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5" t="s">
        <v>85</v>
      </c>
      <c r="AT395" s="216" t="s">
        <v>76</v>
      </c>
      <c r="AU395" s="216" t="s">
        <v>85</v>
      </c>
      <c r="AY395" s="215" t="s">
        <v>133</v>
      </c>
      <c r="BK395" s="217">
        <f>SUM(BK396:BK400)</f>
        <v>0</v>
      </c>
    </row>
    <row r="396" s="2" customFormat="1" ht="33" customHeight="1">
      <c r="A396" s="39"/>
      <c r="B396" s="40"/>
      <c r="C396" s="220" t="s">
        <v>398</v>
      </c>
      <c r="D396" s="220" t="s">
        <v>136</v>
      </c>
      <c r="E396" s="221" t="s">
        <v>399</v>
      </c>
      <c r="F396" s="222" t="s">
        <v>400</v>
      </c>
      <c r="G396" s="223" t="s">
        <v>401</v>
      </c>
      <c r="H396" s="224">
        <v>13.137000000000001</v>
      </c>
      <c r="I396" s="225"/>
      <c r="J396" s="226">
        <f>ROUND(I396*H396,2)</f>
        <v>0</v>
      </c>
      <c r="K396" s="222" t="s">
        <v>140</v>
      </c>
      <c r="L396" s="45"/>
      <c r="M396" s="227" t="s">
        <v>1</v>
      </c>
      <c r="N396" s="228" t="s">
        <v>42</v>
      </c>
      <c r="O396" s="92"/>
      <c r="P396" s="229">
        <f>O396*H396</f>
        <v>0</v>
      </c>
      <c r="Q396" s="229">
        <v>0</v>
      </c>
      <c r="R396" s="229">
        <f>Q396*H396</f>
        <v>0</v>
      </c>
      <c r="S396" s="229">
        <v>0</v>
      </c>
      <c r="T396" s="230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1" t="s">
        <v>151</v>
      </c>
      <c r="AT396" s="231" t="s">
        <v>136</v>
      </c>
      <c r="AU396" s="231" t="s">
        <v>87</v>
      </c>
      <c r="AY396" s="18" t="s">
        <v>133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8" t="s">
        <v>85</v>
      </c>
      <c r="BK396" s="232">
        <f>ROUND(I396*H396,2)</f>
        <v>0</v>
      </c>
      <c r="BL396" s="18" t="s">
        <v>151</v>
      </c>
      <c r="BM396" s="231" t="s">
        <v>402</v>
      </c>
    </row>
    <row r="397" s="2" customFormat="1" ht="24.15" customHeight="1">
      <c r="A397" s="39"/>
      <c r="B397" s="40"/>
      <c r="C397" s="220" t="s">
        <v>403</v>
      </c>
      <c r="D397" s="220" t="s">
        <v>136</v>
      </c>
      <c r="E397" s="221" t="s">
        <v>404</v>
      </c>
      <c r="F397" s="222" t="s">
        <v>405</v>
      </c>
      <c r="G397" s="223" t="s">
        <v>401</v>
      </c>
      <c r="H397" s="224">
        <v>328.42500000000001</v>
      </c>
      <c r="I397" s="225"/>
      <c r="J397" s="226">
        <f>ROUND(I397*H397,2)</f>
        <v>0</v>
      </c>
      <c r="K397" s="222" t="s">
        <v>140</v>
      </c>
      <c r="L397" s="45"/>
      <c r="M397" s="227" t="s">
        <v>1</v>
      </c>
      <c r="N397" s="228" t="s">
        <v>42</v>
      </c>
      <c r="O397" s="92"/>
      <c r="P397" s="229">
        <f>O397*H397</f>
        <v>0</v>
      </c>
      <c r="Q397" s="229">
        <v>0</v>
      </c>
      <c r="R397" s="229">
        <f>Q397*H397</f>
        <v>0</v>
      </c>
      <c r="S397" s="229">
        <v>0</v>
      </c>
      <c r="T397" s="230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1" t="s">
        <v>151</v>
      </c>
      <c r="AT397" s="231" t="s">
        <v>136</v>
      </c>
      <c r="AU397" s="231" t="s">
        <v>87</v>
      </c>
      <c r="AY397" s="18" t="s">
        <v>133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8" t="s">
        <v>85</v>
      </c>
      <c r="BK397" s="232">
        <f>ROUND(I397*H397,2)</f>
        <v>0</v>
      </c>
      <c r="BL397" s="18" t="s">
        <v>151</v>
      </c>
      <c r="BM397" s="231" t="s">
        <v>406</v>
      </c>
    </row>
    <row r="398" s="14" customFormat="1">
      <c r="A398" s="14"/>
      <c r="B398" s="244"/>
      <c r="C398" s="245"/>
      <c r="D398" s="235" t="s">
        <v>143</v>
      </c>
      <c r="E398" s="246" t="s">
        <v>1</v>
      </c>
      <c r="F398" s="247" t="s">
        <v>407</v>
      </c>
      <c r="G398" s="245"/>
      <c r="H398" s="248">
        <v>328.42500000000001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143</v>
      </c>
      <c r="AU398" s="254" t="s">
        <v>87</v>
      </c>
      <c r="AV398" s="14" t="s">
        <v>87</v>
      </c>
      <c r="AW398" s="14" t="s">
        <v>32</v>
      </c>
      <c r="AX398" s="14" t="s">
        <v>85</v>
      </c>
      <c r="AY398" s="254" t="s">
        <v>133</v>
      </c>
    </row>
    <row r="399" s="2" customFormat="1" ht="33" customHeight="1">
      <c r="A399" s="39"/>
      <c r="B399" s="40"/>
      <c r="C399" s="220" t="s">
        <v>408</v>
      </c>
      <c r="D399" s="220" t="s">
        <v>136</v>
      </c>
      <c r="E399" s="221" t="s">
        <v>409</v>
      </c>
      <c r="F399" s="222" t="s">
        <v>410</v>
      </c>
      <c r="G399" s="223" t="s">
        <v>401</v>
      </c>
      <c r="H399" s="224">
        <v>13.137000000000001</v>
      </c>
      <c r="I399" s="225"/>
      <c r="J399" s="226">
        <f>ROUND(I399*H399,2)</f>
        <v>0</v>
      </c>
      <c r="K399" s="222" t="s">
        <v>140</v>
      </c>
      <c r="L399" s="45"/>
      <c r="M399" s="227" t="s">
        <v>1</v>
      </c>
      <c r="N399" s="228" t="s">
        <v>42</v>
      </c>
      <c r="O399" s="92"/>
      <c r="P399" s="229">
        <f>O399*H399</f>
        <v>0</v>
      </c>
      <c r="Q399" s="229">
        <v>0</v>
      </c>
      <c r="R399" s="229">
        <f>Q399*H399</f>
        <v>0</v>
      </c>
      <c r="S399" s="229">
        <v>0</v>
      </c>
      <c r="T399" s="230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1" t="s">
        <v>151</v>
      </c>
      <c r="AT399" s="231" t="s">
        <v>136</v>
      </c>
      <c r="AU399" s="231" t="s">
        <v>87</v>
      </c>
      <c r="AY399" s="18" t="s">
        <v>133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8" t="s">
        <v>85</v>
      </c>
      <c r="BK399" s="232">
        <f>ROUND(I399*H399,2)</f>
        <v>0</v>
      </c>
      <c r="BL399" s="18" t="s">
        <v>151</v>
      </c>
      <c r="BM399" s="231" t="s">
        <v>411</v>
      </c>
    </row>
    <row r="400" s="2" customFormat="1" ht="44.25" customHeight="1">
      <c r="A400" s="39"/>
      <c r="B400" s="40"/>
      <c r="C400" s="220" t="s">
        <v>412</v>
      </c>
      <c r="D400" s="220" t="s">
        <v>136</v>
      </c>
      <c r="E400" s="221" t="s">
        <v>413</v>
      </c>
      <c r="F400" s="222" t="s">
        <v>414</v>
      </c>
      <c r="G400" s="223" t="s">
        <v>401</v>
      </c>
      <c r="H400" s="224">
        <v>13.137000000000001</v>
      </c>
      <c r="I400" s="225"/>
      <c r="J400" s="226">
        <f>ROUND(I400*H400,2)</f>
        <v>0</v>
      </c>
      <c r="K400" s="222" t="s">
        <v>140</v>
      </c>
      <c r="L400" s="45"/>
      <c r="M400" s="227" t="s">
        <v>1</v>
      </c>
      <c r="N400" s="228" t="s">
        <v>42</v>
      </c>
      <c r="O400" s="92"/>
      <c r="P400" s="229">
        <f>O400*H400</f>
        <v>0</v>
      </c>
      <c r="Q400" s="229">
        <v>0</v>
      </c>
      <c r="R400" s="229">
        <f>Q400*H400</f>
        <v>0</v>
      </c>
      <c r="S400" s="229">
        <v>0</v>
      </c>
      <c r="T400" s="230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1" t="s">
        <v>151</v>
      </c>
      <c r="AT400" s="231" t="s">
        <v>136</v>
      </c>
      <c r="AU400" s="231" t="s">
        <v>87</v>
      </c>
      <c r="AY400" s="18" t="s">
        <v>133</v>
      </c>
      <c r="BE400" s="232">
        <f>IF(N400="základní",J400,0)</f>
        <v>0</v>
      </c>
      <c r="BF400" s="232">
        <f>IF(N400="snížená",J400,0)</f>
        <v>0</v>
      </c>
      <c r="BG400" s="232">
        <f>IF(N400="zákl. přenesená",J400,0)</f>
        <v>0</v>
      </c>
      <c r="BH400" s="232">
        <f>IF(N400="sníž. přenesená",J400,0)</f>
        <v>0</v>
      </c>
      <c r="BI400" s="232">
        <f>IF(N400="nulová",J400,0)</f>
        <v>0</v>
      </c>
      <c r="BJ400" s="18" t="s">
        <v>85</v>
      </c>
      <c r="BK400" s="232">
        <f>ROUND(I400*H400,2)</f>
        <v>0</v>
      </c>
      <c r="BL400" s="18" t="s">
        <v>151</v>
      </c>
      <c r="BM400" s="231" t="s">
        <v>415</v>
      </c>
    </row>
    <row r="401" s="12" customFormat="1" ht="22.8" customHeight="1">
      <c r="A401" s="12"/>
      <c r="B401" s="204"/>
      <c r="C401" s="205"/>
      <c r="D401" s="206" t="s">
        <v>76</v>
      </c>
      <c r="E401" s="218" t="s">
        <v>416</v>
      </c>
      <c r="F401" s="218" t="s">
        <v>417</v>
      </c>
      <c r="G401" s="205"/>
      <c r="H401" s="205"/>
      <c r="I401" s="208"/>
      <c r="J401" s="219">
        <f>BK401</f>
        <v>0</v>
      </c>
      <c r="K401" s="205"/>
      <c r="L401" s="210"/>
      <c r="M401" s="211"/>
      <c r="N401" s="212"/>
      <c r="O401" s="212"/>
      <c r="P401" s="213">
        <f>P402</f>
        <v>0</v>
      </c>
      <c r="Q401" s="212"/>
      <c r="R401" s="213">
        <f>R402</f>
        <v>0</v>
      </c>
      <c r="S401" s="212"/>
      <c r="T401" s="214">
        <f>T402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5" t="s">
        <v>85</v>
      </c>
      <c r="AT401" s="216" t="s">
        <v>76</v>
      </c>
      <c r="AU401" s="216" t="s">
        <v>85</v>
      </c>
      <c r="AY401" s="215" t="s">
        <v>133</v>
      </c>
      <c r="BK401" s="217">
        <f>BK402</f>
        <v>0</v>
      </c>
    </row>
    <row r="402" s="2" customFormat="1" ht="16.5" customHeight="1">
      <c r="A402" s="39"/>
      <c r="B402" s="40"/>
      <c r="C402" s="220" t="s">
        <v>418</v>
      </c>
      <c r="D402" s="220" t="s">
        <v>136</v>
      </c>
      <c r="E402" s="221" t="s">
        <v>419</v>
      </c>
      <c r="F402" s="222" t="s">
        <v>420</v>
      </c>
      <c r="G402" s="223" t="s">
        <v>401</v>
      </c>
      <c r="H402" s="224">
        <v>1032.7639999999999</v>
      </c>
      <c r="I402" s="225"/>
      <c r="J402" s="226">
        <f>ROUND(I402*H402,2)</f>
        <v>0</v>
      </c>
      <c r="K402" s="222" t="s">
        <v>140</v>
      </c>
      <c r="L402" s="45"/>
      <c r="M402" s="227" t="s">
        <v>1</v>
      </c>
      <c r="N402" s="228" t="s">
        <v>42</v>
      </c>
      <c r="O402" s="92"/>
      <c r="P402" s="229">
        <f>O402*H402</f>
        <v>0</v>
      </c>
      <c r="Q402" s="229">
        <v>0</v>
      </c>
      <c r="R402" s="229">
        <f>Q402*H402</f>
        <v>0</v>
      </c>
      <c r="S402" s="229">
        <v>0</v>
      </c>
      <c r="T402" s="230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1" t="s">
        <v>151</v>
      </c>
      <c r="AT402" s="231" t="s">
        <v>136</v>
      </c>
      <c r="AU402" s="231" t="s">
        <v>87</v>
      </c>
      <c r="AY402" s="18" t="s">
        <v>133</v>
      </c>
      <c r="BE402" s="232">
        <f>IF(N402="základní",J402,0)</f>
        <v>0</v>
      </c>
      <c r="BF402" s="232">
        <f>IF(N402="snížená",J402,0)</f>
        <v>0</v>
      </c>
      <c r="BG402" s="232">
        <f>IF(N402="zákl. přenesená",J402,0)</f>
        <v>0</v>
      </c>
      <c r="BH402" s="232">
        <f>IF(N402="sníž. přenesená",J402,0)</f>
        <v>0</v>
      </c>
      <c r="BI402" s="232">
        <f>IF(N402="nulová",J402,0)</f>
        <v>0</v>
      </c>
      <c r="BJ402" s="18" t="s">
        <v>85</v>
      </c>
      <c r="BK402" s="232">
        <f>ROUND(I402*H402,2)</f>
        <v>0</v>
      </c>
      <c r="BL402" s="18" t="s">
        <v>151</v>
      </c>
      <c r="BM402" s="231" t="s">
        <v>421</v>
      </c>
    </row>
    <row r="403" s="12" customFormat="1" ht="25.92" customHeight="1">
      <c r="A403" s="12"/>
      <c r="B403" s="204"/>
      <c r="C403" s="205"/>
      <c r="D403" s="206" t="s">
        <v>76</v>
      </c>
      <c r="E403" s="207" t="s">
        <v>422</v>
      </c>
      <c r="F403" s="207" t="s">
        <v>423</v>
      </c>
      <c r="G403" s="205"/>
      <c r="H403" s="205"/>
      <c r="I403" s="208"/>
      <c r="J403" s="209">
        <f>BK403</f>
        <v>0</v>
      </c>
      <c r="K403" s="205"/>
      <c r="L403" s="210"/>
      <c r="M403" s="211"/>
      <c r="N403" s="212"/>
      <c r="O403" s="212"/>
      <c r="P403" s="213">
        <f>P404+P412+P417</f>
        <v>0</v>
      </c>
      <c r="Q403" s="212"/>
      <c r="R403" s="213">
        <f>R404+R412+R417</f>
        <v>1.82646</v>
      </c>
      <c r="S403" s="212"/>
      <c r="T403" s="214">
        <f>T404+T412+T417</f>
        <v>0.92518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15" t="s">
        <v>87</v>
      </c>
      <c r="AT403" s="216" t="s">
        <v>76</v>
      </c>
      <c r="AU403" s="216" t="s">
        <v>77</v>
      </c>
      <c r="AY403" s="215" t="s">
        <v>133</v>
      </c>
      <c r="BK403" s="217">
        <f>BK404+BK412+BK417</f>
        <v>0</v>
      </c>
    </row>
    <row r="404" s="12" customFormat="1" ht="22.8" customHeight="1">
      <c r="A404" s="12"/>
      <c r="B404" s="204"/>
      <c r="C404" s="205"/>
      <c r="D404" s="206" t="s">
        <v>76</v>
      </c>
      <c r="E404" s="218" t="s">
        <v>424</v>
      </c>
      <c r="F404" s="218" t="s">
        <v>425</v>
      </c>
      <c r="G404" s="205"/>
      <c r="H404" s="205"/>
      <c r="I404" s="208"/>
      <c r="J404" s="219">
        <f>BK404</f>
        <v>0</v>
      </c>
      <c r="K404" s="205"/>
      <c r="L404" s="210"/>
      <c r="M404" s="211"/>
      <c r="N404" s="212"/>
      <c r="O404" s="212"/>
      <c r="P404" s="213">
        <f>SUM(P405:P411)</f>
        <v>0</v>
      </c>
      <c r="Q404" s="212"/>
      <c r="R404" s="213">
        <f>SUM(R405:R411)</f>
        <v>0.11460000000000001</v>
      </c>
      <c r="S404" s="212"/>
      <c r="T404" s="214">
        <f>SUM(T405:T411)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5" t="s">
        <v>87</v>
      </c>
      <c r="AT404" s="216" t="s">
        <v>76</v>
      </c>
      <c r="AU404" s="216" t="s">
        <v>85</v>
      </c>
      <c r="AY404" s="215" t="s">
        <v>133</v>
      </c>
      <c r="BK404" s="217">
        <f>SUM(BK405:BK411)</f>
        <v>0</v>
      </c>
    </row>
    <row r="405" s="2" customFormat="1" ht="16.5" customHeight="1">
      <c r="A405" s="39"/>
      <c r="B405" s="40"/>
      <c r="C405" s="220" t="s">
        <v>426</v>
      </c>
      <c r="D405" s="220" t="s">
        <v>136</v>
      </c>
      <c r="E405" s="221" t="s">
        <v>427</v>
      </c>
      <c r="F405" s="222" t="s">
        <v>428</v>
      </c>
      <c r="G405" s="223" t="s">
        <v>296</v>
      </c>
      <c r="H405" s="224">
        <v>30</v>
      </c>
      <c r="I405" s="225"/>
      <c r="J405" s="226">
        <f>ROUND(I405*H405,2)</f>
        <v>0</v>
      </c>
      <c r="K405" s="222" t="s">
        <v>1</v>
      </c>
      <c r="L405" s="45"/>
      <c r="M405" s="227" t="s">
        <v>1</v>
      </c>
      <c r="N405" s="228" t="s">
        <v>42</v>
      </c>
      <c r="O405" s="92"/>
      <c r="P405" s="229">
        <f>O405*H405</f>
        <v>0</v>
      </c>
      <c r="Q405" s="229">
        <v>0.00191</v>
      </c>
      <c r="R405" s="229">
        <f>Q405*H405</f>
        <v>0.057300000000000004</v>
      </c>
      <c r="S405" s="229">
        <v>0</v>
      </c>
      <c r="T405" s="23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31" t="s">
        <v>141</v>
      </c>
      <c r="AT405" s="231" t="s">
        <v>136</v>
      </c>
      <c r="AU405" s="231" t="s">
        <v>87</v>
      </c>
      <c r="AY405" s="18" t="s">
        <v>133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8" t="s">
        <v>85</v>
      </c>
      <c r="BK405" s="232">
        <f>ROUND(I405*H405,2)</f>
        <v>0</v>
      </c>
      <c r="BL405" s="18" t="s">
        <v>141</v>
      </c>
      <c r="BM405" s="231" t="s">
        <v>429</v>
      </c>
    </row>
    <row r="406" s="13" customFormat="1">
      <c r="A406" s="13"/>
      <c r="B406" s="233"/>
      <c r="C406" s="234"/>
      <c r="D406" s="235" t="s">
        <v>143</v>
      </c>
      <c r="E406" s="236" t="s">
        <v>1</v>
      </c>
      <c r="F406" s="237" t="s">
        <v>430</v>
      </c>
      <c r="G406" s="234"/>
      <c r="H406" s="236" t="s">
        <v>1</v>
      </c>
      <c r="I406" s="238"/>
      <c r="J406" s="234"/>
      <c r="K406" s="234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143</v>
      </c>
      <c r="AU406" s="243" t="s">
        <v>87</v>
      </c>
      <c r="AV406" s="13" t="s">
        <v>85</v>
      </c>
      <c r="AW406" s="13" t="s">
        <v>32</v>
      </c>
      <c r="AX406" s="13" t="s">
        <v>77</v>
      </c>
      <c r="AY406" s="243" t="s">
        <v>133</v>
      </c>
    </row>
    <row r="407" s="14" customFormat="1">
      <c r="A407" s="14"/>
      <c r="B407" s="244"/>
      <c r="C407" s="245"/>
      <c r="D407" s="235" t="s">
        <v>143</v>
      </c>
      <c r="E407" s="246" t="s">
        <v>1</v>
      </c>
      <c r="F407" s="247" t="s">
        <v>431</v>
      </c>
      <c r="G407" s="245"/>
      <c r="H407" s="248">
        <v>30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143</v>
      </c>
      <c r="AU407" s="254" t="s">
        <v>87</v>
      </c>
      <c r="AV407" s="14" t="s">
        <v>87</v>
      </c>
      <c r="AW407" s="14" t="s">
        <v>32</v>
      </c>
      <c r="AX407" s="14" t="s">
        <v>85</v>
      </c>
      <c r="AY407" s="254" t="s">
        <v>133</v>
      </c>
    </row>
    <row r="408" s="2" customFormat="1" ht="16.5" customHeight="1">
      <c r="A408" s="39"/>
      <c r="B408" s="40"/>
      <c r="C408" s="220" t="s">
        <v>432</v>
      </c>
      <c r="D408" s="220" t="s">
        <v>136</v>
      </c>
      <c r="E408" s="221" t="s">
        <v>433</v>
      </c>
      <c r="F408" s="222" t="s">
        <v>434</v>
      </c>
      <c r="G408" s="223" t="s">
        <v>296</v>
      </c>
      <c r="H408" s="224">
        <v>30</v>
      </c>
      <c r="I408" s="225"/>
      <c r="J408" s="226">
        <f>ROUND(I408*H408,2)</f>
        <v>0</v>
      </c>
      <c r="K408" s="222" t="s">
        <v>1</v>
      </c>
      <c r="L408" s="45"/>
      <c r="M408" s="227" t="s">
        <v>1</v>
      </c>
      <c r="N408" s="228" t="s">
        <v>42</v>
      </c>
      <c r="O408" s="92"/>
      <c r="P408" s="229">
        <f>O408*H408</f>
        <v>0</v>
      </c>
      <c r="Q408" s="229">
        <v>0.00191</v>
      </c>
      <c r="R408" s="229">
        <f>Q408*H408</f>
        <v>0.057300000000000004</v>
      </c>
      <c r="S408" s="229">
        <v>0</v>
      </c>
      <c r="T408" s="230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1" t="s">
        <v>141</v>
      </c>
      <c r="AT408" s="231" t="s">
        <v>136</v>
      </c>
      <c r="AU408" s="231" t="s">
        <v>87</v>
      </c>
      <c r="AY408" s="18" t="s">
        <v>133</v>
      </c>
      <c r="BE408" s="232">
        <f>IF(N408="základní",J408,0)</f>
        <v>0</v>
      </c>
      <c r="BF408" s="232">
        <f>IF(N408="snížená",J408,0)</f>
        <v>0</v>
      </c>
      <c r="BG408" s="232">
        <f>IF(N408="zákl. přenesená",J408,0)</f>
        <v>0</v>
      </c>
      <c r="BH408" s="232">
        <f>IF(N408="sníž. přenesená",J408,0)</f>
        <v>0</v>
      </c>
      <c r="BI408" s="232">
        <f>IF(N408="nulová",J408,0)</f>
        <v>0</v>
      </c>
      <c r="BJ408" s="18" t="s">
        <v>85</v>
      </c>
      <c r="BK408" s="232">
        <f>ROUND(I408*H408,2)</f>
        <v>0</v>
      </c>
      <c r="BL408" s="18" t="s">
        <v>141</v>
      </c>
      <c r="BM408" s="231" t="s">
        <v>435</v>
      </c>
    </row>
    <row r="409" s="13" customFormat="1">
      <c r="A409" s="13"/>
      <c r="B409" s="233"/>
      <c r="C409" s="234"/>
      <c r="D409" s="235" t="s">
        <v>143</v>
      </c>
      <c r="E409" s="236" t="s">
        <v>1</v>
      </c>
      <c r="F409" s="237" t="s">
        <v>430</v>
      </c>
      <c r="G409" s="234"/>
      <c r="H409" s="236" t="s">
        <v>1</v>
      </c>
      <c r="I409" s="238"/>
      <c r="J409" s="234"/>
      <c r="K409" s="234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143</v>
      </c>
      <c r="AU409" s="243" t="s">
        <v>87</v>
      </c>
      <c r="AV409" s="13" t="s">
        <v>85</v>
      </c>
      <c r="AW409" s="13" t="s">
        <v>32</v>
      </c>
      <c r="AX409" s="13" t="s">
        <v>77</v>
      </c>
      <c r="AY409" s="243" t="s">
        <v>133</v>
      </c>
    </row>
    <row r="410" s="14" customFormat="1">
      <c r="A410" s="14"/>
      <c r="B410" s="244"/>
      <c r="C410" s="245"/>
      <c r="D410" s="235" t="s">
        <v>143</v>
      </c>
      <c r="E410" s="246" t="s">
        <v>1</v>
      </c>
      <c r="F410" s="247" t="s">
        <v>431</v>
      </c>
      <c r="G410" s="245"/>
      <c r="H410" s="248">
        <v>30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143</v>
      </c>
      <c r="AU410" s="254" t="s">
        <v>87</v>
      </c>
      <c r="AV410" s="14" t="s">
        <v>87</v>
      </c>
      <c r="AW410" s="14" t="s">
        <v>32</v>
      </c>
      <c r="AX410" s="14" t="s">
        <v>85</v>
      </c>
      <c r="AY410" s="254" t="s">
        <v>133</v>
      </c>
    </row>
    <row r="411" s="2" customFormat="1" ht="24.15" customHeight="1">
      <c r="A411" s="39"/>
      <c r="B411" s="40"/>
      <c r="C411" s="220" t="s">
        <v>436</v>
      </c>
      <c r="D411" s="220" t="s">
        <v>136</v>
      </c>
      <c r="E411" s="221" t="s">
        <v>437</v>
      </c>
      <c r="F411" s="222" t="s">
        <v>438</v>
      </c>
      <c r="G411" s="223" t="s">
        <v>401</v>
      </c>
      <c r="H411" s="224">
        <v>0.11500000000000001</v>
      </c>
      <c r="I411" s="225"/>
      <c r="J411" s="226">
        <f>ROUND(I411*H411,2)</f>
        <v>0</v>
      </c>
      <c r="K411" s="222" t="s">
        <v>140</v>
      </c>
      <c r="L411" s="45"/>
      <c r="M411" s="227" t="s">
        <v>1</v>
      </c>
      <c r="N411" s="228" t="s">
        <v>42</v>
      </c>
      <c r="O411" s="92"/>
      <c r="P411" s="229">
        <f>O411*H411</f>
        <v>0</v>
      </c>
      <c r="Q411" s="229">
        <v>0</v>
      </c>
      <c r="R411" s="229">
        <f>Q411*H411</f>
        <v>0</v>
      </c>
      <c r="S411" s="229">
        <v>0</v>
      </c>
      <c r="T411" s="230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1" t="s">
        <v>141</v>
      </c>
      <c r="AT411" s="231" t="s">
        <v>136</v>
      </c>
      <c r="AU411" s="231" t="s">
        <v>87</v>
      </c>
      <c r="AY411" s="18" t="s">
        <v>133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8" t="s">
        <v>85</v>
      </c>
      <c r="BK411" s="232">
        <f>ROUND(I411*H411,2)</f>
        <v>0</v>
      </c>
      <c r="BL411" s="18" t="s">
        <v>141</v>
      </c>
      <c r="BM411" s="231" t="s">
        <v>439</v>
      </c>
    </row>
    <row r="412" s="12" customFormat="1" ht="22.8" customHeight="1">
      <c r="A412" s="12"/>
      <c r="B412" s="204"/>
      <c r="C412" s="205"/>
      <c r="D412" s="206" t="s">
        <v>76</v>
      </c>
      <c r="E412" s="218" t="s">
        <v>440</v>
      </c>
      <c r="F412" s="218" t="s">
        <v>441</v>
      </c>
      <c r="G412" s="205"/>
      <c r="H412" s="205"/>
      <c r="I412" s="208"/>
      <c r="J412" s="219">
        <f>BK412</f>
        <v>0</v>
      </c>
      <c r="K412" s="205"/>
      <c r="L412" s="210"/>
      <c r="M412" s="211"/>
      <c r="N412" s="212"/>
      <c r="O412" s="212"/>
      <c r="P412" s="213">
        <f>SUM(P413:P416)</f>
        <v>0</v>
      </c>
      <c r="Q412" s="212"/>
      <c r="R412" s="213">
        <f>SUM(R413:R416)</f>
        <v>0</v>
      </c>
      <c r="S412" s="212"/>
      <c r="T412" s="214">
        <f>SUM(T413:T416)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15" t="s">
        <v>87</v>
      </c>
      <c r="AT412" s="216" t="s">
        <v>76</v>
      </c>
      <c r="AU412" s="216" t="s">
        <v>85</v>
      </c>
      <c r="AY412" s="215" t="s">
        <v>133</v>
      </c>
      <c r="BK412" s="217">
        <f>SUM(BK413:BK416)</f>
        <v>0</v>
      </c>
    </row>
    <row r="413" s="2" customFormat="1" ht="16.5" customHeight="1">
      <c r="A413" s="39"/>
      <c r="B413" s="40"/>
      <c r="C413" s="220" t="s">
        <v>442</v>
      </c>
      <c r="D413" s="220" t="s">
        <v>136</v>
      </c>
      <c r="E413" s="221" t="s">
        <v>443</v>
      </c>
      <c r="F413" s="222" t="s">
        <v>444</v>
      </c>
      <c r="G413" s="223" t="s">
        <v>296</v>
      </c>
      <c r="H413" s="224">
        <v>100</v>
      </c>
      <c r="I413" s="225"/>
      <c r="J413" s="226">
        <f>ROUND(I413*H413,2)</f>
        <v>0</v>
      </c>
      <c r="K413" s="222" t="s">
        <v>1</v>
      </c>
      <c r="L413" s="45"/>
      <c r="M413" s="227" t="s">
        <v>1</v>
      </c>
      <c r="N413" s="228" t="s">
        <v>42</v>
      </c>
      <c r="O413" s="92"/>
      <c r="P413" s="229">
        <f>O413*H413</f>
        <v>0</v>
      </c>
      <c r="Q413" s="229">
        <v>0</v>
      </c>
      <c r="R413" s="229">
        <f>Q413*H413</f>
        <v>0</v>
      </c>
      <c r="S413" s="229">
        <v>0</v>
      </c>
      <c r="T413" s="230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1" t="s">
        <v>141</v>
      </c>
      <c r="AT413" s="231" t="s">
        <v>136</v>
      </c>
      <c r="AU413" s="231" t="s">
        <v>87</v>
      </c>
      <c r="AY413" s="18" t="s">
        <v>133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8" t="s">
        <v>85</v>
      </c>
      <c r="BK413" s="232">
        <f>ROUND(I413*H413,2)</f>
        <v>0</v>
      </c>
      <c r="BL413" s="18" t="s">
        <v>141</v>
      </c>
      <c r="BM413" s="231" t="s">
        <v>445</v>
      </c>
    </row>
    <row r="414" s="13" customFormat="1">
      <c r="A414" s="13"/>
      <c r="B414" s="233"/>
      <c r="C414" s="234"/>
      <c r="D414" s="235" t="s">
        <v>143</v>
      </c>
      <c r="E414" s="236" t="s">
        <v>1</v>
      </c>
      <c r="F414" s="237" t="s">
        <v>430</v>
      </c>
      <c r="G414" s="234"/>
      <c r="H414" s="236" t="s">
        <v>1</v>
      </c>
      <c r="I414" s="238"/>
      <c r="J414" s="234"/>
      <c r="K414" s="234"/>
      <c r="L414" s="239"/>
      <c r="M414" s="240"/>
      <c r="N414" s="241"/>
      <c r="O414" s="241"/>
      <c r="P414" s="241"/>
      <c r="Q414" s="241"/>
      <c r="R414" s="241"/>
      <c r="S414" s="241"/>
      <c r="T414" s="24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3" t="s">
        <v>143</v>
      </c>
      <c r="AU414" s="243" t="s">
        <v>87</v>
      </c>
      <c r="AV414" s="13" t="s">
        <v>85</v>
      </c>
      <c r="AW414" s="13" t="s">
        <v>32</v>
      </c>
      <c r="AX414" s="13" t="s">
        <v>77</v>
      </c>
      <c r="AY414" s="243" t="s">
        <v>133</v>
      </c>
    </row>
    <row r="415" s="14" customFormat="1">
      <c r="A415" s="14"/>
      <c r="B415" s="244"/>
      <c r="C415" s="245"/>
      <c r="D415" s="235" t="s">
        <v>143</v>
      </c>
      <c r="E415" s="246" t="s">
        <v>1</v>
      </c>
      <c r="F415" s="247" t="s">
        <v>446</v>
      </c>
      <c r="G415" s="245"/>
      <c r="H415" s="248">
        <v>100</v>
      </c>
      <c r="I415" s="249"/>
      <c r="J415" s="245"/>
      <c r="K415" s="245"/>
      <c r="L415" s="250"/>
      <c r="M415" s="251"/>
      <c r="N415" s="252"/>
      <c r="O415" s="252"/>
      <c r="P415" s="252"/>
      <c r="Q415" s="252"/>
      <c r="R415" s="252"/>
      <c r="S415" s="252"/>
      <c r="T415" s="25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4" t="s">
        <v>143</v>
      </c>
      <c r="AU415" s="254" t="s">
        <v>87</v>
      </c>
      <c r="AV415" s="14" t="s">
        <v>87</v>
      </c>
      <c r="AW415" s="14" t="s">
        <v>32</v>
      </c>
      <c r="AX415" s="14" t="s">
        <v>85</v>
      </c>
      <c r="AY415" s="254" t="s">
        <v>133</v>
      </c>
    </row>
    <row r="416" s="2" customFormat="1" ht="24.15" customHeight="1">
      <c r="A416" s="39"/>
      <c r="B416" s="40"/>
      <c r="C416" s="220" t="s">
        <v>447</v>
      </c>
      <c r="D416" s="220" t="s">
        <v>136</v>
      </c>
      <c r="E416" s="221" t="s">
        <v>448</v>
      </c>
      <c r="F416" s="222" t="s">
        <v>449</v>
      </c>
      <c r="G416" s="223" t="s">
        <v>401</v>
      </c>
      <c r="H416" s="224">
        <v>2.1499999999999999</v>
      </c>
      <c r="I416" s="225"/>
      <c r="J416" s="226">
        <f>ROUND(I416*H416,2)</f>
        <v>0</v>
      </c>
      <c r="K416" s="222" t="s">
        <v>140</v>
      </c>
      <c r="L416" s="45"/>
      <c r="M416" s="227" t="s">
        <v>1</v>
      </c>
      <c r="N416" s="228" t="s">
        <v>42</v>
      </c>
      <c r="O416" s="92"/>
      <c r="P416" s="229">
        <f>O416*H416</f>
        <v>0</v>
      </c>
      <c r="Q416" s="229">
        <v>0</v>
      </c>
      <c r="R416" s="229">
        <f>Q416*H416</f>
        <v>0</v>
      </c>
      <c r="S416" s="229">
        <v>0</v>
      </c>
      <c r="T416" s="230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1" t="s">
        <v>141</v>
      </c>
      <c r="AT416" s="231" t="s">
        <v>136</v>
      </c>
      <c r="AU416" s="231" t="s">
        <v>87</v>
      </c>
      <c r="AY416" s="18" t="s">
        <v>133</v>
      </c>
      <c r="BE416" s="232">
        <f>IF(N416="základní",J416,0)</f>
        <v>0</v>
      </c>
      <c r="BF416" s="232">
        <f>IF(N416="snížená",J416,0)</f>
        <v>0</v>
      </c>
      <c r="BG416" s="232">
        <f>IF(N416="zákl. přenesená",J416,0)</f>
        <v>0</v>
      </c>
      <c r="BH416" s="232">
        <f>IF(N416="sníž. přenesená",J416,0)</f>
        <v>0</v>
      </c>
      <c r="BI416" s="232">
        <f>IF(N416="nulová",J416,0)</f>
        <v>0</v>
      </c>
      <c r="BJ416" s="18" t="s">
        <v>85</v>
      </c>
      <c r="BK416" s="232">
        <f>ROUND(I416*H416,2)</f>
        <v>0</v>
      </c>
      <c r="BL416" s="18" t="s">
        <v>141</v>
      </c>
      <c r="BM416" s="231" t="s">
        <v>450</v>
      </c>
    </row>
    <row r="417" s="12" customFormat="1" ht="22.8" customHeight="1">
      <c r="A417" s="12"/>
      <c r="B417" s="204"/>
      <c r="C417" s="205"/>
      <c r="D417" s="206" t="s">
        <v>76</v>
      </c>
      <c r="E417" s="218" t="s">
        <v>451</v>
      </c>
      <c r="F417" s="218" t="s">
        <v>452</v>
      </c>
      <c r="G417" s="205"/>
      <c r="H417" s="205"/>
      <c r="I417" s="208"/>
      <c r="J417" s="219">
        <f>BK417</f>
        <v>0</v>
      </c>
      <c r="K417" s="205"/>
      <c r="L417" s="210"/>
      <c r="M417" s="211"/>
      <c r="N417" s="212"/>
      <c r="O417" s="212"/>
      <c r="P417" s="213">
        <f>SUM(P418:P424)</f>
        <v>0</v>
      </c>
      <c r="Q417" s="212"/>
      <c r="R417" s="213">
        <f>SUM(R418:R424)</f>
        <v>1.7118599999999999</v>
      </c>
      <c r="S417" s="212"/>
      <c r="T417" s="214">
        <f>SUM(T418:T424)</f>
        <v>0.92518</v>
      </c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R417" s="215" t="s">
        <v>87</v>
      </c>
      <c r="AT417" s="216" t="s">
        <v>76</v>
      </c>
      <c r="AU417" s="216" t="s">
        <v>85</v>
      </c>
      <c r="AY417" s="215" t="s">
        <v>133</v>
      </c>
      <c r="BK417" s="217">
        <f>SUM(BK418:BK424)</f>
        <v>0</v>
      </c>
    </row>
    <row r="418" s="2" customFormat="1" ht="21.75" customHeight="1">
      <c r="A418" s="39"/>
      <c r="B418" s="40"/>
      <c r="C418" s="220" t="s">
        <v>453</v>
      </c>
      <c r="D418" s="220" t="s">
        <v>136</v>
      </c>
      <c r="E418" s="221" t="s">
        <v>454</v>
      </c>
      <c r="F418" s="222" t="s">
        <v>455</v>
      </c>
      <c r="G418" s="223" t="s">
        <v>296</v>
      </c>
      <c r="H418" s="224">
        <v>554</v>
      </c>
      <c r="I418" s="225"/>
      <c r="J418" s="226">
        <f>ROUND(I418*H418,2)</f>
        <v>0</v>
      </c>
      <c r="K418" s="222" t="s">
        <v>1</v>
      </c>
      <c r="L418" s="45"/>
      <c r="M418" s="227" t="s">
        <v>1</v>
      </c>
      <c r="N418" s="228" t="s">
        <v>42</v>
      </c>
      <c r="O418" s="92"/>
      <c r="P418" s="229">
        <f>O418*H418</f>
        <v>0</v>
      </c>
      <c r="Q418" s="229">
        <v>0</v>
      </c>
      <c r="R418" s="229">
        <f>Q418*H418</f>
        <v>0</v>
      </c>
      <c r="S418" s="229">
        <v>0.00167</v>
      </c>
      <c r="T418" s="230">
        <f>S418*H418</f>
        <v>0.92518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1" t="s">
        <v>141</v>
      </c>
      <c r="AT418" s="231" t="s">
        <v>136</v>
      </c>
      <c r="AU418" s="231" t="s">
        <v>87</v>
      </c>
      <c r="AY418" s="18" t="s">
        <v>133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18" t="s">
        <v>85</v>
      </c>
      <c r="BK418" s="232">
        <f>ROUND(I418*H418,2)</f>
        <v>0</v>
      </c>
      <c r="BL418" s="18" t="s">
        <v>141</v>
      </c>
      <c r="BM418" s="231" t="s">
        <v>456</v>
      </c>
    </row>
    <row r="419" s="13" customFormat="1">
      <c r="A419" s="13"/>
      <c r="B419" s="233"/>
      <c r="C419" s="234"/>
      <c r="D419" s="235" t="s">
        <v>143</v>
      </c>
      <c r="E419" s="236" t="s">
        <v>1</v>
      </c>
      <c r="F419" s="237" t="s">
        <v>457</v>
      </c>
      <c r="G419" s="234"/>
      <c r="H419" s="236" t="s">
        <v>1</v>
      </c>
      <c r="I419" s="238"/>
      <c r="J419" s="234"/>
      <c r="K419" s="234"/>
      <c r="L419" s="239"/>
      <c r="M419" s="240"/>
      <c r="N419" s="241"/>
      <c r="O419" s="241"/>
      <c r="P419" s="241"/>
      <c r="Q419" s="241"/>
      <c r="R419" s="241"/>
      <c r="S419" s="241"/>
      <c r="T419" s="242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3" t="s">
        <v>143</v>
      </c>
      <c r="AU419" s="243" t="s">
        <v>87</v>
      </c>
      <c r="AV419" s="13" t="s">
        <v>85</v>
      </c>
      <c r="AW419" s="13" t="s">
        <v>32</v>
      </c>
      <c r="AX419" s="13" t="s">
        <v>77</v>
      </c>
      <c r="AY419" s="243" t="s">
        <v>133</v>
      </c>
    </row>
    <row r="420" s="14" customFormat="1">
      <c r="A420" s="14"/>
      <c r="B420" s="244"/>
      <c r="C420" s="245"/>
      <c r="D420" s="235" t="s">
        <v>143</v>
      </c>
      <c r="E420" s="246" t="s">
        <v>1</v>
      </c>
      <c r="F420" s="247" t="s">
        <v>458</v>
      </c>
      <c r="G420" s="245"/>
      <c r="H420" s="248">
        <v>554</v>
      </c>
      <c r="I420" s="249"/>
      <c r="J420" s="245"/>
      <c r="K420" s="245"/>
      <c r="L420" s="250"/>
      <c r="M420" s="251"/>
      <c r="N420" s="252"/>
      <c r="O420" s="252"/>
      <c r="P420" s="252"/>
      <c r="Q420" s="252"/>
      <c r="R420" s="252"/>
      <c r="S420" s="252"/>
      <c r="T420" s="25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54" t="s">
        <v>143</v>
      </c>
      <c r="AU420" s="254" t="s">
        <v>87</v>
      </c>
      <c r="AV420" s="14" t="s">
        <v>87</v>
      </c>
      <c r="AW420" s="14" t="s">
        <v>32</v>
      </c>
      <c r="AX420" s="14" t="s">
        <v>85</v>
      </c>
      <c r="AY420" s="254" t="s">
        <v>133</v>
      </c>
    </row>
    <row r="421" s="2" customFormat="1" ht="21.75" customHeight="1">
      <c r="A421" s="39"/>
      <c r="B421" s="40"/>
      <c r="C421" s="220" t="s">
        <v>459</v>
      </c>
      <c r="D421" s="220" t="s">
        <v>136</v>
      </c>
      <c r="E421" s="221" t="s">
        <v>460</v>
      </c>
      <c r="F421" s="222" t="s">
        <v>461</v>
      </c>
      <c r="G421" s="223" t="s">
        <v>296</v>
      </c>
      <c r="H421" s="224">
        <v>554</v>
      </c>
      <c r="I421" s="225"/>
      <c r="J421" s="226">
        <f>ROUND(I421*H421,2)</f>
        <v>0</v>
      </c>
      <c r="K421" s="222" t="s">
        <v>1</v>
      </c>
      <c r="L421" s="45"/>
      <c r="M421" s="227" t="s">
        <v>1</v>
      </c>
      <c r="N421" s="228" t="s">
        <v>42</v>
      </c>
      <c r="O421" s="92"/>
      <c r="P421" s="229">
        <f>O421*H421</f>
        <v>0</v>
      </c>
      <c r="Q421" s="229">
        <v>0.0030899999999999999</v>
      </c>
      <c r="R421" s="229">
        <f>Q421*H421</f>
        <v>1.7118599999999999</v>
      </c>
      <c r="S421" s="229">
        <v>0</v>
      </c>
      <c r="T421" s="230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1" t="s">
        <v>141</v>
      </c>
      <c r="AT421" s="231" t="s">
        <v>136</v>
      </c>
      <c r="AU421" s="231" t="s">
        <v>87</v>
      </c>
      <c r="AY421" s="18" t="s">
        <v>133</v>
      </c>
      <c r="BE421" s="232">
        <f>IF(N421="základní",J421,0)</f>
        <v>0</v>
      </c>
      <c r="BF421" s="232">
        <f>IF(N421="snížená",J421,0)</f>
        <v>0</v>
      </c>
      <c r="BG421" s="232">
        <f>IF(N421="zákl. přenesená",J421,0)</f>
        <v>0</v>
      </c>
      <c r="BH421" s="232">
        <f>IF(N421="sníž. přenesená",J421,0)</f>
        <v>0</v>
      </c>
      <c r="BI421" s="232">
        <f>IF(N421="nulová",J421,0)</f>
        <v>0</v>
      </c>
      <c r="BJ421" s="18" t="s">
        <v>85</v>
      </c>
      <c r="BK421" s="232">
        <f>ROUND(I421*H421,2)</f>
        <v>0</v>
      </c>
      <c r="BL421" s="18" t="s">
        <v>141</v>
      </c>
      <c r="BM421" s="231" t="s">
        <v>462</v>
      </c>
    </row>
    <row r="422" s="13" customFormat="1">
      <c r="A422" s="13"/>
      <c r="B422" s="233"/>
      <c r="C422" s="234"/>
      <c r="D422" s="235" t="s">
        <v>143</v>
      </c>
      <c r="E422" s="236" t="s">
        <v>1</v>
      </c>
      <c r="F422" s="237" t="s">
        <v>457</v>
      </c>
      <c r="G422" s="234"/>
      <c r="H422" s="236" t="s">
        <v>1</v>
      </c>
      <c r="I422" s="238"/>
      <c r="J422" s="234"/>
      <c r="K422" s="234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143</v>
      </c>
      <c r="AU422" s="243" t="s">
        <v>87</v>
      </c>
      <c r="AV422" s="13" t="s">
        <v>85</v>
      </c>
      <c r="AW422" s="13" t="s">
        <v>32</v>
      </c>
      <c r="AX422" s="13" t="s">
        <v>77</v>
      </c>
      <c r="AY422" s="243" t="s">
        <v>133</v>
      </c>
    </row>
    <row r="423" s="14" customFormat="1">
      <c r="A423" s="14"/>
      <c r="B423" s="244"/>
      <c r="C423" s="245"/>
      <c r="D423" s="235" t="s">
        <v>143</v>
      </c>
      <c r="E423" s="246" t="s">
        <v>1</v>
      </c>
      <c r="F423" s="247" t="s">
        <v>458</v>
      </c>
      <c r="G423" s="245"/>
      <c r="H423" s="248">
        <v>554</v>
      </c>
      <c r="I423" s="249"/>
      <c r="J423" s="245"/>
      <c r="K423" s="245"/>
      <c r="L423" s="250"/>
      <c r="M423" s="251"/>
      <c r="N423" s="252"/>
      <c r="O423" s="252"/>
      <c r="P423" s="252"/>
      <c r="Q423" s="252"/>
      <c r="R423" s="252"/>
      <c r="S423" s="252"/>
      <c r="T423" s="253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4" t="s">
        <v>143</v>
      </c>
      <c r="AU423" s="254" t="s">
        <v>87</v>
      </c>
      <c r="AV423" s="14" t="s">
        <v>87</v>
      </c>
      <c r="AW423" s="14" t="s">
        <v>32</v>
      </c>
      <c r="AX423" s="14" t="s">
        <v>85</v>
      </c>
      <c r="AY423" s="254" t="s">
        <v>133</v>
      </c>
    </row>
    <row r="424" s="2" customFormat="1" ht="24.15" customHeight="1">
      <c r="A424" s="39"/>
      <c r="B424" s="40"/>
      <c r="C424" s="220" t="s">
        <v>463</v>
      </c>
      <c r="D424" s="220" t="s">
        <v>136</v>
      </c>
      <c r="E424" s="221" t="s">
        <v>464</v>
      </c>
      <c r="F424" s="222" t="s">
        <v>465</v>
      </c>
      <c r="G424" s="223" t="s">
        <v>401</v>
      </c>
      <c r="H424" s="224">
        <v>0.029999999999999999</v>
      </c>
      <c r="I424" s="225"/>
      <c r="J424" s="226">
        <f>ROUND(I424*H424,2)</f>
        <v>0</v>
      </c>
      <c r="K424" s="222" t="s">
        <v>140</v>
      </c>
      <c r="L424" s="45"/>
      <c r="M424" s="227" t="s">
        <v>1</v>
      </c>
      <c r="N424" s="228" t="s">
        <v>42</v>
      </c>
      <c r="O424" s="92"/>
      <c r="P424" s="229">
        <f>O424*H424</f>
        <v>0</v>
      </c>
      <c r="Q424" s="229">
        <v>0</v>
      </c>
      <c r="R424" s="229">
        <f>Q424*H424</f>
        <v>0</v>
      </c>
      <c r="S424" s="229">
        <v>0</v>
      </c>
      <c r="T424" s="230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1" t="s">
        <v>151</v>
      </c>
      <c r="AT424" s="231" t="s">
        <v>136</v>
      </c>
      <c r="AU424" s="231" t="s">
        <v>87</v>
      </c>
      <c r="AY424" s="18" t="s">
        <v>133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8" t="s">
        <v>85</v>
      </c>
      <c r="BK424" s="232">
        <f>ROUND(I424*H424,2)</f>
        <v>0</v>
      </c>
      <c r="BL424" s="18" t="s">
        <v>151</v>
      </c>
      <c r="BM424" s="231" t="s">
        <v>466</v>
      </c>
    </row>
    <row r="425" s="12" customFormat="1" ht="25.92" customHeight="1">
      <c r="A425" s="12"/>
      <c r="B425" s="204"/>
      <c r="C425" s="205"/>
      <c r="D425" s="206" t="s">
        <v>76</v>
      </c>
      <c r="E425" s="207" t="s">
        <v>467</v>
      </c>
      <c r="F425" s="207" t="s">
        <v>468</v>
      </c>
      <c r="G425" s="205"/>
      <c r="H425" s="205"/>
      <c r="I425" s="208"/>
      <c r="J425" s="209">
        <f>BK425</f>
        <v>0</v>
      </c>
      <c r="K425" s="205"/>
      <c r="L425" s="210"/>
      <c r="M425" s="211"/>
      <c r="N425" s="212"/>
      <c r="O425" s="212"/>
      <c r="P425" s="213">
        <f>P426</f>
        <v>0</v>
      </c>
      <c r="Q425" s="212"/>
      <c r="R425" s="213">
        <f>R426</f>
        <v>0</v>
      </c>
      <c r="S425" s="212"/>
      <c r="T425" s="214">
        <f>T426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5" t="s">
        <v>151</v>
      </c>
      <c r="AT425" s="216" t="s">
        <v>76</v>
      </c>
      <c r="AU425" s="216" t="s">
        <v>77</v>
      </c>
      <c r="AY425" s="215" t="s">
        <v>133</v>
      </c>
      <c r="BK425" s="217">
        <f>BK426</f>
        <v>0</v>
      </c>
    </row>
    <row r="426" s="2" customFormat="1" ht="16.5" customHeight="1">
      <c r="A426" s="39"/>
      <c r="B426" s="40"/>
      <c r="C426" s="220" t="s">
        <v>469</v>
      </c>
      <c r="D426" s="220" t="s">
        <v>136</v>
      </c>
      <c r="E426" s="221" t="s">
        <v>467</v>
      </c>
      <c r="F426" s="222" t="s">
        <v>470</v>
      </c>
      <c r="G426" s="223" t="s">
        <v>346</v>
      </c>
      <c r="H426" s="224">
        <v>20</v>
      </c>
      <c r="I426" s="225"/>
      <c r="J426" s="226">
        <f>ROUND(I426*H426,2)</f>
        <v>0</v>
      </c>
      <c r="K426" s="222" t="s">
        <v>1</v>
      </c>
      <c r="L426" s="45"/>
      <c r="M426" s="277" t="s">
        <v>1</v>
      </c>
      <c r="N426" s="278" t="s">
        <v>42</v>
      </c>
      <c r="O426" s="279"/>
      <c r="P426" s="280">
        <f>O426*H426</f>
        <v>0</v>
      </c>
      <c r="Q426" s="280">
        <v>0</v>
      </c>
      <c r="R426" s="280">
        <f>Q426*H426</f>
        <v>0</v>
      </c>
      <c r="S426" s="280">
        <v>0</v>
      </c>
      <c r="T426" s="28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1" t="s">
        <v>471</v>
      </c>
      <c r="AT426" s="231" t="s">
        <v>136</v>
      </c>
      <c r="AU426" s="231" t="s">
        <v>85</v>
      </c>
      <c r="AY426" s="18" t="s">
        <v>133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8" t="s">
        <v>85</v>
      </c>
      <c r="BK426" s="232">
        <f>ROUND(I426*H426,2)</f>
        <v>0</v>
      </c>
      <c r="BL426" s="18" t="s">
        <v>471</v>
      </c>
      <c r="BM426" s="231" t="s">
        <v>472</v>
      </c>
    </row>
    <row r="427" s="2" customFormat="1" ht="6.96" customHeight="1">
      <c r="A427" s="39"/>
      <c r="B427" s="67"/>
      <c r="C427" s="68"/>
      <c r="D427" s="68"/>
      <c r="E427" s="68"/>
      <c r="F427" s="68"/>
      <c r="G427" s="68"/>
      <c r="H427" s="68"/>
      <c r="I427" s="68"/>
      <c r="J427" s="68"/>
      <c r="K427" s="68"/>
      <c r="L427" s="45"/>
      <c r="M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</row>
  </sheetData>
  <sheetProtection sheet="1" autoFilter="0" formatColumns="0" formatRows="0" objects="1" scenarios="1" spinCount="100000" saltValue="dlYaozUSzeBBUIQs9LQ8VF6J51tLFhsMwUoE7siV7rnjhfOI4OImrX0Dhy2YC4AuV/1q9xBwZWQK8zDW2O6P9Q==" hashValue="+yPgUXCKi++G4i8eqjh2yj98K0D2lWQvsEfUJko7bRgLJvFg0SZgq7pA545O4NaKnPGa98Lt/mGm1eX6d4k/zw==" algorithmName="SHA-512" password="CC35"/>
  <autoFilter ref="C128:K42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97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26.25" customHeight="1">
      <c r="B7" s="21"/>
      <c r="E7" s="143" t="str">
        <f>'Rekapitulace stavby'!K6</f>
        <v xml:space="preserve">Oprava fasády - Gymnázium Boženy Němcové, sekce IA,  Hradec Králové, 5.9.2023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98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473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</v>
      </c>
      <c r="G11" s="39"/>
      <c r="H11" s="39"/>
      <c r="I11" s="142" t="s">
        <v>19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20</v>
      </c>
      <c r="E12" s="39"/>
      <c r="F12" s="145" t="s">
        <v>21</v>
      </c>
      <c r="G12" s="39"/>
      <c r="H12" s="39"/>
      <c r="I12" s="142" t="s">
        <v>22</v>
      </c>
      <c r="J12" s="146" t="str">
        <f>'Rekapitulace stavby'!AN8</f>
        <v>5. 9. 2023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24</v>
      </c>
      <c r="E14" s="39"/>
      <c r="F14" s="39"/>
      <c r="G14" s="39"/>
      <c r="H14" s="39"/>
      <c r="I14" s="142" t="s">
        <v>25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26</v>
      </c>
      <c r="F15" s="39"/>
      <c r="G15" s="39"/>
      <c r="H15" s="39"/>
      <c r="I15" s="142" t="s">
        <v>27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28</v>
      </c>
      <c r="E17" s="39"/>
      <c r="F17" s="39"/>
      <c r="G17" s="39"/>
      <c r="H17" s="39"/>
      <c r="I17" s="142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30</v>
      </c>
      <c r="E20" s="39"/>
      <c r="F20" s="39"/>
      <c r="G20" s="39"/>
      <c r="H20" s="39"/>
      <c r="I20" s="142" t="s">
        <v>25</v>
      </c>
      <c r="J20" s="145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tr">
        <f>IF('Rekapitulace stavby'!E17="","",'Rekapitulace stavby'!E17)</f>
        <v xml:space="preserve"> </v>
      </c>
      <c r="F21" s="39"/>
      <c r="G21" s="39"/>
      <c r="H21" s="39"/>
      <c r="I21" s="142" t="s">
        <v>27</v>
      </c>
      <c r="J21" s="145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33</v>
      </c>
      <c r="E23" s="39"/>
      <c r="F23" s="39"/>
      <c r="G23" s="39"/>
      <c r="H23" s="39"/>
      <c r="I23" s="142" t="s">
        <v>25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34</v>
      </c>
      <c r="F24" s="39"/>
      <c r="G24" s="39"/>
      <c r="H24" s="39"/>
      <c r="I24" s="142" t="s">
        <v>27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7"/>
      <c r="B27" s="148"/>
      <c r="C27" s="147"/>
      <c r="D27" s="147"/>
      <c r="E27" s="149" t="s">
        <v>36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37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39</v>
      </c>
      <c r="G32" s="39"/>
      <c r="H32" s="39"/>
      <c r="I32" s="154" t="s">
        <v>38</v>
      </c>
      <c r="J32" s="154" t="s">
        <v>40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41</v>
      </c>
      <c r="E33" s="142" t="s">
        <v>42</v>
      </c>
      <c r="F33" s="156">
        <f>ROUND((SUM(BE121:BE155)),  2)</f>
        <v>0</v>
      </c>
      <c r="G33" s="39"/>
      <c r="H33" s="39"/>
      <c r="I33" s="157">
        <v>0.20999999999999999</v>
      </c>
      <c r="J33" s="156">
        <f>ROUND(((SUM(BE121:BE155))*I33),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43</v>
      </c>
      <c r="F34" s="156">
        <f>ROUND((SUM(BF121:BF155)),  2)</f>
        <v>0</v>
      </c>
      <c r="G34" s="39"/>
      <c r="H34" s="39"/>
      <c r="I34" s="157">
        <v>0.14999999999999999</v>
      </c>
      <c r="J34" s="156">
        <f>ROUND(((SUM(BF121:BF155))*I34),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44</v>
      </c>
      <c r="F35" s="156">
        <f>ROUND((SUM(BG121:BG155)),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45</v>
      </c>
      <c r="F36" s="156">
        <f>ROUND((SUM(BH121:BH155)),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46</v>
      </c>
      <c r="F37" s="156">
        <f>ROUND((SUM(BI121:BI155)),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50</v>
      </c>
      <c r="E50" s="166"/>
      <c r="F50" s="166"/>
      <c r="G50" s="165" t="s">
        <v>51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52</v>
      </c>
      <c r="E61" s="168"/>
      <c r="F61" s="169" t="s">
        <v>53</v>
      </c>
      <c r="G61" s="167" t="s">
        <v>52</v>
      </c>
      <c r="H61" s="168"/>
      <c r="I61" s="168"/>
      <c r="J61" s="170" t="s">
        <v>53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54</v>
      </c>
      <c r="E65" s="171"/>
      <c r="F65" s="171"/>
      <c r="G65" s="165" t="s">
        <v>55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52</v>
      </c>
      <c r="E76" s="168"/>
      <c r="F76" s="169" t="s">
        <v>53</v>
      </c>
      <c r="G76" s="167" t="s">
        <v>52</v>
      </c>
      <c r="H76" s="168"/>
      <c r="I76" s="168"/>
      <c r="J76" s="170" t="s">
        <v>53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100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26.25" customHeight="1">
      <c r="A85" s="39"/>
      <c r="B85" s="40"/>
      <c r="C85" s="41"/>
      <c r="D85" s="41"/>
      <c r="E85" s="176" t="str">
        <f>E7</f>
        <v xml:space="preserve">Oprava fasády - Gymnázium Boženy Němcové, sekce IA,  Hradec Králové, 5.9.2023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98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Sekce IA.1 - Vedlejší rozpočtovací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parč. č. sr. 407/1</v>
      </c>
      <c r="G89" s="41"/>
      <c r="H89" s="41"/>
      <c r="I89" s="33" t="s">
        <v>22</v>
      </c>
      <c r="J89" s="80" t="str">
        <f>IF(J12="","",J12)</f>
        <v>5. 9. 2023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Královehradecký kraj, Pivovarské nám. 1245, Hradec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40.0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Projecticon s.r.o., A. Kopeckého 151, Nový Hrádek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77" t="s">
        <v>101</v>
      </c>
      <c r="D94" s="178"/>
      <c r="E94" s="178"/>
      <c r="F94" s="178"/>
      <c r="G94" s="178"/>
      <c r="H94" s="178"/>
      <c r="I94" s="178"/>
      <c r="J94" s="179" t="s">
        <v>102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80" t="s">
        <v>103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104</v>
      </c>
    </row>
    <row r="97" hidden="1" s="9" customFormat="1" ht="24.96" customHeight="1">
      <c r="A97" s="9"/>
      <c r="B97" s="181"/>
      <c r="C97" s="182"/>
      <c r="D97" s="183" t="s">
        <v>474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7"/>
      <c r="C98" s="188"/>
      <c r="D98" s="189" t="s">
        <v>475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7"/>
      <c r="C99" s="188"/>
      <c r="D99" s="189" t="s">
        <v>476</v>
      </c>
      <c r="E99" s="190"/>
      <c r="F99" s="190"/>
      <c r="G99" s="190"/>
      <c r="H99" s="190"/>
      <c r="I99" s="190"/>
      <c r="J99" s="191">
        <f>J136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7"/>
      <c r="C100" s="188"/>
      <c r="D100" s="189" t="s">
        <v>477</v>
      </c>
      <c r="E100" s="190"/>
      <c r="F100" s="190"/>
      <c r="G100" s="190"/>
      <c r="H100" s="190"/>
      <c r="I100" s="190"/>
      <c r="J100" s="191">
        <f>J146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7"/>
      <c r="C101" s="188"/>
      <c r="D101" s="189" t="s">
        <v>478</v>
      </c>
      <c r="E101" s="190"/>
      <c r="F101" s="190"/>
      <c r="G101" s="190"/>
      <c r="H101" s="190"/>
      <c r="I101" s="190"/>
      <c r="J101" s="191">
        <f>J153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hidden="1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hidden="1"/>
    <row r="105" hidden="1"/>
    <row r="106" hidden="1"/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118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6" t="str">
        <f>E7</f>
        <v xml:space="preserve">Oprava fasády - Gymnázium Boženy Němcové, sekce IA,  Hradec Králové, 5.9.2023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98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Sekce IA.1 - Vedlejší rozpočtovací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parč. č. sr. 407/1</v>
      </c>
      <c r="G115" s="41"/>
      <c r="H115" s="41"/>
      <c r="I115" s="33" t="s">
        <v>22</v>
      </c>
      <c r="J115" s="80" t="str">
        <f>IF(J12="","",J12)</f>
        <v>5. 9. 2023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Královehradecký kraj, Pivovarské nám. 1245, Hradec</v>
      </c>
      <c r="G117" s="41"/>
      <c r="H117" s="41"/>
      <c r="I117" s="33" t="s">
        <v>30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40.0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Projecticon s.r.o., A. Kopeckého 151, Nový Hrádek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119</v>
      </c>
      <c r="D120" s="196" t="s">
        <v>62</v>
      </c>
      <c r="E120" s="196" t="s">
        <v>58</v>
      </c>
      <c r="F120" s="196" t="s">
        <v>59</v>
      </c>
      <c r="G120" s="196" t="s">
        <v>120</v>
      </c>
      <c r="H120" s="196" t="s">
        <v>121</v>
      </c>
      <c r="I120" s="196" t="s">
        <v>122</v>
      </c>
      <c r="J120" s="196" t="s">
        <v>102</v>
      </c>
      <c r="K120" s="197" t="s">
        <v>123</v>
      </c>
      <c r="L120" s="198"/>
      <c r="M120" s="101" t="s">
        <v>1</v>
      </c>
      <c r="N120" s="102" t="s">
        <v>41</v>
      </c>
      <c r="O120" s="102" t="s">
        <v>124</v>
      </c>
      <c r="P120" s="102" t="s">
        <v>125</v>
      </c>
      <c r="Q120" s="102" t="s">
        <v>126</v>
      </c>
      <c r="R120" s="102" t="s">
        <v>127</v>
      </c>
      <c r="S120" s="102" t="s">
        <v>128</v>
      </c>
      <c r="T120" s="103" t="s">
        <v>129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130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0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76</v>
      </c>
      <c r="AU121" s="18" t="s">
        <v>104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76</v>
      </c>
      <c r="E122" s="207" t="s">
        <v>479</v>
      </c>
      <c r="F122" s="207" t="s">
        <v>480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P123+P136+P146+P153</f>
        <v>0</v>
      </c>
      <c r="Q122" s="212"/>
      <c r="R122" s="213">
        <f>R123+R136+R146+R153</f>
        <v>0</v>
      </c>
      <c r="S122" s="212"/>
      <c r="T122" s="214">
        <f>T123+T136+T146+T153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163</v>
      </c>
      <c r="AT122" s="216" t="s">
        <v>76</v>
      </c>
      <c r="AU122" s="216" t="s">
        <v>77</v>
      </c>
      <c r="AY122" s="215" t="s">
        <v>133</v>
      </c>
      <c r="BK122" s="217">
        <f>BK123+BK136+BK146+BK153</f>
        <v>0</v>
      </c>
    </row>
    <row r="123" s="12" customFormat="1" ht="22.8" customHeight="1">
      <c r="A123" s="12"/>
      <c r="B123" s="204"/>
      <c r="C123" s="205"/>
      <c r="D123" s="206" t="s">
        <v>76</v>
      </c>
      <c r="E123" s="218" t="s">
        <v>481</v>
      </c>
      <c r="F123" s="218" t="s">
        <v>482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SUM(P124:P135)</f>
        <v>0</v>
      </c>
      <c r="Q123" s="212"/>
      <c r="R123" s="213">
        <f>SUM(R124:R135)</f>
        <v>0</v>
      </c>
      <c r="S123" s="212"/>
      <c r="T123" s="214">
        <f>SUM(T124:T135)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163</v>
      </c>
      <c r="AT123" s="216" t="s">
        <v>76</v>
      </c>
      <c r="AU123" s="216" t="s">
        <v>85</v>
      </c>
      <c r="AY123" s="215" t="s">
        <v>133</v>
      </c>
      <c r="BK123" s="217">
        <f>SUM(BK124:BK135)</f>
        <v>0</v>
      </c>
    </row>
    <row r="124" s="2" customFormat="1" ht="55.5" customHeight="1">
      <c r="A124" s="39"/>
      <c r="B124" s="40"/>
      <c r="C124" s="220" t="s">
        <v>85</v>
      </c>
      <c r="D124" s="220" t="s">
        <v>136</v>
      </c>
      <c r="E124" s="221" t="s">
        <v>483</v>
      </c>
      <c r="F124" s="222" t="s">
        <v>484</v>
      </c>
      <c r="G124" s="223" t="s">
        <v>485</v>
      </c>
      <c r="H124" s="224">
        <v>1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42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486</v>
      </c>
      <c r="AT124" s="231" t="s">
        <v>136</v>
      </c>
      <c r="AU124" s="231" t="s">
        <v>87</v>
      </c>
      <c r="AY124" s="18" t="s">
        <v>133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85</v>
      </c>
      <c r="BK124" s="232">
        <f>ROUND(I124*H124,2)</f>
        <v>0</v>
      </c>
      <c r="BL124" s="18" t="s">
        <v>486</v>
      </c>
      <c r="BM124" s="231" t="s">
        <v>487</v>
      </c>
    </row>
    <row r="125" s="2" customFormat="1" ht="37.8" customHeight="1">
      <c r="A125" s="39"/>
      <c r="B125" s="40"/>
      <c r="C125" s="220" t="s">
        <v>87</v>
      </c>
      <c r="D125" s="220" t="s">
        <v>136</v>
      </c>
      <c r="E125" s="221" t="s">
        <v>488</v>
      </c>
      <c r="F125" s="222" t="s">
        <v>489</v>
      </c>
      <c r="G125" s="223" t="s">
        <v>485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42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486</v>
      </c>
      <c r="AT125" s="231" t="s">
        <v>136</v>
      </c>
      <c r="AU125" s="231" t="s">
        <v>87</v>
      </c>
      <c r="AY125" s="18" t="s">
        <v>133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85</v>
      </c>
      <c r="BK125" s="232">
        <f>ROUND(I125*H125,2)</f>
        <v>0</v>
      </c>
      <c r="BL125" s="18" t="s">
        <v>486</v>
      </c>
      <c r="BM125" s="231" t="s">
        <v>490</v>
      </c>
    </row>
    <row r="126" s="2" customFormat="1" ht="49.05" customHeight="1">
      <c r="A126" s="39"/>
      <c r="B126" s="40"/>
      <c r="C126" s="220" t="s">
        <v>149</v>
      </c>
      <c r="D126" s="220" t="s">
        <v>136</v>
      </c>
      <c r="E126" s="221" t="s">
        <v>491</v>
      </c>
      <c r="F126" s="222" t="s">
        <v>492</v>
      </c>
      <c r="G126" s="223" t="s">
        <v>485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42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486</v>
      </c>
      <c r="AT126" s="231" t="s">
        <v>136</v>
      </c>
      <c r="AU126" s="231" t="s">
        <v>87</v>
      </c>
      <c r="AY126" s="18" t="s">
        <v>133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85</v>
      </c>
      <c r="BK126" s="232">
        <f>ROUND(I126*H126,2)</f>
        <v>0</v>
      </c>
      <c r="BL126" s="18" t="s">
        <v>486</v>
      </c>
      <c r="BM126" s="231" t="s">
        <v>493</v>
      </c>
    </row>
    <row r="127" s="2" customFormat="1" ht="49.05" customHeight="1">
      <c r="A127" s="39"/>
      <c r="B127" s="40"/>
      <c r="C127" s="220" t="s">
        <v>151</v>
      </c>
      <c r="D127" s="220" t="s">
        <v>136</v>
      </c>
      <c r="E127" s="221" t="s">
        <v>494</v>
      </c>
      <c r="F127" s="222" t="s">
        <v>495</v>
      </c>
      <c r="G127" s="223" t="s">
        <v>485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42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486</v>
      </c>
      <c r="AT127" s="231" t="s">
        <v>136</v>
      </c>
      <c r="AU127" s="231" t="s">
        <v>87</v>
      </c>
      <c r="AY127" s="18" t="s">
        <v>133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85</v>
      </c>
      <c r="BK127" s="232">
        <f>ROUND(I127*H127,2)</f>
        <v>0</v>
      </c>
      <c r="BL127" s="18" t="s">
        <v>486</v>
      </c>
      <c r="BM127" s="231" t="s">
        <v>496</v>
      </c>
    </row>
    <row r="128" s="2" customFormat="1" ht="24.15" customHeight="1">
      <c r="A128" s="39"/>
      <c r="B128" s="40"/>
      <c r="C128" s="220" t="s">
        <v>163</v>
      </c>
      <c r="D128" s="220" t="s">
        <v>136</v>
      </c>
      <c r="E128" s="221" t="s">
        <v>497</v>
      </c>
      <c r="F128" s="222" t="s">
        <v>498</v>
      </c>
      <c r="G128" s="223" t="s">
        <v>485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42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486</v>
      </c>
      <c r="AT128" s="231" t="s">
        <v>136</v>
      </c>
      <c r="AU128" s="231" t="s">
        <v>87</v>
      </c>
      <c r="AY128" s="18" t="s">
        <v>133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85</v>
      </c>
      <c r="BK128" s="232">
        <f>ROUND(I128*H128,2)</f>
        <v>0</v>
      </c>
      <c r="BL128" s="18" t="s">
        <v>486</v>
      </c>
      <c r="BM128" s="231" t="s">
        <v>499</v>
      </c>
    </row>
    <row r="129" s="2" customFormat="1" ht="24.15" customHeight="1">
      <c r="A129" s="39"/>
      <c r="B129" s="40"/>
      <c r="C129" s="220" t="s">
        <v>167</v>
      </c>
      <c r="D129" s="220" t="s">
        <v>136</v>
      </c>
      <c r="E129" s="221" t="s">
        <v>500</v>
      </c>
      <c r="F129" s="222" t="s">
        <v>501</v>
      </c>
      <c r="G129" s="223" t="s">
        <v>485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42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486</v>
      </c>
      <c r="AT129" s="231" t="s">
        <v>136</v>
      </c>
      <c r="AU129" s="231" t="s">
        <v>87</v>
      </c>
      <c r="AY129" s="18" t="s">
        <v>133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85</v>
      </c>
      <c r="BK129" s="232">
        <f>ROUND(I129*H129,2)</f>
        <v>0</v>
      </c>
      <c r="BL129" s="18" t="s">
        <v>486</v>
      </c>
      <c r="BM129" s="231" t="s">
        <v>502</v>
      </c>
    </row>
    <row r="130" s="2" customFormat="1" ht="24.15" customHeight="1">
      <c r="A130" s="39"/>
      <c r="B130" s="40"/>
      <c r="C130" s="220" t="s">
        <v>171</v>
      </c>
      <c r="D130" s="220" t="s">
        <v>136</v>
      </c>
      <c r="E130" s="221" t="s">
        <v>503</v>
      </c>
      <c r="F130" s="222" t="s">
        <v>504</v>
      </c>
      <c r="G130" s="223" t="s">
        <v>485</v>
      </c>
      <c r="H130" s="224">
        <v>1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42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486</v>
      </c>
      <c r="AT130" s="231" t="s">
        <v>136</v>
      </c>
      <c r="AU130" s="231" t="s">
        <v>87</v>
      </c>
      <c r="AY130" s="18" t="s">
        <v>133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85</v>
      </c>
      <c r="BK130" s="232">
        <f>ROUND(I130*H130,2)</f>
        <v>0</v>
      </c>
      <c r="BL130" s="18" t="s">
        <v>486</v>
      </c>
      <c r="BM130" s="231" t="s">
        <v>505</v>
      </c>
    </row>
    <row r="131" s="2" customFormat="1" ht="62.7" customHeight="1">
      <c r="A131" s="39"/>
      <c r="B131" s="40"/>
      <c r="C131" s="220" t="s">
        <v>178</v>
      </c>
      <c r="D131" s="220" t="s">
        <v>136</v>
      </c>
      <c r="E131" s="221" t="s">
        <v>506</v>
      </c>
      <c r="F131" s="222" t="s">
        <v>507</v>
      </c>
      <c r="G131" s="223" t="s">
        <v>485</v>
      </c>
      <c r="H131" s="224">
        <v>1</v>
      </c>
      <c r="I131" s="225"/>
      <c r="J131" s="226">
        <f>ROUND(I131*H131,2)</f>
        <v>0</v>
      </c>
      <c r="K131" s="222" t="s">
        <v>1</v>
      </c>
      <c r="L131" s="45"/>
      <c r="M131" s="227" t="s">
        <v>1</v>
      </c>
      <c r="N131" s="228" t="s">
        <v>42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486</v>
      </c>
      <c r="AT131" s="231" t="s">
        <v>136</v>
      </c>
      <c r="AU131" s="231" t="s">
        <v>87</v>
      </c>
      <c r="AY131" s="18" t="s">
        <v>133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85</v>
      </c>
      <c r="BK131" s="232">
        <f>ROUND(I131*H131,2)</f>
        <v>0</v>
      </c>
      <c r="BL131" s="18" t="s">
        <v>486</v>
      </c>
      <c r="BM131" s="231" t="s">
        <v>508</v>
      </c>
    </row>
    <row r="132" s="2" customFormat="1" ht="16.5" customHeight="1">
      <c r="A132" s="39"/>
      <c r="B132" s="40"/>
      <c r="C132" s="220" t="s">
        <v>182</v>
      </c>
      <c r="D132" s="220" t="s">
        <v>136</v>
      </c>
      <c r="E132" s="221" t="s">
        <v>509</v>
      </c>
      <c r="F132" s="222" t="s">
        <v>510</v>
      </c>
      <c r="G132" s="223" t="s">
        <v>485</v>
      </c>
      <c r="H132" s="224">
        <v>1</v>
      </c>
      <c r="I132" s="225"/>
      <c r="J132" s="226">
        <f>ROUND(I132*H132,2)</f>
        <v>0</v>
      </c>
      <c r="K132" s="222" t="s">
        <v>140</v>
      </c>
      <c r="L132" s="45"/>
      <c r="M132" s="227" t="s">
        <v>1</v>
      </c>
      <c r="N132" s="228" t="s">
        <v>42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486</v>
      </c>
      <c r="AT132" s="231" t="s">
        <v>136</v>
      </c>
      <c r="AU132" s="231" t="s">
        <v>87</v>
      </c>
      <c r="AY132" s="18" t="s">
        <v>133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85</v>
      </c>
      <c r="BK132" s="232">
        <f>ROUND(I132*H132,2)</f>
        <v>0</v>
      </c>
      <c r="BL132" s="18" t="s">
        <v>486</v>
      </c>
      <c r="BM132" s="231" t="s">
        <v>511</v>
      </c>
    </row>
    <row r="133" s="2" customFormat="1">
      <c r="A133" s="39"/>
      <c r="B133" s="40"/>
      <c r="C133" s="41"/>
      <c r="D133" s="235" t="s">
        <v>512</v>
      </c>
      <c r="E133" s="41"/>
      <c r="F133" s="282" t="s">
        <v>513</v>
      </c>
      <c r="G133" s="41"/>
      <c r="H133" s="41"/>
      <c r="I133" s="283"/>
      <c r="J133" s="41"/>
      <c r="K133" s="41"/>
      <c r="L133" s="45"/>
      <c r="M133" s="284"/>
      <c r="N133" s="285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512</v>
      </c>
      <c r="AU133" s="18" t="s">
        <v>87</v>
      </c>
    </row>
    <row r="134" s="2" customFormat="1" ht="16.5" customHeight="1">
      <c r="A134" s="39"/>
      <c r="B134" s="40"/>
      <c r="C134" s="220" t="s">
        <v>186</v>
      </c>
      <c r="D134" s="220" t="s">
        <v>136</v>
      </c>
      <c r="E134" s="221" t="s">
        <v>514</v>
      </c>
      <c r="F134" s="222" t="s">
        <v>515</v>
      </c>
      <c r="G134" s="223" t="s">
        <v>485</v>
      </c>
      <c r="H134" s="224">
        <v>1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42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486</v>
      </c>
      <c r="AT134" s="231" t="s">
        <v>136</v>
      </c>
      <c r="AU134" s="231" t="s">
        <v>87</v>
      </c>
      <c r="AY134" s="18" t="s">
        <v>133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85</v>
      </c>
      <c r="BK134" s="232">
        <f>ROUND(I134*H134,2)</f>
        <v>0</v>
      </c>
      <c r="BL134" s="18" t="s">
        <v>486</v>
      </c>
      <c r="BM134" s="231" t="s">
        <v>516</v>
      </c>
    </row>
    <row r="135" s="2" customFormat="1">
      <c r="A135" s="39"/>
      <c r="B135" s="40"/>
      <c r="C135" s="41"/>
      <c r="D135" s="235" t="s">
        <v>512</v>
      </c>
      <c r="E135" s="41"/>
      <c r="F135" s="282" t="s">
        <v>517</v>
      </c>
      <c r="G135" s="41"/>
      <c r="H135" s="41"/>
      <c r="I135" s="283"/>
      <c r="J135" s="41"/>
      <c r="K135" s="41"/>
      <c r="L135" s="45"/>
      <c r="M135" s="284"/>
      <c r="N135" s="285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512</v>
      </c>
      <c r="AU135" s="18" t="s">
        <v>87</v>
      </c>
    </row>
    <row r="136" s="12" customFormat="1" ht="22.8" customHeight="1">
      <c r="A136" s="12"/>
      <c r="B136" s="204"/>
      <c r="C136" s="205"/>
      <c r="D136" s="206" t="s">
        <v>76</v>
      </c>
      <c r="E136" s="218" t="s">
        <v>518</v>
      </c>
      <c r="F136" s="218" t="s">
        <v>519</v>
      </c>
      <c r="G136" s="205"/>
      <c r="H136" s="205"/>
      <c r="I136" s="208"/>
      <c r="J136" s="219">
        <f>BK136</f>
        <v>0</v>
      </c>
      <c r="K136" s="205"/>
      <c r="L136" s="210"/>
      <c r="M136" s="211"/>
      <c r="N136" s="212"/>
      <c r="O136" s="212"/>
      <c r="P136" s="213">
        <f>SUM(P137:P145)</f>
        <v>0</v>
      </c>
      <c r="Q136" s="212"/>
      <c r="R136" s="213">
        <f>SUM(R137:R145)</f>
        <v>0</v>
      </c>
      <c r="S136" s="212"/>
      <c r="T136" s="214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163</v>
      </c>
      <c r="AT136" s="216" t="s">
        <v>76</v>
      </c>
      <c r="AU136" s="216" t="s">
        <v>85</v>
      </c>
      <c r="AY136" s="215" t="s">
        <v>133</v>
      </c>
      <c r="BK136" s="217">
        <f>SUM(BK137:BK145)</f>
        <v>0</v>
      </c>
    </row>
    <row r="137" s="2" customFormat="1" ht="16.5" customHeight="1">
      <c r="A137" s="39"/>
      <c r="B137" s="40"/>
      <c r="C137" s="220" t="s">
        <v>190</v>
      </c>
      <c r="D137" s="220" t="s">
        <v>136</v>
      </c>
      <c r="E137" s="221" t="s">
        <v>520</v>
      </c>
      <c r="F137" s="222" t="s">
        <v>521</v>
      </c>
      <c r="G137" s="223" t="s">
        <v>485</v>
      </c>
      <c r="H137" s="224">
        <v>1</v>
      </c>
      <c r="I137" s="225"/>
      <c r="J137" s="226">
        <f>ROUND(I137*H137,2)</f>
        <v>0</v>
      </c>
      <c r="K137" s="222" t="s">
        <v>140</v>
      </c>
      <c r="L137" s="45"/>
      <c r="M137" s="227" t="s">
        <v>1</v>
      </c>
      <c r="N137" s="228" t="s">
        <v>42</v>
      </c>
      <c r="O137" s="92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1" t="s">
        <v>486</v>
      </c>
      <c r="AT137" s="231" t="s">
        <v>136</v>
      </c>
      <c r="AU137" s="231" t="s">
        <v>87</v>
      </c>
      <c r="AY137" s="18" t="s">
        <v>133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8" t="s">
        <v>85</v>
      </c>
      <c r="BK137" s="232">
        <f>ROUND(I137*H137,2)</f>
        <v>0</v>
      </c>
      <c r="BL137" s="18" t="s">
        <v>486</v>
      </c>
      <c r="BM137" s="231" t="s">
        <v>522</v>
      </c>
    </row>
    <row r="138" s="2" customFormat="1" ht="16.5" customHeight="1">
      <c r="A138" s="39"/>
      <c r="B138" s="40"/>
      <c r="C138" s="220" t="s">
        <v>194</v>
      </c>
      <c r="D138" s="220" t="s">
        <v>136</v>
      </c>
      <c r="E138" s="221" t="s">
        <v>523</v>
      </c>
      <c r="F138" s="222" t="s">
        <v>524</v>
      </c>
      <c r="G138" s="223" t="s">
        <v>485</v>
      </c>
      <c r="H138" s="224">
        <v>1</v>
      </c>
      <c r="I138" s="225"/>
      <c r="J138" s="226">
        <f>ROUND(I138*H138,2)</f>
        <v>0</v>
      </c>
      <c r="K138" s="222" t="s">
        <v>140</v>
      </c>
      <c r="L138" s="45"/>
      <c r="M138" s="227" t="s">
        <v>1</v>
      </c>
      <c r="N138" s="228" t="s">
        <v>42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486</v>
      </c>
      <c r="AT138" s="231" t="s">
        <v>136</v>
      </c>
      <c r="AU138" s="231" t="s">
        <v>87</v>
      </c>
      <c r="AY138" s="18" t="s">
        <v>133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85</v>
      </c>
      <c r="BK138" s="232">
        <f>ROUND(I138*H138,2)</f>
        <v>0</v>
      </c>
      <c r="BL138" s="18" t="s">
        <v>486</v>
      </c>
      <c r="BM138" s="231" t="s">
        <v>525</v>
      </c>
    </row>
    <row r="139" s="2" customFormat="1" ht="16.5" customHeight="1">
      <c r="A139" s="39"/>
      <c r="B139" s="40"/>
      <c r="C139" s="220" t="s">
        <v>198</v>
      </c>
      <c r="D139" s="220" t="s">
        <v>136</v>
      </c>
      <c r="E139" s="221" t="s">
        <v>526</v>
      </c>
      <c r="F139" s="222" t="s">
        <v>527</v>
      </c>
      <c r="G139" s="223" t="s">
        <v>382</v>
      </c>
      <c r="H139" s="224">
        <v>1</v>
      </c>
      <c r="I139" s="225"/>
      <c r="J139" s="226">
        <f>ROUND(I139*H139,2)</f>
        <v>0</v>
      </c>
      <c r="K139" s="222" t="s">
        <v>140</v>
      </c>
      <c r="L139" s="45"/>
      <c r="M139" s="227" t="s">
        <v>1</v>
      </c>
      <c r="N139" s="228" t="s">
        <v>42</v>
      </c>
      <c r="O139" s="92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486</v>
      </c>
      <c r="AT139" s="231" t="s">
        <v>136</v>
      </c>
      <c r="AU139" s="231" t="s">
        <v>87</v>
      </c>
      <c r="AY139" s="18" t="s">
        <v>133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85</v>
      </c>
      <c r="BK139" s="232">
        <f>ROUND(I139*H139,2)</f>
        <v>0</v>
      </c>
      <c r="BL139" s="18" t="s">
        <v>486</v>
      </c>
      <c r="BM139" s="231" t="s">
        <v>528</v>
      </c>
    </row>
    <row r="140" s="2" customFormat="1" ht="16.5" customHeight="1">
      <c r="A140" s="39"/>
      <c r="B140" s="40"/>
      <c r="C140" s="220" t="s">
        <v>202</v>
      </c>
      <c r="D140" s="220" t="s">
        <v>136</v>
      </c>
      <c r="E140" s="221" t="s">
        <v>529</v>
      </c>
      <c r="F140" s="222" t="s">
        <v>530</v>
      </c>
      <c r="G140" s="223" t="s">
        <v>485</v>
      </c>
      <c r="H140" s="224">
        <v>1</v>
      </c>
      <c r="I140" s="225"/>
      <c r="J140" s="226">
        <f>ROUND(I140*H140,2)</f>
        <v>0</v>
      </c>
      <c r="K140" s="222" t="s">
        <v>140</v>
      </c>
      <c r="L140" s="45"/>
      <c r="M140" s="227" t="s">
        <v>1</v>
      </c>
      <c r="N140" s="228" t="s">
        <v>42</v>
      </c>
      <c r="O140" s="92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1" t="s">
        <v>486</v>
      </c>
      <c r="AT140" s="231" t="s">
        <v>136</v>
      </c>
      <c r="AU140" s="231" t="s">
        <v>87</v>
      </c>
      <c r="AY140" s="18" t="s">
        <v>133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8" t="s">
        <v>85</v>
      </c>
      <c r="BK140" s="232">
        <f>ROUND(I140*H140,2)</f>
        <v>0</v>
      </c>
      <c r="BL140" s="18" t="s">
        <v>486</v>
      </c>
      <c r="BM140" s="231" t="s">
        <v>531</v>
      </c>
    </row>
    <row r="141" s="2" customFormat="1">
      <c r="A141" s="39"/>
      <c r="B141" s="40"/>
      <c r="C141" s="41"/>
      <c r="D141" s="235" t="s">
        <v>512</v>
      </c>
      <c r="E141" s="41"/>
      <c r="F141" s="282" t="s">
        <v>532</v>
      </c>
      <c r="G141" s="41"/>
      <c r="H141" s="41"/>
      <c r="I141" s="283"/>
      <c r="J141" s="41"/>
      <c r="K141" s="41"/>
      <c r="L141" s="45"/>
      <c r="M141" s="284"/>
      <c r="N141" s="285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512</v>
      </c>
      <c r="AU141" s="18" t="s">
        <v>87</v>
      </c>
    </row>
    <row r="142" s="2" customFormat="1" ht="16.5" customHeight="1">
      <c r="A142" s="39"/>
      <c r="B142" s="40"/>
      <c r="C142" s="220" t="s">
        <v>8</v>
      </c>
      <c r="D142" s="220" t="s">
        <v>136</v>
      </c>
      <c r="E142" s="221" t="s">
        <v>533</v>
      </c>
      <c r="F142" s="222" t="s">
        <v>534</v>
      </c>
      <c r="G142" s="223" t="s">
        <v>485</v>
      </c>
      <c r="H142" s="224">
        <v>1</v>
      </c>
      <c r="I142" s="225"/>
      <c r="J142" s="226">
        <f>ROUND(I142*H142,2)</f>
        <v>0</v>
      </c>
      <c r="K142" s="222" t="s">
        <v>140</v>
      </c>
      <c r="L142" s="45"/>
      <c r="M142" s="227" t="s">
        <v>1</v>
      </c>
      <c r="N142" s="228" t="s">
        <v>42</v>
      </c>
      <c r="O142" s="92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1" t="s">
        <v>486</v>
      </c>
      <c r="AT142" s="231" t="s">
        <v>136</v>
      </c>
      <c r="AU142" s="231" t="s">
        <v>87</v>
      </c>
      <c r="AY142" s="18" t="s">
        <v>133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8" t="s">
        <v>85</v>
      </c>
      <c r="BK142" s="232">
        <f>ROUND(I142*H142,2)</f>
        <v>0</v>
      </c>
      <c r="BL142" s="18" t="s">
        <v>486</v>
      </c>
      <c r="BM142" s="231" t="s">
        <v>535</v>
      </c>
    </row>
    <row r="143" s="2" customFormat="1">
      <c r="A143" s="39"/>
      <c r="B143" s="40"/>
      <c r="C143" s="41"/>
      <c r="D143" s="235" t="s">
        <v>512</v>
      </c>
      <c r="E143" s="41"/>
      <c r="F143" s="282" t="s">
        <v>536</v>
      </c>
      <c r="G143" s="41"/>
      <c r="H143" s="41"/>
      <c r="I143" s="283"/>
      <c r="J143" s="41"/>
      <c r="K143" s="41"/>
      <c r="L143" s="45"/>
      <c r="M143" s="284"/>
      <c r="N143" s="285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512</v>
      </c>
      <c r="AU143" s="18" t="s">
        <v>87</v>
      </c>
    </row>
    <row r="144" s="2" customFormat="1" ht="16.5" customHeight="1">
      <c r="A144" s="39"/>
      <c r="B144" s="40"/>
      <c r="C144" s="220" t="s">
        <v>141</v>
      </c>
      <c r="D144" s="220" t="s">
        <v>136</v>
      </c>
      <c r="E144" s="221" t="s">
        <v>537</v>
      </c>
      <c r="F144" s="222" t="s">
        <v>538</v>
      </c>
      <c r="G144" s="223" t="s">
        <v>485</v>
      </c>
      <c r="H144" s="224">
        <v>1</v>
      </c>
      <c r="I144" s="225"/>
      <c r="J144" s="226">
        <f>ROUND(I144*H144,2)</f>
        <v>0</v>
      </c>
      <c r="K144" s="222" t="s">
        <v>140</v>
      </c>
      <c r="L144" s="45"/>
      <c r="M144" s="227" t="s">
        <v>1</v>
      </c>
      <c r="N144" s="228" t="s">
        <v>42</v>
      </c>
      <c r="O144" s="92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486</v>
      </c>
      <c r="AT144" s="231" t="s">
        <v>136</v>
      </c>
      <c r="AU144" s="231" t="s">
        <v>87</v>
      </c>
      <c r="AY144" s="18" t="s">
        <v>133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85</v>
      </c>
      <c r="BK144" s="232">
        <f>ROUND(I144*H144,2)</f>
        <v>0</v>
      </c>
      <c r="BL144" s="18" t="s">
        <v>486</v>
      </c>
      <c r="BM144" s="231" t="s">
        <v>539</v>
      </c>
    </row>
    <row r="145" s="2" customFormat="1" ht="16.5" customHeight="1">
      <c r="A145" s="39"/>
      <c r="B145" s="40"/>
      <c r="C145" s="220" t="s">
        <v>213</v>
      </c>
      <c r="D145" s="220" t="s">
        <v>136</v>
      </c>
      <c r="E145" s="221" t="s">
        <v>540</v>
      </c>
      <c r="F145" s="222" t="s">
        <v>541</v>
      </c>
      <c r="G145" s="223" t="s">
        <v>485</v>
      </c>
      <c r="H145" s="224">
        <v>1</v>
      </c>
      <c r="I145" s="225"/>
      <c r="J145" s="226">
        <f>ROUND(I145*H145,2)</f>
        <v>0</v>
      </c>
      <c r="K145" s="222" t="s">
        <v>140</v>
      </c>
      <c r="L145" s="45"/>
      <c r="M145" s="227" t="s">
        <v>1</v>
      </c>
      <c r="N145" s="228" t="s">
        <v>42</v>
      </c>
      <c r="O145" s="92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1" t="s">
        <v>486</v>
      </c>
      <c r="AT145" s="231" t="s">
        <v>136</v>
      </c>
      <c r="AU145" s="231" t="s">
        <v>87</v>
      </c>
      <c r="AY145" s="18" t="s">
        <v>133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8" t="s">
        <v>85</v>
      </c>
      <c r="BK145" s="232">
        <f>ROUND(I145*H145,2)</f>
        <v>0</v>
      </c>
      <c r="BL145" s="18" t="s">
        <v>486</v>
      </c>
      <c r="BM145" s="231" t="s">
        <v>542</v>
      </c>
    </row>
    <row r="146" s="12" customFormat="1" ht="22.8" customHeight="1">
      <c r="A146" s="12"/>
      <c r="B146" s="204"/>
      <c r="C146" s="205"/>
      <c r="D146" s="206" t="s">
        <v>76</v>
      </c>
      <c r="E146" s="218" t="s">
        <v>543</v>
      </c>
      <c r="F146" s="218" t="s">
        <v>544</v>
      </c>
      <c r="G146" s="205"/>
      <c r="H146" s="205"/>
      <c r="I146" s="208"/>
      <c r="J146" s="219">
        <f>BK146</f>
        <v>0</v>
      </c>
      <c r="K146" s="205"/>
      <c r="L146" s="210"/>
      <c r="M146" s="211"/>
      <c r="N146" s="212"/>
      <c r="O146" s="212"/>
      <c r="P146" s="213">
        <f>SUM(P147:P152)</f>
        <v>0</v>
      </c>
      <c r="Q146" s="212"/>
      <c r="R146" s="213">
        <f>SUM(R147:R152)</f>
        <v>0</v>
      </c>
      <c r="S146" s="212"/>
      <c r="T146" s="214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5" t="s">
        <v>163</v>
      </c>
      <c r="AT146" s="216" t="s">
        <v>76</v>
      </c>
      <c r="AU146" s="216" t="s">
        <v>85</v>
      </c>
      <c r="AY146" s="215" t="s">
        <v>133</v>
      </c>
      <c r="BK146" s="217">
        <f>SUM(BK147:BK152)</f>
        <v>0</v>
      </c>
    </row>
    <row r="147" s="2" customFormat="1" ht="16.5" customHeight="1">
      <c r="A147" s="39"/>
      <c r="B147" s="40"/>
      <c r="C147" s="220" t="s">
        <v>218</v>
      </c>
      <c r="D147" s="220" t="s">
        <v>136</v>
      </c>
      <c r="E147" s="221" t="s">
        <v>545</v>
      </c>
      <c r="F147" s="222" t="s">
        <v>546</v>
      </c>
      <c r="G147" s="223" t="s">
        <v>485</v>
      </c>
      <c r="H147" s="224">
        <v>1</v>
      </c>
      <c r="I147" s="225"/>
      <c r="J147" s="226">
        <f>ROUND(I147*H147,2)</f>
        <v>0</v>
      </c>
      <c r="K147" s="222" t="s">
        <v>140</v>
      </c>
      <c r="L147" s="45"/>
      <c r="M147" s="227" t="s">
        <v>1</v>
      </c>
      <c r="N147" s="228" t="s">
        <v>42</v>
      </c>
      <c r="O147" s="92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1" t="s">
        <v>486</v>
      </c>
      <c r="AT147" s="231" t="s">
        <v>136</v>
      </c>
      <c r="AU147" s="231" t="s">
        <v>87</v>
      </c>
      <c r="AY147" s="18" t="s">
        <v>133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8" t="s">
        <v>85</v>
      </c>
      <c r="BK147" s="232">
        <f>ROUND(I147*H147,2)</f>
        <v>0</v>
      </c>
      <c r="BL147" s="18" t="s">
        <v>486</v>
      </c>
      <c r="BM147" s="231" t="s">
        <v>547</v>
      </c>
    </row>
    <row r="148" s="2" customFormat="1" ht="16.5" customHeight="1">
      <c r="A148" s="39"/>
      <c r="B148" s="40"/>
      <c r="C148" s="220" t="s">
        <v>223</v>
      </c>
      <c r="D148" s="220" t="s">
        <v>136</v>
      </c>
      <c r="E148" s="221" t="s">
        <v>548</v>
      </c>
      <c r="F148" s="222" t="s">
        <v>549</v>
      </c>
      <c r="G148" s="223" t="s">
        <v>485</v>
      </c>
      <c r="H148" s="224">
        <v>1</v>
      </c>
      <c r="I148" s="225"/>
      <c r="J148" s="226">
        <f>ROUND(I148*H148,2)</f>
        <v>0</v>
      </c>
      <c r="K148" s="222" t="s">
        <v>140</v>
      </c>
      <c r="L148" s="45"/>
      <c r="M148" s="227" t="s">
        <v>1</v>
      </c>
      <c r="N148" s="228" t="s">
        <v>42</v>
      </c>
      <c r="O148" s="92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1" t="s">
        <v>486</v>
      </c>
      <c r="AT148" s="231" t="s">
        <v>136</v>
      </c>
      <c r="AU148" s="231" t="s">
        <v>87</v>
      </c>
      <c r="AY148" s="18" t="s">
        <v>133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8" t="s">
        <v>85</v>
      </c>
      <c r="BK148" s="232">
        <f>ROUND(I148*H148,2)</f>
        <v>0</v>
      </c>
      <c r="BL148" s="18" t="s">
        <v>486</v>
      </c>
      <c r="BM148" s="231" t="s">
        <v>550</v>
      </c>
    </row>
    <row r="149" s="2" customFormat="1" ht="16.5" customHeight="1">
      <c r="A149" s="39"/>
      <c r="B149" s="40"/>
      <c r="C149" s="220" t="s">
        <v>228</v>
      </c>
      <c r="D149" s="220" t="s">
        <v>136</v>
      </c>
      <c r="E149" s="221" t="s">
        <v>551</v>
      </c>
      <c r="F149" s="222" t="s">
        <v>552</v>
      </c>
      <c r="G149" s="223" t="s">
        <v>485</v>
      </c>
      <c r="H149" s="224">
        <v>1</v>
      </c>
      <c r="I149" s="225"/>
      <c r="J149" s="226">
        <f>ROUND(I149*H149,2)</f>
        <v>0</v>
      </c>
      <c r="K149" s="222" t="s">
        <v>140</v>
      </c>
      <c r="L149" s="45"/>
      <c r="M149" s="227" t="s">
        <v>1</v>
      </c>
      <c r="N149" s="228" t="s">
        <v>42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486</v>
      </c>
      <c r="AT149" s="231" t="s">
        <v>136</v>
      </c>
      <c r="AU149" s="231" t="s">
        <v>87</v>
      </c>
      <c r="AY149" s="18" t="s">
        <v>133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85</v>
      </c>
      <c r="BK149" s="232">
        <f>ROUND(I149*H149,2)</f>
        <v>0</v>
      </c>
      <c r="BL149" s="18" t="s">
        <v>486</v>
      </c>
      <c r="BM149" s="231" t="s">
        <v>553</v>
      </c>
    </row>
    <row r="150" s="2" customFormat="1">
      <c r="A150" s="39"/>
      <c r="B150" s="40"/>
      <c r="C150" s="41"/>
      <c r="D150" s="235" t="s">
        <v>512</v>
      </c>
      <c r="E150" s="41"/>
      <c r="F150" s="282" t="s">
        <v>554</v>
      </c>
      <c r="G150" s="41"/>
      <c r="H150" s="41"/>
      <c r="I150" s="283"/>
      <c r="J150" s="41"/>
      <c r="K150" s="41"/>
      <c r="L150" s="45"/>
      <c r="M150" s="284"/>
      <c r="N150" s="285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512</v>
      </c>
      <c r="AU150" s="18" t="s">
        <v>87</v>
      </c>
    </row>
    <row r="151" s="2" customFormat="1" ht="16.5" customHeight="1">
      <c r="A151" s="39"/>
      <c r="B151" s="40"/>
      <c r="C151" s="220" t="s">
        <v>7</v>
      </c>
      <c r="D151" s="220" t="s">
        <v>136</v>
      </c>
      <c r="E151" s="221" t="s">
        <v>555</v>
      </c>
      <c r="F151" s="222" t="s">
        <v>556</v>
      </c>
      <c r="G151" s="223" t="s">
        <v>485</v>
      </c>
      <c r="H151" s="224">
        <v>1</v>
      </c>
      <c r="I151" s="225"/>
      <c r="J151" s="226">
        <f>ROUND(I151*H151,2)</f>
        <v>0</v>
      </c>
      <c r="K151" s="222" t="s">
        <v>140</v>
      </c>
      <c r="L151" s="45"/>
      <c r="M151" s="227" t="s">
        <v>1</v>
      </c>
      <c r="N151" s="228" t="s">
        <v>42</v>
      </c>
      <c r="O151" s="92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1" t="s">
        <v>486</v>
      </c>
      <c r="AT151" s="231" t="s">
        <v>136</v>
      </c>
      <c r="AU151" s="231" t="s">
        <v>87</v>
      </c>
      <c r="AY151" s="18" t="s">
        <v>133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8" t="s">
        <v>85</v>
      </c>
      <c r="BK151" s="232">
        <f>ROUND(I151*H151,2)</f>
        <v>0</v>
      </c>
      <c r="BL151" s="18" t="s">
        <v>486</v>
      </c>
      <c r="BM151" s="231" t="s">
        <v>557</v>
      </c>
    </row>
    <row r="152" s="2" customFormat="1">
      <c r="A152" s="39"/>
      <c r="B152" s="40"/>
      <c r="C152" s="41"/>
      <c r="D152" s="235" t="s">
        <v>512</v>
      </c>
      <c r="E152" s="41"/>
      <c r="F152" s="282" t="s">
        <v>558</v>
      </c>
      <c r="G152" s="41"/>
      <c r="H152" s="41"/>
      <c r="I152" s="283"/>
      <c r="J152" s="41"/>
      <c r="K152" s="41"/>
      <c r="L152" s="45"/>
      <c r="M152" s="284"/>
      <c r="N152" s="285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512</v>
      </c>
      <c r="AU152" s="18" t="s">
        <v>87</v>
      </c>
    </row>
    <row r="153" s="12" customFormat="1" ht="22.8" customHeight="1">
      <c r="A153" s="12"/>
      <c r="B153" s="204"/>
      <c r="C153" s="205"/>
      <c r="D153" s="206" t="s">
        <v>76</v>
      </c>
      <c r="E153" s="218" t="s">
        <v>559</v>
      </c>
      <c r="F153" s="218" t="s">
        <v>560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SUM(P154:P155)</f>
        <v>0</v>
      </c>
      <c r="Q153" s="212"/>
      <c r="R153" s="213">
        <f>SUM(R154:R155)</f>
        <v>0</v>
      </c>
      <c r="S153" s="212"/>
      <c r="T153" s="214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163</v>
      </c>
      <c r="AT153" s="216" t="s">
        <v>76</v>
      </c>
      <c r="AU153" s="216" t="s">
        <v>85</v>
      </c>
      <c r="AY153" s="215" t="s">
        <v>133</v>
      </c>
      <c r="BK153" s="217">
        <f>SUM(BK154:BK155)</f>
        <v>0</v>
      </c>
    </row>
    <row r="154" s="2" customFormat="1" ht="16.5" customHeight="1">
      <c r="A154" s="39"/>
      <c r="B154" s="40"/>
      <c r="C154" s="220" t="s">
        <v>239</v>
      </c>
      <c r="D154" s="220" t="s">
        <v>136</v>
      </c>
      <c r="E154" s="221" t="s">
        <v>561</v>
      </c>
      <c r="F154" s="222" t="s">
        <v>562</v>
      </c>
      <c r="G154" s="223" t="s">
        <v>485</v>
      </c>
      <c r="H154" s="224">
        <v>1</v>
      </c>
      <c r="I154" s="225"/>
      <c r="J154" s="226">
        <f>ROUND(I154*H154,2)</f>
        <v>0</v>
      </c>
      <c r="K154" s="222" t="s">
        <v>140</v>
      </c>
      <c r="L154" s="45"/>
      <c r="M154" s="227" t="s">
        <v>1</v>
      </c>
      <c r="N154" s="228" t="s">
        <v>42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486</v>
      </c>
      <c r="AT154" s="231" t="s">
        <v>136</v>
      </c>
      <c r="AU154" s="231" t="s">
        <v>87</v>
      </c>
      <c r="AY154" s="18" t="s">
        <v>133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85</v>
      </c>
      <c r="BK154" s="232">
        <f>ROUND(I154*H154,2)</f>
        <v>0</v>
      </c>
      <c r="BL154" s="18" t="s">
        <v>486</v>
      </c>
      <c r="BM154" s="231" t="s">
        <v>563</v>
      </c>
    </row>
    <row r="155" s="2" customFormat="1" ht="24.15" customHeight="1">
      <c r="A155" s="39"/>
      <c r="B155" s="40"/>
      <c r="C155" s="220" t="s">
        <v>243</v>
      </c>
      <c r="D155" s="220" t="s">
        <v>136</v>
      </c>
      <c r="E155" s="221" t="s">
        <v>564</v>
      </c>
      <c r="F155" s="222" t="s">
        <v>565</v>
      </c>
      <c r="G155" s="223" t="s">
        <v>485</v>
      </c>
      <c r="H155" s="224">
        <v>1</v>
      </c>
      <c r="I155" s="225"/>
      <c r="J155" s="226">
        <f>ROUND(I155*H155,2)</f>
        <v>0</v>
      </c>
      <c r="K155" s="222" t="s">
        <v>1</v>
      </c>
      <c r="L155" s="45"/>
      <c r="M155" s="277" t="s">
        <v>1</v>
      </c>
      <c r="N155" s="278" t="s">
        <v>42</v>
      </c>
      <c r="O155" s="279"/>
      <c r="P155" s="280">
        <f>O155*H155</f>
        <v>0</v>
      </c>
      <c r="Q155" s="280">
        <v>0</v>
      </c>
      <c r="R155" s="280">
        <f>Q155*H155</f>
        <v>0</v>
      </c>
      <c r="S155" s="280">
        <v>0</v>
      </c>
      <c r="T155" s="28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1" t="s">
        <v>486</v>
      </c>
      <c r="AT155" s="231" t="s">
        <v>136</v>
      </c>
      <c r="AU155" s="231" t="s">
        <v>87</v>
      </c>
      <c r="AY155" s="18" t="s">
        <v>133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8" t="s">
        <v>85</v>
      </c>
      <c r="BK155" s="232">
        <f>ROUND(I155*H155,2)</f>
        <v>0</v>
      </c>
      <c r="BL155" s="18" t="s">
        <v>486</v>
      </c>
      <c r="BM155" s="231" t="s">
        <v>566</v>
      </c>
    </row>
    <row r="156" s="2" customFormat="1" ht="6.96" customHeight="1">
      <c r="A156" s="39"/>
      <c r="B156" s="67"/>
      <c r="C156" s="68"/>
      <c r="D156" s="68"/>
      <c r="E156" s="68"/>
      <c r="F156" s="68"/>
      <c r="G156" s="68"/>
      <c r="H156" s="68"/>
      <c r="I156" s="68"/>
      <c r="J156" s="68"/>
      <c r="K156" s="68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NYVF3K6SDFsJeN6GtN3kVeVYzTRHIO+eDSmGp/jDz1cxEnz/FZ1T87pENYZa6eQp9DpaaRYIFwyFxqQMOasHrQ==" hashValue="AHASnDBJlVXeOKaXQs7zFDSw0/8D4YM14A8xm5L3f1wUOO+W6YxJnomLQDb/hd2FZrZ3JgOsYNPX6sXaCiGv1w==" algorithmName="SHA-512" password="CC35"/>
  <autoFilter ref="C120:K15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567</v>
      </c>
      <c r="H4" s="21"/>
    </row>
    <row r="5" s="1" customFormat="1" ht="12" customHeight="1">
      <c r="B5" s="21"/>
      <c r="C5" s="286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287" t="s">
        <v>16</v>
      </c>
      <c r="D6" s="288" t="s">
        <v>17</v>
      </c>
      <c r="E6" s="1"/>
      <c r="F6" s="1"/>
      <c r="H6" s="21"/>
    </row>
    <row r="7" s="1" customFormat="1" ht="16.5" customHeight="1">
      <c r="B7" s="21"/>
      <c r="C7" s="142" t="s">
        <v>22</v>
      </c>
      <c r="D7" s="146" t="str">
        <f>'Rekapitulace stavby'!AN8</f>
        <v>5. 9. 2023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289"/>
      <c r="C9" s="290" t="s">
        <v>58</v>
      </c>
      <c r="D9" s="291" t="s">
        <v>59</v>
      </c>
      <c r="E9" s="291" t="s">
        <v>120</v>
      </c>
      <c r="F9" s="292" t="s">
        <v>568</v>
      </c>
      <c r="G9" s="193"/>
      <c r="H9" s="289"/>
    </row>
    <row r="10" s="2" customFormat="1" ht="26.4" customHeight="1">
      <c r="A10" s="39"/>
      <c r="B10" s="45"/>
      <c r="C10" s="293" t="s">
        <v>569</v>
      </c>
      <c r="D10" s="293" t="s">
        <v>83</v>
      </c>
      <c r="E10" s="39"/>
      <c r="F10" s="39"/>
      <c r="G10" s="39"/>
      <c r="H10" s="45"/>
    </row>
    <row r="11" s="2" customFormat="1" ht="16.8" customHeight="1">
      <c r="A11" s="39"/>
      <c r="B11" s="45"/>
      <c r="C11" s="294" t="s">
        <v>570</v>
      </c>
      <c r="D11" s="295" t="s">
        <v>571</v>
      </c>
      <c r="E11" s="296" t="s">
        <v>1</v>
      </c>
      <c r="F11" s="297">
        <v>827.20000000000005</v>
      </c>
      <c r="G11" s="39"/>
      <c r="H11" s="45"/>
    </row>
    <row r="12" s="2" customFormat="1" ht="16.8" customHeight="1">
      <c r="A12" s="39"/>
      <c r="B12" s="45"/>
      <c r="C12" s="294" t="s">
        <v>572</v>
      </c>
      <c r="D12" s="295" t="s">
        <v>571</v>
      </c>
      <c r="E12" s="296" t="s">
        <v>1</v>
      </c>
      <c r="F12" s="297">
        <v>2042.04</v>
      </c>
      <c r="G12" s="39"/>
      <c r="H12" s="45"/>
    </row>
    <row r="13" s="2" customFormat="1" ht="16.8" customHeight="1">
      <c r="A13" s="39"/>
      <c r="B13" s="45"/>
      <c r="C13" s="294" t="s">
        <v>91</v>
      </c>
      <c r="D13" s="295" t="s">
        <v>92</v>
      </c>
      <c r="E13" s="296" t="s">
        <v>1</v>
      </c>
      <c r="F13" s="297">
        <v>905.39999999999998</v>
      </c>
      <c r="G13" s="39"/>
      <c r="H13" s="45"/>
    </row>
    <row r="14" s="2" customFormat="1" ht="16.8" customHeight="1">
      <c r="A14" s="39"/>
      <c r="B14" s="45"/>
      <c r="C14" s="298" t="s">
        <v>1</v>
      </c>
      <c r="D14" s="298" t="s">
        <v>144</v>
      </c>
      <c r="E14" s="18" t="s">
        <v>1</v>
      </c>
      <c r="F14" s="299">
        <v>0</v>
      </c>
      <c r="G14" s="39"/>
      <c r="H14" s="45"/>
    </row>
    <row r="15" s="2" customFormat="1" ht="16.8" customHeight="1">
      <c r="A15" s="39"/>
      <c r="B15" s="45"/>
      <c r="C15" s="298" t="s">
        <v>1</v>
      </c>
      <c r="D15" s="298" t="s">
        <v>353</v>
      </c>
      <c r="E15" s="18" t="s">
        <v>1</v>
      </c>
      <c r="F15" s="299">
        <v>905.39999999999998</v>
      </c>
      <c r="G15" s="39"/>
      <c r="H15" s="45"/>
    </row>
    <row r="16" s="2" customFormat="1" ht="16.8" customHeight="1">
      <c r="A16" s="39"/>
      <c r="B16" s="45"/>
      <c r="C16" s="298" t="s">
        <v>91</v>
      </c>
      <c r="D16" s="298" t="s">
        <v>148</v>
      </c>
      <c r="E16" s="18" t="s">
        <v>1</v>
      </c>
      <c r="F16" s="299">
        <v>905.39999999999998</v>
      </c>
      <c r="G16" s="39"/>
      <c r="H16" s="45"/>
    </row>
    <row r="17" s="2" customFormat="1" ht="16.8" customHeight="1">
      <c r="A17" s="39"/>
      <c r="B17" s="45"/>
      <c r="C17" s="300" t="s">
        <v>573</v>
      </c>
      <c r="D17" s="39"/>
      <c r="E17" s="39"/>
      <c r="F17" s="39"/>
      <c r="G17" s="39"/>
      <c r="H17" s="45"/>
    </row>
    <row r="18" s="2" customFormat="1">
      <c r="A18" s="39"/>
      <c r="B18" s="45"/>
      <c r="C18" s="298" t="s">
        <v>350</v>
      </c>
      <c r="D18" s="298" t="s">
        <v>351</v>
      </c>
      <c r="E18" s="18" t="s">
        <v>139</v>
      </c>
      <c r="F18" s="299">
        <v>2018</v>
      </c>
      <c r="G18" s="39"/>
      <c r="H18" s="45"/>
    </row>
    <row r="19" s="2" customFormat="1">
      <c r="A19" s="39"/>
      <c r="B19" s="45"/>
      <c r="C19" s="298" t="s">
        <v>357</v>
      </c>
      <c r="D19" s="298" t="s">
        <v>358</v>
      </c>
      <c r="E19" s="18" t="s">
        <v>139</v>
      </c>
      <c r="F19" s="299">
        <v>315132</v>
      </c>
      <c r="G19" s="39"/>
      <c r="H19" s="45"/>
    </row>
    <row r="20" s="2" customFormat="1">
      <c r="A20" s="39"/>
      <c r="B20" s="45"/>
      <c r="C20" s="298" t="s">
        <v>363</v>
      </c>
      <c r="D20" s="298" t="s">
        <v>364</v>
      </c>
      <c r="E20" s="18" t="s">
        <v>139</v>
      </c>
      <c r="F20" s="299">
        <v>2018</v>
      </c>
      <c r="G20" s="39"/>
      <c r="H20" s="45"/>
    </row>
    <row r="21" s="2" customFormat="1" ht="16.8" customHeight="1">
      <c r="A21" s="39"/>
      <c r="B21" s="45"/>
      <c r="C21" s="298" t="s">
        <v>372</v>
      </c>
      <c r="D21" s="298" t="s">
        <v>373</v>
      </c>
      <c r="E21" s="18" t="s">
        <v>139</v>
      </c>
      <c r="F21" s="299">
        <v>315132</v>
      </c>
      <c r="G21" s="39"/>
      <c r="H21" s="45"/>
    </row>
    <row r="22" s="2" customFormat="1" ht="16.8" customHeight="1">
      <c r="A22" s="39"/>
      <c r="B22" s="45"/>
      <c r="C22" s="298" t="s">
        <v>376</v>
      </c>
      <c r="D22" s="298" t="s">
        <v>377</v>
      </c>
      <c r="E22" s="18" t="s">
        <v>139</v>
      </c>
      <c r="F22" s="299">
        <v>2018</v>
      </c>
      <c r="G22" s="39"/>
      <c r="H22" s="45"/>
    </row>
    <row r="23" s="2" customFormat="1" ht="16.8" customHeight="1">
      <c r="A23" s="39"/>
      <c r="B23" s="45"/>
      <c r="C23" s="294" t="s">
        <v>94</v>
      </c>
      <c r="D23" s="295" t="s">
        <v>95</v>
      </c>
      <c r="E23" s="296" t="s">
        <v>1</v>
      </c>
      <c r="F23" s="297">
        <v>1112.5999999999999</v>
      </c>
      <c r="G23" s="39"/>
      <c r="H23" s="45"/>
    </row>
    <row r="24" s="2" customFormat="1" ht="16.8" customHeight="1">
      <c r="A24" s="39"/>
      <c r="B24" s="45"/>
      <c r="C24" s="298" t="s">
        <v>1</v>
      </c>
      <c r="D24" s="298" t="s">
        <v>354</v>
      </c>
      <c r="E24" s="18" t="s">
        <v>1</v>
      </c>
      <c r="F24" s="299">
        <v>755.60000000000002</v>
      </c>
      <c r="G24" s="39"/>
      <c r="H24" s="45"/>
    </row>
    <row r="25" s="2" customFormat="1" ht="16.8" customHeight="1">
      <c r="A25" s="39"/>
      <c r="B25" s="45"/>
      <c r="C25" s="298" t="s">
        <v>1</v>
      </c>
      <c r="D25" s="298" t="s">
        <v>355</v>
      </c>
      <c r="E25" s="18" t="s">
        <v>1</v>
      </c>
      <c r="F25" s="299">
        <v>357</v>
      </c>
      <c r="G25" s="39"/>
      <c r="H25" s="45"/>
    </row>
    <row r="26" s="2" customFormat="1" ht="16.8" customHeight="1">
      <c r="A26" s="39"/>
      <c r="B26" s="45"/>
      <c r="C26" s="298" t="s">
        <v>94</v>
      </c>
      <c r="D26" s="298" t="s">
        <v>148</v>
      </c>
      <c r="E26" s="18" t="s">
        <v>1</v>
      </c>
      <c r="F26" s="299">
        <v>1112.5999999999999</v>
      </c>
      <c r="G26" s="39"/>
      <c r="H26" s="45"/>
    </row>
    <row r="27" s="2" customFormat="1" ht="16.8" customHeight="1">
      <c r="A27" s="39"/>
      <c r="B27" s="45"/>
      <c r="C27" s="300" t="s">
        <v>573</v>
      </c>
      <c r="D27" s="39"/>
      <c r="E27" s="39"/>
      <c r="F27" s="39"/>
      <c r="G27" s="39"/>
      <c r="H27" s="45"/>
    </row>
    <row r="28" s="2" customFormat="1">
      <c r="A28" s="39"/>
      <c r="B28" s="45"/>
      <c r="C28" s="298" t="s">
        <v>350</v>
      </c>
      <c r="D28" s="298" t="s">
        <v>351</v>
      </c>
      <c r="E28" s="18" t="s">
        <v>139</v>
      </c>
      <c r="F28" s="299">
        <v>2018</v>
      </c>
      <c r="G28" s="39"/>
      <c r="H28" s="45"/>
    </row>
    <row r="29" s="2" customFormat="1">
      <c r="A29" s="39"/>
      <c r="B29" s="45"/>
      <c r="C29" s="298" t="s">
        <v>357</v>
      </c>
      <c r="D29" s="298" t="s">
        <v>358</v>
      </c>
      <c r="E29" s="18" t="s">
        <v>139</v>
      </c>
      <c r="F29" s="299">
        <v>315132</v>
      </c>
      <c r="G29" s="39"/>
      <c r="H29" s="45"/>
    </row>
    <row r="30" s="2" customFormat="1">
      <c r="A30" s="39"/>
      <c r="B30" s="45"/>
      <c r="C30" s="298" t="s">
        <v>363</v>
      </c>
      <c r="D30" s="298" t="s">
        <v>364</v>
      </c>
      <c r="E30" s="18" t="s">
        <v>139</v>
      </c>
      <c r="F30" s="299">
        <v>2018</v>
      </c>
      <c r="G30" s="39"/>
      <c r="H30" s="45"/>
    </row>
    <row r="31" s="2" customFormat="1" ht="16.8" customHeight="1">
      <c r="A31" s="39"/>
      <c r="B31" s="45"/>
      <c r="C31" s="298" t="s">
        <v>372</v>
      </c>
      <c r="D31" s="298" t="s">
        <v>373</v>
      </c>
      <c r="E31" s="18" t="s">
        <v>139</v>
      </c>
      <c r="F31" s="299">
        <v>315132</v>
      </c>
      <c r="G31" s="39"/>
      <c r="H31" s="45"/>
    </row>
    <row r="32" s="2" customFormat="1" ht="16.8" customHeight="1">
      <c r="A32" s="39"/>
      <c r="B32" s="45"/>
      <c r="C32" s="298" t="s">
        <v>376</v>
      </c>
      <c r="D32" s="298" t="s">
        <v>377</v>
      </c>
      <c r="E32" s="18" t="s">
        <v>139</v>
      </c>
      <c r="F32" s="299">
        <v>2018</v>
      </c>
      <c r="G32" s="39"/>
      <c r="H32" s="45"/>
    </row>
    <row r="33" s="2" customFormat="1" ht="7.44" customHeight="1">
      <c r="A33" s="39"/>
      <c r="B33" s="172"/>
      <c r="C33" s="173"/>
      <c r="D33" s="173"/>
      <c r="E33" s="173"/>
      <c r="F33" s="173"/>
      <c r="G33" s="173"/>
      <c r="H33" s="45"/>
    </row>
    <row r="34" s="2" customFormat="1">
      <c r="A34" s="39"/>
      <c r="B34" s="39"/>
      <c r="C34" s="39"/>
      <c r="D34" s="39"/>
      <c r="E34" s="39"/>
      <c r="F34" s="39"/>
      <c r="G34" s="39"/>
      <c r="H34" s="39"/>
    </row>
  </sheetData>
  <sheetProtection sheet="1" formatColumns="0" formatRows="0" objects="1" scenarios="1" spinCount="100000" saltValue="2I6cel+74lOqESPPoxd8rjtxatb1YnH4tinlkrUfHTl72x2otQW4vSd3RqCysd0Q757vuuTQewvb+sKZ6C/0hA==" hashValue="LbpAfgaOnOLbrXhKOPr8kYLaFzR3rIshkKUlTsEYcXZ36ByZ/imP05XEAu/QzJzr1R4hxdIbVEtoPCErL7S+fQ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DESKTOP-239ODQK\Lucie</dc:creator>
  <cp:lastModifiedBy>DESKTOP-239ODQK\Lucie</cp:lastModifiedBy>
  <dcterms:created xsi:type="dcterms:W3CDTF">2023-09-05T12:58:52Z</dcterms:created>
  <dcterms:modified xsi:type="dcterms:W3CDTF">2023-09-05T12:58:59Z</dcterms:modified>
</cp:coreProperties>
</file>