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ekce II - Oprava fasády" sheetId="2" r:id="rId2"/>
    <sheet name="Sekce II.1 - Vedlejší roz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'Sekce II - Oprava fasády'!$C$128:$K$350</definedName>
    <definedName name="_xlnm.Print_Area" localSheetId="1">'Sekce II - Oprava fasády'!$C$4:$J$76,'Sekce II - Oprava fasády'!$C$116:$K$350</definedName>
    <definedName name="_xlnm.Print_Titles" localSheetId="1">'Sekce II - Oprava fasády'!$128:$128</definedName>
    <definedName name="_xlnm._FilterDatabase" localSheetId="2" hidden="1">'Sekce II.1 - Vedlejší roz...'!$C$120:$K$155</definedName>
    <definedName name="_xlnm.Print_Area" localSheetId="2">'Sekce II.1 - Vedlejší roz...'!$C$4:$J$76,'Sekce II.1 - Vedlejší roz...'!$C$108:$K$155</definedName>
    <definedName name="_xlnm.Print_Titles" localSheetId="2">'Sekce II.1 - Vedlejší roz...'!$120:$120</definedName>
    <definedName name="_xlnm.Print_Area" localSheetId="3">'Seznam figur'!$C$4:$G$19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117"/>
  <c r="J20"/>
  <c r="J18"/>
  <c r="E18"/>
  <c r="F118"/>
  <c r="J17"/>
  <c r="J12"/>
  <c r="J89"/>
  <c r="E7"/>
  <c r="E85"/>
  <c i="2" r="J37"/>
  <c r="J36"/>
  <c i="1" r="AY95"/>
  <c i="2" r="J35"/>
  <c i="1" r="AX95"/>
  <c i="2" r="BI350"/>
  <c r="BH350"/>
  <c r="BG350"/>
  <c r="BF350"/>
  <c r="T350"/>
  <c r="T349"/>
  <c r="R350"/>
  <c r="R349"/>
  <c r="P350"/>
  <c r="P349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T325"/>
  <c r="R326"/>
  <c r="R325"/>
  <c r="P326"/>
  <c r="P325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37"/>
  <c r="BH237"/>
  <c r="BG237"/>
  <c r="BF237"/>
  <c r="T237"/>
  <c r="R237"/>
  <c r="P237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125"/>
  <c r="J20"/>
  <c r="J18"/>
  <c r="E18"/>
  <c r="F92"/>
  <c r="J17"/>
  <c r="J12"/>
  <c r="J123"/>
  <c r="E7"/>
  <c r="E119"/>
  <c i="1" r="L90"/>
  <c r="AM90"/>
  <c r="AM89"/>
  <c r="L89"/>
  <c r="AM87"/>
  <c r="L87"/>
  <c r="L85"/>
  <c r="L84"/>
  <c i="2" r="BK350"/>
  <c r="BK342"/>
  <c r="BK335"/>
  <c r="BK324"/>
  <c r="BK306"/>
  <c r="BK268"/>
  <c r="J237"/>
  <c r="J199"/>
  <c r="J175"/>
  <c r="J156"/>
  <c r="BK132"/>
  <c r="J324"/>
  <c r="BK289"/>
  <c r="J276"/>
  <c r="J264"/>
  <c r="BK260"/>
  <c r="BK245"/>
  <c r="BK222"/>
  <c r="BK210"/>
  <c r="BK187"/>
  <c r="J183"/>
  <c r="J148"/>
  <c r="J329"/>
  <c r="BK323"/>
  <c r="BK318"/>
  <c r="J314"/>
  <c r="J313"/>
  <c r="J306"/>
  <c r="J302"/>
  <c r="J289"/>
  <c r="J283"/>
  <c r="BK276"/>
  <c r="BK264"/>
  <c r="J249"/>
  <c r="BK233"/>
  <c r="BK207"/>
  <c r="BK199"/>
  <c r="BK152"/>
  <c r="J144"/>
  <c r="BK314"/>
  <c r="BK312"/>
  <c r="BK298"/>
  <c r="J253"/>
  <c r="J241"/>
  <c r="J233"/>
  <c r="BK213"/>
  <c r="BK195"/>
  <c r="BK191"/>
  <c r="BK163"/>
  <c r="BK140"/>
  <c i="3" r="BK154"/>
  <c r="J149"/>
  <c r="J145"/>
  <c r="J134"/>
  <c r="J129"/>
  <c r="J127"/>
  <c r="BK125"/>
  <c r="BK151"/>
  <c r="J148"/>
  <c r="BK145"/>
  <c r="J142"/>
  <c r="J138"/>
  <c r="BK137"/>
  <c r="J131"/>
  <c r="BK144"/>
  <c r="BK139"/>
  <c r="BK124"/>
  <c r="J154"/>
  <c r="BK138"/>
  <c r="BK131"/>
  <c r="BK127"/>
  <c i="2" r="BK345"/>
  <c r="J340"/>
  <c r="J332"/>
  <c r="J323"/>
  <c r="J312"/>
  <c r="J260"/>
  <c r="BK229"/>
  <c r="J210"/>
  <c r="J163"/>
  <c r="J350"/>
  <c r="J337"/>
  <c r="BK315"/>
  <c r="J272"/>
  <c r="BK256"/>
  <c r="BK225"/>
  <c r="J216"/>
  <c r="J195"/>
  <c r="J191"/>
  <c r="BK167"/>
  <c r="BK144"/>
  <c r="J326"/>
  <c r="J321"/>
  <c r="BK320"/>
  <c r="J315"/>
  <c r="J310"/>
  <c r="BK304"/>
  <c r="J298"/>
  <c r="BK286"/>
  <c r="BK280"/>
  <c r="BK272"/>
  <c r="BK253"/>
  <c r="BK241"/>
  <c r="J213"/>
  <c r="BK203"/>
  <c r="BK156"/>
  <c r="BK148"/>
  <c r="BK321"/>
  <c r="BK313"/>
  <c r="BK302"/>
  <c r="J280"/>
  <c r="BK249"/>
  <c r="BK237"/>
  <c r="BK216"/>
  <c r="J203"/>
  <c r="J187"/>
  <c r="J171"/>
  <c r="BK136"/>
  <c i="3" r="BK155"/>
  <c r="J151"/>
  <c r="BK147"/>
  <c r="J137"/>
  <c r="J132"/>
  <c r="J130"/>
  <c r="BK128"/>
  <c r="BK126"/>
  <c r="J124"/>
  <c r="BK149"/>
  <c r="J147"/>
  <c r="J144"/>
  <c r="J140"/>
  <c r="BK134"/>
  <c r="BK148"/>
  <c r="BK140"/>
  <c r="J128"/>
  <c r="J125"/>
  <c r="J155"/>
  <c r="J139"/>
  <c r="BK132"/>
  <c r="BK129"/>
  <c r="J126"/>
  <c i="2" r="J345"/>
  <c r="BK337"/>
  <c r="BK329"/>
  <c r="J320"/>
  <c r="BK293"/>
  <c r="J256"/>
  <c r="J225"/>
  <c r="BK219"/>
  <c r="BK179"/>
  <c r="J167"/>
  <c r="J140"/>
  <c r="J342"/>
  <c r="BK332"/>
  <c r="J304"/>
  <c r="J286"/>
  <c r="J348"/>
  <c r="BK340"/>
  <c r="BK326"/>
  <c r="J318"/>
  <c r="J296"/>
  <c r="J245"/>
  <c r="J222"/>
  <c r="BK183"/>
  <c r="BK171"/>
  <c r="J136"/>
  <c r="BK348"/>
  <c r="J335"/>
  <c r="J293"/>
  <c r="BK283"/>
  <c r="BK296"/>
  <c r="J219"/>
  <c r="J179"/>
  <c r="J132"/>
  <c r="BK310"/>
  <c r="J268"/>
  <c r="J229"/>
  <c r="J207"/>
  <c r="BK175"/>
  <c r="J152"/>
  <c i="1" r="AS94"/>
  <c i="3" r="BK142"/>
  <c r="BK130"/>
  <c i="2" l="1" r="BK228"/>
  <c r="J228"/>
  <c r="J99"/>
  <c r="P228"/>
  <c r="P131"/>
  <c r="P130"/>
  <c r="BK279"/>
  <c r="J279"/>
  <c r="J100"/>
  <c r="T279"/>
  <c r="R292"/>
  <c r="R297"/>
  <c r="P319"/>
  <c r="BK328"/>
  <c r="J328"/>
  <c r="J106"/>
  <c r="BK336"/>
  <c r="J336"/>
  <c r="J107"/>
  <c r="R341"/>
  <c r="R228"/>
  <c r="R131"/>
  <c r="R130"/>
  <c r="R129"/>
  <c r="R279"/>
  <c r="P292"/>
  <c r="BK297"/>
  <c r="J297"/>
  <c r="J102"/>
  <c r="T297"/>
  <c r="R319"/>
  <c r="P328"/>
  <c r="T328"/>
  <c r="R336"/>
  <c r="T336"/>
  <c r="T341"/>
  <c i="3" r="P123"/>
  <c r="T123"/>
  <c i="2" r="T228"/>
  <c r="T131"/>
  <c r="T130"/>
  <c r="P279"/>
  <c r="BK292"/>
  <c r="J292"/>
  <c r="J101"/>
  <c r="T292"/>
  <c r="P297"/>
  <c r="BK319"/>
  <c r="J319"/>
  <c r="J103"/>
  <c r="T319"/>
  <c r="R328"/>
  <c r="R327"/>
  <c r="P336"/>
  <c r="BK341"/>
  <c r="J341"/>
  <c r="J108"/>
  <c r="P341"/>
  <c i="3" r="BK123"/>
  <c r="J123"/>
  <c r="J98"/>
  <c r="R123"/>
  <c r="BK136"/>
  <c r="J136"/>
  <c r="J99"/>
  <c r="P136"/>
  <c r="R136"/>
  <c r="T136"/>
  <c r="BK146"/>
  <c r="J146"/>
  <c r="J100"/>
  <c r="P146"/>
  <c r="R146"/>
  <c r="T146"/>
  <c r="BK153"/>
  <c r="J153"/>
  <c r="J101"/>
  <c r="P153"/>
  <c r="R153"/>
  <c r="T153"/>
  <c i="2" r="BK131"/>
  <c r="BK130"/>
  <c r="J130"/>
  <c r="J97"/>
  <c r="BK325"/>
  <c r="J325"/>
  <c r="J104"/>
  <c r="BK349"/>
  <c r="J349"/>
  <c r="J109"/>
  <c i="3" r="J91"/>
  <c r="E111"/>
  <c r="J115"/>
  <c r="BE124"/>
  <c r="BE126"/>
  <c r="BE128"/>
  <c r="BE129"/>
  <c r="BE134"/>
  <c r="BE139"/>
  <c r="BE144"/>
  <c r="BE147"/>
  <c r="BE148"/>
  <c r="BE149"/>
  <c r="F92"/>
  <c r="BE132"/>
  <c r="BE137"/>
  <c r="BE145"/>
  <c r="BE151"/>
  <c r="BE154"/>
  <c r="BE131"/>
  <c r="BE138"/>
  <c r="BE142"/>
  <c r="BE125"/>
  <c r="BE127"/>
  <c r="BE130"/>
  <c r="BE140"/>
  <c r="BE155"/>
  <c i="2" r="J89"/>
  <c r="BE132"/>
  <c r="BE163"/>
  <c r="BE207"/>
  <c r="BE210"/>
  <c r="BE222"/>
  <c r="BE233"/>
  <c r="BE241"/>
  <c r="BE245"/>
  <c r="BE249"/>
  <c r="BE253"/>
  <c r="BE283"/>
  <c r="BE293"/>
  <c r="BE313"/>
  <c r="BE323"/>
  <c r="BE324"/>
  <c r="E85"/>
  <c r="J91"/>
  <c r="BE171"/>
  <c r="BE179"/>
  <c r="BE183"/>
  <c r="BE225"/>
  <c r="BE229"/>
  <c r="BE237"/>
  <c r="BE289"/>
  <c r="BE306"/>
  <c r="BE310"/>
  <c r="BE314"/>
  <c r="BE326"/>
  <c r="F126"/>
  <c r="BE136"/>
  <c r="BE152"/>
  <c r="BE156"/>
  <c r="BE175"/>
  <c r="BE195"/>
  <c r="BE199"/>
  <c r="BE216"/>
  <c r="BE219"/>
  <c r="BE256"/>
  <c r="BE264"/>
  <c r="BE280"/>
  <c r="BE296"/>
  <c r="BE298"/>
  <c r="BE304"/>
  <c r="BE312"/>
  <c r="BE315"/>
  <c r="BE318"/>
  <c r="BE320"/>
  <c r="BE329"/>
  <c r="BE345"/>
  <c r="BE350"/>
  <c r="BE140"/>
  <c r="BE144"/>
  <c r="BE148"/>
  <c r="BE167"/>
  <c r="BE187"/>
  <c r="BE191"/>
  <c r="BE203"/>
  <c r="BE213"/>
  <c r="BE260"/>
  <c r="BE268"/>
  <c r="BE272"/>
  <c r="BE276"/>
  <c r="BE286"/>
  <c r="BE302"/>
  <c r="BE321"/>
  <c r="BE332"/>
  <c r="BE335"/>
  <c r="BE337"/>
  <c r="BE340"/>
  <c r="BE342"/>
  <c r="BE348"/>
  <c r="F36"/>
  <c i="1" r="BC95"/>
  <c i="2" r="F35"/>
  <c i="1" r="BB95"/>
  <c i="2" r="J34"/>
  <c i="1" r="AW95"/>
  <c i="3" r="J34"/>
  <c i="1" r="AW96"/>
  <c i="3" r="F35"/>
  <c i="1" r="BB96"/>
  <c i="3" r="F37"/>
  <c i="1" r="BD96"/>
  <c i="2" r="F37"/>
  <c i="1" r="BD95"/>
  <c i="3" r="F36"/>
  <c i="1" r="BC96"/>
  <c i="2" r="F34"/>
  <c i="1" r="BA95"/>
  <c i="3" r="F34"/>
  <c i="1" r="BA96"/>
  <c i="3" l="1" r="T122"/>
  <c r="T121"/>
  <c r="P122"/>
  <c r="P121"/>
  <c i="1" r="AU96"/>
  <c i="2" r="P327"/>
  <c r="P129"/>
  <c i="1" r="AU95"/>
  <c i="3" r="R122"/>
  <c r="R121"/>
  <c i="2" r="T327"/>
  <c r="T129"/>
  <c r="J131"/>
  <c r="J98"/>
  <c r="BK327"/>
  <c r="J327"/>
  <c r="J105"/>
  <c i="3" r="BK122"/>
  <c r="BK121"/>
  <c r="J121"/>
  <c r="J96"/>
  <c i="2" r="F33"/>
  <c i="1" r="AZ95"/>
  <c r="BC94"/>
  <c r="AY94"/>
  <c i="3" r="J33"/>
  <c i="1" r="AV96"/>
  <c r="AT96"/>
  <c i="2" r="J33"/>
  <c i="1" r="AV95"/>
  <c r="AT95"/>
  <c r="BD94"/>
  <c r="W33"/>
  <c r="BB94"/>
  <c r="AX94"/>
  <c r="BA94"/>
  <c r="AW94"/>
  <c r="AK30"/>
  <c i="3" r="F33"/>
  <c i="1" r="AZ96"/>
  <c i="3" l="1" r="J122"/>
  <c r="J97"/>
  <c i="2" r="BK129"/>
  <c r="J129"/>
  <c r="J96"/>
  <c i="1" r="AU94"/>
  <c i="3" r="J30"/>
  <c i="1" r="AG96"/>
  <c r="W30"/>
  <c r="AZ94"/>
  <c r="AV94"/>
  <c r="AK29"/>
  <c r="W31"/>
  <c r="W32"/>
  <c i="3" l="1" r="J39"/>
  <c i="1" r="AN96"/>
  <c i="2" r="J30"/>
  <c i="1" r="AG95"/>
  <c r="AG94"/>
  <c r="AK26"/>
  <c r="W29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<sst xmlns="http://schemas.openxmlformats.org/spreadsheetml/2006/main">
  <si>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</si>
  <si>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</si>
  <si>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</si>
  <si>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</si>
  <si>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</si>
  <si>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{c025804e-6070-4fd4-9927-c70ed5553d6d}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</si>
  <si>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</si>
  <si>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</si>
  <si>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</si>
  <si>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</si>
  <si>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</si>
  <si>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</si>
  <si>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</si>
  <si>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</si>
  <si>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2020/1122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</si>
  <si>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</si>
  <si>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</si>
  <si>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fasády - Gymnázium Boženy Němcové, sekce II,  Hradec Králové, 5.9.2023</t>
  </si>
  <si>
    <t>KSO:</t>
  </si>
  <si>
    <t>CC-CZ:</t>
  </si>
  <si>
    <t>Místo:</t>
  </si>
  <si>
    <t>parč. č. sr. 407/1</t>
  </si>
  <si>
    <t>Datum:</t>
  </si>
  <si>
    <t>5. 9. 2023</t>
  </si>
  <si>
    <t>Zadavatel:</t>
  </si>
  <si>
    <t>IČ:</t>
  </si>
  <si>
    <t>Královehradecký kraj, Pivovarské nám. 1245, Hradec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</si>
  <si>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</si>
  <si>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</si>
  <si>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</si>
  <si>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</si>
  <si>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</si>
  <si>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</si>
  <si>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</si>
  <si>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Projecticon s.r.o., A. Kopeckého 151, Nový Hrádek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</si>
  <si>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</si>
  <si>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</si>
  <si>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</si>
  <si>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</si>
  <si>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</si>
  <si>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</si>
  <si>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</si>
  <si>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</si>
  <si>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</si>
  <si>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</si>
  <si>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</si>
  <si>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</si>
  <si>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</si>
  <si>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</si>
  <si>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</si>
  <si>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</si>
  <si>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</si>
  <si>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</si>
  <si>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</si>
  <si>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</si>
  <si>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</si>
  <si>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</si>
  <si>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</si>
  <si>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</si>
  <si>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</si>
  <si>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</si>
  <si>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</si>
  <si>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</si>
  <si>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</si>
  <si>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</si>
  <si>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</si>
  <si>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</si>
  <si>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</si>
  <si>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</si>
  <si>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</si>
  <si>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</si>
  <si>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</si>
  <si>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</si>
  <si>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</si>
  <si>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</si>
  <si>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</si>
  <si>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</si>
  <si>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</si>
  <si>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</si>
  <si>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</si>
  <si>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</si>
  <si>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</si>
  <si>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Sekce II</t>
  </si>
  <si>
    <t>Oprava fasády</t>
  </si>
  <si>
    <t>STA</t>
  </si>
  <si>
    <t>1</t>
  </si>
  <si>
    <t>{78ae8a95-a18f-4ce3-be8d-7807c3205c4f}</t>
  </si>
  <si>
    <t>2</t>
  </si>
  <si>
    <t>Sekce II.1</t>
  </si>
  <si>
    <t>Vedlejší rozpočtovací náklady</t>
  </si>
  <si>
    <t>{254caec9-d0af-4613-98d5-f01a7a009caf}</t>
  </si>
  <si>
    <t>LES</t>
  </si>
  <si>
    <t>Lešení</t>
  </si>
  <si>
    <t>2187</t>
  </si>
  <si>
    <t>KRYCÍ LIST SOUPISU PRACÍ</t>
  </si>
  <si>
    <t>Objekt:</t>
  </si>
  <si>
    <t>Sekce II - Oprava fasády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</si>
  <si>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</si>
  <si>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</si>
  <si>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</si>
  <si>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</si>
  <si>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</si>
  <si>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</si>
  <si>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112 - Plocha, včetně soklu</t>
  </si>
  <si>
    <t xml:space="preserve">      120 - Fasádní prvky, kompletní oprava dle skutečného stavu</t>
  </si>
  <si>
    <t xml:space="preserve">      118 - Demontované prvky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</si>
  <si>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</si>
  <si>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</si>
  <si>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</si>
  <si>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</si>
  <si>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</si>
  <si>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</si>
  <si>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</si>
  <si>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764 - Konstrukce klempířské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</si>
  <si>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</si>
  <si>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</si>
  <si>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</si>
  <si>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</si>
  <si>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</si>
  <si>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</si>
  <si>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</si>
  <si>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</si>
  <si>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</si>
  <si>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</si>
  <si>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</si>
  <si>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</si>
  <si>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</si>
  <si>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</si>
  <si>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</si>
  <si>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</si>
  <si>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</si>
  <si>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112</t>
  </si>
  <si>
    <t>Plocha, včetně soklu</t>
  </si>
  <si>
    <t>K</t>
  </si>
  <si>
    <t>783806R01</t>
  </si>
  <si>
    <t xml:space="preserve">Odstranění nátěrů z omítek oškrábáním </t>
  </si>
  <si>
    <t>m2</t>
  </si>
  <si>
    <t>CS ÚRS 2023 02</t>
  </si>
  <si>
    <t>16</t>
  </si>
  <si>
    <t>1157482548</t>
  </si>
  <si>
    <t>VV</t>
  </si>
  <si>
    <t>Viz PD , výkres D.1.1.02 - Sekce II. - Stav poškození fasády</t>
  </si>
  <si>
    <t>"Sekce II" 1128,45+16,8+11,1*2+17,31+219,89</t>
  </si>
  <si>
    <t>Součet</t>
  </si>
  <si>
    <t>4</t>
  </si>
  <si>
    <t>783806R02</t>
  </si>
  <si>
    <t>Odstranění akrylátových nátěrů z omítek</t>
  </si>
  <si>
    <t>-209883842</t>
  </si>
  <si>
    <t>3</t>
  </si>
  <si>
    <t>985131R01</t>
  </si>
  <si>
    <t>Ruční dočištění ploch stěn ocelových kartáči</t>
  </si>
  <si>
    <t>199742072</t>
  </si>
  <si>
    <t>"Sekce II" 248,74+149,66+4,05+1,64+2,5+1,38+2,5+1,38+4,14+1,76+49,72+27,08</t>
  </si>
  <si>
    <t>985131R02</t>
  </si>
  <si>
    <t>Odstranění nesoudržných omítkových ploch</t>
  </si>
  <si>
    <t>-599808910</t>
  </si>
  <si>
    <t>5</t>
  </si>
  <si>
    <t>978019R01</t>
  </si>
  <si>
    <t>Otlučení (osekání) vnější omítky stupně členitosti 5</t>
  </si>
  <si>
    <t>-351282223</t>
  </si>
  <si>
    <t>6</t>
  </si>
  <si>
    <t>978023R01</t>
  </si>
  <si>
    <t>Vyškrabání spár zdiva cihelného</t>
  </si>
  <si>
    <t>1651518718</t>
  </si>
  <si>
    <t>7</t>
  </si>
  <si>
    <t>629995R15</t>
  </si>
  <si>
    <t>Očištění vnějších ploch tlakovou vodou</t>
  </si>
  <si>
    <t>-1292015563</t>
  </si>
  <si>
    <t>"1x očištění s čistícím přípravkem, celá fasáda bez oken"</t>
  </si>
  <si>
    <t xml:space="preserve">"1x očistění čistou vodou", celá fasáda bez oken </t>
  </si>
  <si>
    <t>8</t>
  </si>
  <si>
    <t>629995R01</t>
  </si>
  <si>
    <t xml:space="preserve">Příplatek  k očištění vnějích ploch tlakovou vodou za příměs čistícího koncentrátu na tenzidové bázi</t>
  </si>
  <si>
    <t>-1683033145</t>
  </si>
  <si>
    <t>9</t>
  </si>
  <si>
    <t>712400R01</t>
  </si>
  <si>
    <t>Odstranění povlaku odškrabáním mechu s urovnáním povrchu a očištěním</t>
  </si>
  <si>
    <t>757023314</t>
  </si>
  <si>
    <t>10</t>
  </si>
  <si>
    <t>783801R01</t>
  </si>
  <si>
    <t>Očištění 2x nátěrem biocidním přípravkem a okartáčováním omítek členitosti 5</t>
  </si>
  <si>
    <t>148636290</t>
  </si>
  <si>
    <t>11</t>
  </si>
  <si>
    <t>622121R01</t>
  </si>
  <si>
    <t>Zatření spár maltou vnějších stěn z cihel</t>
  </si>
  <si>
    <t>634105211</t>
  </si>
  <si>
    <t>12</t>
  </si>
  <si>
    <t>622131R01</t>
  </si>
  <si>
    <t>Spojovací postřik vnějších stěn nanášený celoplošně ručně</t>
  </si>
  <si>
    <t>1241923147</t>
  </si>
  <si>
    <t>13</t>
  </si>
  <si>
    <t>622135R01</t>
  </si>
  <si>
    <t>Zpevnění podkladu pomocí čistého křemičitanu (fixativu)</t>
  </si>
  <si>
    <t>-199703473</t>
  </si>
  <si>
    <t>14</t>
  </si>
  <si>
    <t>349235R21</t>
  </si>
  <si>
    <t>Doplnění plošných štukatérských prvků vyložených - bosáže a plošné prvků</t>
  </si>
  <si>
    <t>1922950002</t>
  </si>
  <si>
    <t>349235R02</t>
  </si>
  <si>
    <t xml:space="preserve">Jádrová vápenná omítka na vnějších stěnách </t>
  </si>
  <si>
    <t>-983249707</t>
  </si>
  <si>
    <t>349235R09</t>
  </si>
  <si>
    <t>Štuková vápenná omítka na vnějších stěnách</t>
  </si>
  <si>
    <t>834011968</t>
  </si>
  <si>
    <t>17</t>
  </si>
  <si>
    <t>622131R21</t>
  </si>
  <si>
    <t>Penetrační nátěr vnějších stěn nanášený ručně</t>
  </si>
  <si>
    <t>881882878</t>
  </si>
  <si>
    <t>18</t>
  </si>
  <si>
    <t>349235R03</t>
  </si>
  <si>
    <t>Nátěr minerální silikátovou barvou</t>
  </si>
  <si>
    <t>-2072360868</t>
  </si>
  <si>
    <t>"Sekce II"1128,45+16,8+11,1*2+17,31+219,89</t>
  </si>
  <si>
    <t>19</t>
  </si>
  <si>
    <t>349235R05</t>
  </si>
  <si>
    <t>Odsolení soklu z vápencového obkladu</t>
  </si>
  <si>
    <t>528195050</t>
  </si>
  <si>
    <t>"Sekce II" 82,11+0,39+0,71+0,73+0,98+19,06</t>
  </si>
  <si>
    <t>20</t>
  </si>
  <si>
    <t>349235R06</t>
  </si>
  <si>
    <t>Očištění soklu z vápencového obkladu</t>
  </si>
  <si>
    <t>-1030779231</t>
  </si>
  <si>
    <t>349235R07</t>
  </si>
  <si>
    <t>Zkonsolidování soklu z vápencového obkladu pomocí zpěňovače</t>
  </si>
  <si>
    <t>1206698776</t>
  </si>
  <si>
    <t>22</t>
  </si>
  <si>
    <t>349235R15</t>
  </si>
  <si>
    <t>Vyškrávání spár zdiva kamenného</t>
  </si>
  <si>
    <t>102284580</t>
  </si>
  <si>
    <t>23</t>
  </si>
  <si>
    <t>349235R10</t>
  </si>
  <si>
    <t>Spárování nebo doplnění spárování spárovací maltou vnějších pohledových ploch soklu z kamene</t>
  </si>
  <si>
    <t>-502034490</t>
  </si>
  <si>
    <t>24</t>
  </si>
  <si>
    <t>349235R08</t>
  </si>
  <si>
    <t>Ošetření soklu z vápencového obkladu hydrofobizačním prostředkem</t>
  </si>
  <si>
    <t>-809349313</t>
  </si>
  <si>
    <t>25</t>
  </si>
  <si>
    <t>349235R04</t>
  </si>
  <si>
    <t>Oprava prasklin a trhlin na fasádě</t>
  </si>
  <si>
    <t>soubor</t>
  </si>
  <si>
    <t>1953938606</t>
  </si>
  <si>
    <t>"Sekce II" 1</t>
  </si>
  <si>
    <t>120</t>
  </si>
  <si>
    <t>Fasádní prvky, kompletní oprava dle skutečného stavu</t>
  </si>
  <si>
    <t>26</t>
  </si>
  <si>
    <t>629995R03</t>
  </si>
  <si>
    <t>Příplatek za provedení fasádních prvků - tympanon nad hlavní římsou</t>
  </si>
  <si>
    <t>kus</t>
  </si>
  <si>
    <t>-1700027219</t>
  </si>
  <si>
    <t>Viz PD, výkres D.1.1.02 - Sekce II. - Stav poškození fasády</t>
  </si>
  <si>
    <t>"Sekce II"1</t>
  </si>
  <si>
    <t>27</t>
  </si>
  <si>
    <t>629995R04</t>
  </si>
  <si>
    <t>Příplatek za provedení fasádních prvků okolo okna s vodorovnou nadokenní římsou se zdobením, včetně podokenního vlysu</t>
  </si>
  <si>
    <t>373023757</t>
  </si>
  <si>
    <t>"Sekce II" 8</t>
  </si>
  <si>
    <t>28</t>
  </si>
  <si>
    <t>629993R17</t>
  </si>
  <si>
    <t xml:space="preserve">Příplatek za provedení fasádních prvků okolo okna s vodorovnou nadokenní římsou se zdobením, včetně podokenního vlysu a pilastrem s korintskou hlavicí  a patkou</t>
  </si>
  <si>
    <t>474022993</t>
  </si>
  <si>
    <t>29</t>
  </si>
  <si>
    <t>629995R26</t>
  </si>
  <si>
    <t xml:space="preserve">Příplatek za provedení fasádních prvků okolo okna s vodorovnou nadokenní římsou se zdobením, včetně podokenního vlysu - kuželek a pilastr s korintskou hlavicí  a patkou</t>
  </si>
  <si>
    <t>1796128070</t>
  </si>
  <si>
    <t>30</t>
  </si>
  <si>
    <t>629995R05</t>
  </si>
  <si>
    <t>Příplatek za provedení fasádních prvků okolo okna s tympanonem včetně podokenního vlysu</t>
  </si>
  <si>
    <t>999083749</t>
  </si>
  <si>
    <t>"Sekce II" 5</t>
  </si>
  <si>
    <t>31</t>
  </si>
  <si>
    <t>629939R19</t>
  </si>
  <si>
    <t>Příplatek za provedení fasádních prvků okolo okna včetně podokenního vlysu</t>
  </si>
  <si>
    <t>-267893374</t>
  </si>
  <si>
    <t>"sekce II" 12</t>
  </si>
  <si>
    <t>32</t>
  </si>
  <si>
    <t>629995R08</t>
  </si>
  <si>
    <t>Příplatek za provedení fasádních prvků okolo dveří s tympanonem, obloukem, římsou a pilastrem s korintskou hlavicí vč. patky</t>
  </si>
  <si>
    <t>-1037503412</t>
  </si>
  <si>
    <t>"Sekce II."2</t>
  </si>
  <si>
    <t>33</t>
  </si>
  <si>
    <t>629995R02</t>
  </si>
  <si>
    <t>Příplatek za provedení fasádních prvků - hlavní (korunová římsa) se zdobením</t>
  </si>
  <si>
    <t>m</t>
  </si>
  <si>
    <t>-1137249869</t>
  </si>
  <si>
    <t>"Sekce II"72,5</t>
  </si>
  <si>
    <t>34</t>
  </si>
  <si>
    <t>629995R22</t>
  </si>
  <si>
    <t xml:space="preserve">Příplatek za provedení fasádních prvků  - parapetní římsa</t>
  </si>
  <si>
    <t>-777167352</t>
  </si>
  <si>
    <t>"Sekce II"31,7</t>
  </si>
  <si>
    <t>35</t>
  </si>
  <si>
    <t>629995R07</t>
  </si>
  <si>
    <t xml:space="preserve">Příplatek za provedení fasádních prvků  - kordonová římsa</t>
  </si>
  <si>
    <t>1679735783</t>
  </si>
  <si>
    <t>"Sekce II"72,5+2,5*4+13,8+31,7</t>
  </si>
  <si>
    <t>36</t>
  </si>
  <si>
    <t>629995R11</t>
  </si>
  <si>
    <t>Příplatek za provedení fasádních prvků - průběžná římsa pod korunní</t>
  </si>
  <si>
    <t>757199690</t>
  </si>
  <si>
    <t>"Sekce II"52,15</t>
  </si>
  <si>
    <t>37</t>
  </si>
  <si>
    <t>629995R14</t>
  </si>
  <si>
    <t>Příplatek za provedení fasádních prvků - atika s kuželkami</t>
  </si>
  <si>
    <t>588534769</t>
  </si>
  <si>
    <t>"Sekce II"21,5</t>
  </si>
  <si>
    <t>38</t>
  </si>
  <si>
    <t>629995R17</t>
  </si>
  <si>
    <t xml:space="preserve">Příplatek za provedení fasádních prvků  - nápis na fasádě "HRADEC KRÁLOVÉ SVÉ MLÁDĚŽI"</t>
  </si>
  <si>
    <t>kpl</t>
  </si>
  <si>
    <t>-1302237451</t>
  </si>
  <si>
    <t>118</t>
  </si>
  <si>
    <t>Demontované prvky</t>
  </si>
  <si>
    <t>39</t>
  </si>
  <si>
    <t>DP 07</t>
  </si>
  <si>
    <t>07 - Demontáž tabule s číslem, D+M nové z AL plechu a polepenou folií s totožným číslem, vč. uložení na skládku/do sběrného dvoru</t>
  </si>
  <si>
    <t>-523055243</t>
  </si>
  <si>
    <t xml:space="preserve">Viz PD, výkres D.1.1.03  Příloha demontovaných prvků Sekce II.</t>
  </si>
  <si>
    <t>40</t>
  </si>
  <si>
    <t>DP 08</t>
  </si>
  <si>
    <t>08 - Demontáž plastové tabulky, D+M nové plastové tabulky, vč. uložení na skládku/do sběrného dvoru</t>
  </si>
  <si>
    <t>162780073</t>
  </si>
  <si>
    <t>41</t>
  </si>
  <si>
    <t>DP 14</t>
  </si>
  <si>
    <t>14 - Stávající kotvení trolejbusového vedení zůstane po dobu opravy fasády zachováno - zakrytí + očištění po realizaci</t>
  </si>
  <si>
    <t>-505565640</t>
  </si>
  <si>
    <t>42</t>
  </si>
  <si>
    <t>DP 22</t>
  </si>
  <si>
    <t>22 - Demontáž dvířek elektroskříně, D+M nových nerezových dvířek, vč. uložení na skládku/do sběrného dvoru</t>
  </si>
  <si>
    <t>1693113202</t>
  </si>
  <si>
    <t>Úpravy povrchů, podlahy a osazování výplní</t>
  </si>
  <si>
    <t>43</t>
  </si>
  <si>
    <t>629991012</t>
  </si>
  <si>
    <t>Zakrytí výplní otvorů fólií přilepenou na začišťovací lišty</t>
  </si>
  <si>
    <t>192936894</t>
  </si>
  <si>
    <t>"Sekce II" 2,4*1,5*70+5*4,2*2+1,2*0,6*2</t>
  </si>
  <si>
    <t>44</t>
  </si>
  <si>
    <t>629991R01</t>
  </si>
  <si>
    <t>Stavební přípomoce nedefinované rozpočtem</t>
  </si>
  <si>
    <t>hod</t>
  </si>
  <si>
    <t>1655773654</t>
  </si>
  <si>
    <t>Ostatní konstrukce a práce, bourání</t>
  </si>
  <si>
    <t>45</t>
  </si>
  <si>
    <t>941111132</t>
  </si>
  <si>
    <t>Montáž lešení řadového trubkového lehkého s podlahami zatížení do 200 kg/m2 š do 1,5 m v do 25 m</t>
  </si>
  <si>
    <t>-183410816</t>
  </si>
  <si>
    <t>"Sekce II"(72,5+2,5*4+13,8+1,5*4+16*1,2)*18</t>
  </si>
  <si>
    <t>46</t>
  </si>
  <si>
    <t>941111232</t>
  </si>
  <si>
    <t>Příplatek k lešení řadovému trubkovému lehkému s podlahami š 1,5 m v 25 m za první a ZKD den použití</t>
  </si>
  <si>
    <t>731889009</t>
  </si>
  <si>
    <t xml:space="preserve">"Odhad doby výstavby  7 měsíců" 7*30*LES</t>
  </si>
  <si>
    <t>47</t>
  </si>
  <si>
    <t>941111832</t>
  </si>
  <si>
    <t>Demontáž lešení řadového trubkového lehkého s podlahami zatížení do 200 kg/m2 š do 1,5 m v do 25 m</t>
  </si>
  <si>
    <t>1140762228</t>
  </si>
  <si>
    <t>48</t>
  </si>
  <si>
    <t>944511111</t>
  </si>
  <si>
    <t>Montáž ochranné sítě z textilie z umělých vláken</t>
  </si>
  <si>
    <t>1464229184</t>
  </si>
  <si>
    <t>49</t>
  </si>
  <si>
    <t>944511211</t>
  </si>
  <si>
    <t>Příplatek k ochranné síti za první a ZKD den použití</t>
  </si>
  <si>
    <t>2037300914</t>
  </si>
  <si>
    <t>50</t>
  </si>
  <si>
    <t>944511811</t>
  </si>
  <si>
    <t>Demontáž ochranné sítě z textilie z umělých vláken</t>
  </si>
  <si>
    <t>837842784</t>
  </si>
  <si>
    <t>51</t>
  </si>
  <si>
    <t>944511R01</t>
  </si>
  <si>
    <t>Ochrana stávající zeleně v blízkosti lešení</t>
  </si>
  <si>
    <t>35352399</t>
  </si>
  <si>
    <t>52</t>
  </si>
  <si>
    <t>944511R02</t>
  </si>
  <si>
    <t>Sestříhání stávající zeleně v zasahující do prostoru lešení - mimo vegetační období</t>
  </si>
  <si>
    <t>-1930113000</t>
  </si>
  <si>
    <t>53</t>
  </si>
  <si>
    <t>944511R03</t>
  </si>
  <si>
    <t>Překytí anglického dvorku zákrytovou ochrannou deskou/krytem při provádění fasády (dodávka, montáž a demontáž)</t>
  </si>
  <si>
    <t>-949613357</t>
  </si>
  <si>
    <t>54</t>
  </si>
  <si>
    <t>944511R04</t>
  </si>
  <si>
    <t>Vyčištění ploch po odstranění lešení s uvedením do původního stavu</t>
  </si>
  <si>
    <t>-1404657821</t>
  </si>
  <si>
    <t>997</t>
  </si>
  <si>
    <t>Přesun sutě</t>
  </si>
  <si>
    <t>55</t>
  </si>
  <si>
    <t>997013155</t>
  </si>
  <si>
    <t>Vnitrostaveništní doprava suti a vybouraných hmot pro budovy v do 18 m s omezením mechanizace</t>
  </si>
  <si>
    <t>t</t>
  </si>
  <si>
    <t>20363013</t>
  </si>
  <si>
    <t>56</t>
  </si>
  <si>
    <t>997013509</t>
  </si>
  <si>
    <t>Příplatek k odvozu suti a vybouraných hmot na skládku ZKD 1 km přes 1 km</t>
  </si>
  <si>
    <t>1185645596</t>
  </si>
  <si>
    <t>"Odvoz na skládku do 25 km" 25*29,212</t>
  </si>
  <si>
    <t>57</t>
  </si>
  <si>
    <t>997013511</t>
  </si>
  <si>
    <t>Odvoz suti a vybouraných hmot z meziskládky na skládku do 1 km s naložením a se složením</t>
  </si>
  <si>
    <t>-1497883726</t>
  </si>
  <si>
    <t>58</t>
  </si>
  <si>
    <t>997013871</t>
  </si>
  <si>
    <t xml:space="preserve">Poplatek za uložení stavebního odpadu na recyklační skládce (skládkovné) směsného stavebního a demoličního kód odpadu  17 09 04</t>
  </si>
  <si>
    <t>-1634294931</t>
  </si>
  <si>
    <t>998</t>
  </si>
  <si>
    <t>Přesun hmot</t>
  </si>
  <si>
    <t>59</t>
  </si>
  <si>
    <t>998011003</t>
  </si>
  <si>
    <t>Přesun hmot pro budovy zděné v do 24 m</t>
  </si>
  <si>
    <t>1183555597</t>
  </si>
  <si>
    <t>PSV</t>
  </si>
  <si>
    <t>Práce a dodávky PSV</t>
  </si>
  <si>
    <t>721</t>
  </si>
  <si>
    <t>Zdravotechnika - vnitřní kanalizace</t>
  </si>
  <si>
    <t>60</t>
  </si>
  <si>
    <t>721173R01</t>
  </si>
  <si>
    <t>Svodné potrubí z PVC - zakrytí při realizaci</t>
  </si>
  <si>
    <t>-108302138</t>
  </si>
  <si>
    <t>"ozn.č. 23" 20</t>
  </si>
  <si>
    <t>61</t>
  </si>
  <si>
    <t>721173R02</t>
  </si>
  <si>
    <t>Svodné potrubí z PVC - očištění po realizaci</t>
  </si>
  <si>
    <t>-1218287899</t>
  </si>
  <si>
    <t>62</t>
  </si>
  <si>
    <t>998721103</t>
  </si>
  <si>
    <t>Přesun hmot tonážní pro vnitřní kanalizace v objektech v do 24 m</t>
  </si>
  <si>
    <t>-588616048</t>
  </si>
  <si>
    <t>741</t>
  </si>
  <si>
    <t>Elektroinstalace - silnoproud</t>
  </si>
  <si>
    <t>63</t>
  </si>
  <si>
    <t>741420R01</t>
  </si>
  <si>
    <t>Hromosvodné vedení - očištění po realizaci</t>
  </si>
  <si>
    <t>154848869</t>
  </si>
  <si>
    <t xml:space="preserve"> 87</t>
  </si>
  <si>
    <t>64</t>
  </si>
  <si>
    <t>998741103</t>
  </si>
  <si>
    <t>Přesun hmot tonážní pro silnoproud v objektech v do 24 m</t>
  </si>
  <si>
    <t>-135126772</t>
  </si>
  <si>
    <t>764</t>
  </si>
  <si>
    <t>Konstrukce klempířské</t>
  </si>
  <si>
    <t>65</t>
  </si>
  <si>
    <t>764002R01</t>
  </si>
  <si>
    <t>Zakrytí oplechování parapetů a svodů při realizaci</t>
  </si>
  <si>
    <t>-820565280</t>
  </si>
  <si>
    <t xml:space="preserve">Viz PD, výkres D.1.1.04 -  Výpis klempířských prvků Sekce II.</t>
  </si>
  <si>
    <t xml:space="preserve"> 945,35+75</t>
  </si>
  <si>
    <t>66</t>
  </si>
  <si>
    <t>764002R02</t>
  </si>
  <si>
    <t>Očištění oplechování parapetů a svodů po realizaci</t>
  </si>
  <si>
    <t>100223704</t>
  </si>
  <si>
    <t>67</t>
  </si>
  <si>
    <t>998764103</t>
  </si>
  <si>
    <t>Přesun hmot tonážní pro konstrukce klempířské v objektech v do 24 m</t>
  </si>
  <si>
    <t>1632300417</t>
  </si>
  <si>
    <t>HZS</t>
  </si>
  <si>
    <t>Hodinové zúčtovací sazby</t>
  </si>
  <si>
    <t>68</t>
  </si>
  <si>
    <t>Použití plošiny pro průzkum fasády</t>
  </si>
  <si>
    <t>512</t>
  </si>
  <si>
    <t>-475848180</t>
  </si>
  <si>
    <t>Sekce II.1 - Vedlejší rozpočtovací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</si>
  <si>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</si>
  <si>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</si>
  <si>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</si>
  <si>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</si>
  <si>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</si>
  <si>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</si>
  <si>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</si>
  <si>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</si>
  <si>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</si>
  <si>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010001R02</t>
  </si>
  <si>
    <t>Vyvzorkování materiálu pro chybějící štukatérské prvky, vzorek bude odpovídat technologickým a optickým požadavkům. Souhlas bude zaznamenám v SD na KD ze strany orgánu památkové péče</t>
  </si>
  <si>
    <t>Kč</t>
  </si>
  <si>
    <t>1024</t>
  </si>
  <si>
    <t>2105028544</t>
  </si>
  <si>
    <t>010001R03</t>
  </si>
  <si>
    <t>Laboratorní průzkum struktury a barevnosti původních omítek, na základě výsledku bude stanovena finální barevnost nové fasády</t>
  </si>
  <si>
    <t>1299403827</t>
  </si>
  <si>
    <t>010001R04</t>
  </si>
  <si>
    <t>Vyvzorkování struktury a barevnosti omítky přímo na fasádě objektu, souhlas bude zaznanemán do stavebního deníku na KD ze strany orgánu památkové péče.</t>
  </si>
  <si>
    <t>1101503275</t>
  </si>
  <si>
    <t>010001R05</t>
  </si>
  <si>
    <t>Úschova technických zařízení na fasádě, zpětná montáž se provede až po vydání nového závazného stanoviska k jejich umístění, tvaru, vzhledu, materiálu a barevnosti</t>
  </si>
  <si>
    <t>-1655601800</t>
  </si>
  <si>
    <t>010001R06</t>
  </si>
  <si>
    <t>Zpracování fotodokumentace a elektronického záznamu před započetím stavebních prací</t>
  </si>
  <si>
    <t>-1337185200</t>
  </si>
  <si>
    <t>010001R07</t>
  </si>
  <si>
    <t>Výroba šablon a sejmutí otisků před započetím stavebních prací</t>
  </si>
  <si>
    <t>963282850</t>
  </si>
  <si>
    <t>010001R09</t>
  </si>
  <si>
    <t>Označení a popis demontovaných prvků pro opětovnou montáž</t>
  </si>
  <si>
    <t>-73928774</t>
  </si>
  <si>
    <t>010001R10</t>
  </si>
  <si>
    <t>Zaměření veškěrých architektonických prvků (profily říms, plastické prvky, profilace jednotlivých bos, hlavice a paty pilířů a pilastrů, krokve, atd.) před zahajením prací, zaměření bude sloužit jako podklad pro výrobu šablon profilací</t>
  </si>
  <si>
    <t>1500773956</t>
  </si>
  <si>
    <t>013254000</t>
  </si>
  <si>
    <t>Dokumentace skutečného provedení stavby</t>
  </si>
  <si>
    <t>1600314887</t>
  </si>
  <si>
    <t>P</t>
  </si>
  <si>
    <t>Poznámka k položce:_x000d_
Náklady na vyhotovení dokumentace skutečného provedení stavby a její předání objednateli v požadované formě a požadovaném počtu.</t>
  </si>
  <si>
    <t>013254R08</t>
  </si>
  <si>
    <t>Inženýrské sítě</t>
  </si>
  <si>
    <t>359279682</t>
  </si>
  <si>
    <t xml:space="preserve">Poznámka k položce:_x000d_
Náklady na seznámení s rozmístěním a trasou stávajícícg známých sítí na staveništi a přilehlých pozemních dotčených prováděním díla, jejich případné přeložení, nebo ochrana, tak abych v průběhu provádění díla nedošlo k jejich poškozením. Postupem dle pokynu správe dané sítě. </t>
  </si>
  <si>
    <t>VRN3</t>
  </si>
  <si>
    <t>Zařízení staveniště</t>
  </si>
  <si>
    <t>032002000</t>
  </si>
  <si>
    <t>Zřízení staveniště</t>
  </si>
  <si>
    <t>-115176107</t>
  </si>
  <si>
    <t>033002000</t>
  </si>
  <si>
    <t>Připojení staveniště na inženýrské sítě</t>
  </si>
  <si>
    <t>-1158409988</t>
  </si>
  <si>
    <t>034103000</t>
  </si>
  <si>
    <t>Oplocení staveniště</t>
  </si>
  <si>
    <t>1750728324</t>
  </si>
  <si>
    <t>034303000</t>
  </si>
  <si>
    <t>Dopravní značení na staveništi</t>
  </si>
  <si>
    <t>50276586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</si>
  <si>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</si>
  <si>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035103001</t>
  </si>
  <si>
    <t>Pronájem ploch</t>
  </si>
  <si>
    <t>1065034042</t>
  </si>
  <si>
    <t>Poznámka k položce:_x000d_
Náklady na projednání a zajištění případného zvlášního užívání komunikací a veřejných ploch, včetně úhrady vyměřených poplatků a najemného, dočasné i trvalé skládky.</t>
  </si>
  <si>
    <t>039002000</t>
  </si>
  <si>
    <t>Zrušení zařízení staveniště</t>
  </si>
  <si>
    <t>-1135332317</t>
  </si>
  <si>
    <t>039203000</t>
  </si>
  <si>
    <t>Úprava terénu po zrušení zařízení staveniště</t>
  </si>
  <si>
    <t>-194241947</t>
  </si>
  <si>
    <t>VRN4</t>
  </si>
  <si>
    <t>Inženýrská činnost</t>
  </si>
  <si>
    <t>042503000</t>
  </si>
  <si>
    <t>Plán BOZP na staveništi</t>
  </si>
  <si>
    <t>CS ÚRS 2020 01</t>
  </si>
  <si>
    <t>1438467846</t>
  </si>
  <si>
    <t>042603000</t>
  </si>
  <si>
    <t>Plán zkoušek</t>
  </si>
  <si>
    <t>1239339850</t>
  </si>
  <si>
    <t>045203000</t>
  </si>
  <si>
    <t>Kompletační činnost</t>
  </si>
  <si>
    <t>-707371304</t>
  </si>
  <si>
    <t>Poznámka k položce:_x000d_
Náklady spojené s předáním všech dokladů k dokončené stavbě</t>
  </si>
  <si>
    <t>045303000</t>
  </si>
  <si>
    <t>Koordinační činnost</t>
  </si>
  <si>
    <t>259059308</t>
  </si>
  <si>
    <t xml:space="preserve">Poznámka k položce:_x000d_
Náklady na zajištění oznámení zahájení stavebních prací v souladu s pravomocnými rozhodnutími a vyjádřeními, např. správců sítí. Poskytnutí součinnosti při tvorbě povinných monitorovacích zpráv projektu. Zajištění a provedení všech nezbytných opatření organizačního a stavebně technologického charakteru k řádnému provedení předmětu díla. </t>
  </si>
  <si>
    <t>VRN5</t>
  </si>
  <si>
    <t>Finanční náklady</t>
  </si>
  <si>
    <t>052002000</t>
  </si>
  <si>
    <t>Finanční rezerva</t>
  </si>
  <si>
    <t>-1891390162</t>
  </si>
  <si>
    <t>052002R01</t>
  </si>
  <si>
    <t>Pojištění díla - náklady na pojištěníodpovědnosti za škodu</t>
  </si>
  <si>
    <t>-467506672</t>
  </si>
  <si>
    <t>SEZNAM FIGUR</t>
  </si>
  <si>
    <t>Výměra</t>
  </si>
  <si>
    <t xml:space="preserve"> Sekce II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</si>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</sst>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2020/1122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Oprava fasády - Gymnázium Boženy Němcové, sekce II,  Hradec Králové, 5.9.2023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parč. č. sr. 407/1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5. 9. 2023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Královehradecký kraj, Pivovarské nám. 1245, Hradec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40.0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Projecticon s.r.o., A. Kopeckého 151, Nový Hrádek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24.7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'Sekce II - Oprava fasády'!J30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'Sekce II - Oprava fasády'!P129</f>
        <v>0</v>
      </c>
      <c r="AV95" s="128">
        <f>'Sekce II - Oprava fasády'!J33</f>
        <v>0</v>
      </c>
      <c r="AW95" s="128">
        <f>'Sekce II - Oprava fasády'!J34</f>
        <v>0</v>
      </c>
      <c r="AX95" s="128">
        <f>'Sekce II - Oprava fasády'!J35</f>
        <v>0</v>
      </c>
      <c r="AY95" s="128">
        <f>'Sekce II - Oprava fasády'!J36</f>
        <v>0</v>
      </c>
      <c r="AZ95" s="128">
        <f>'Sekce II - Oprava fasády'!F33</f>
        <v>0</v>
      </c>
      <c r="BA95" s="128">
        <f>'Sekce II - Oprava fasády'!F34</f>
        <v>0</v>
      </c>
      <c r="BB95" s="128">
        <f>'Sekce II - Oprava fasády'!F35</f>
        <v>0</v>
      </c>
      <c r="BC95" s="128">
        <f>'Sekce II - Oprava fasády'!F36</f>
        <v>0</v>
      </c>
      <c r="BD95" s="130">
        <f>'Sekce II - Oprava fasády'!F37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24.7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'Sekce II.1 - Vedlejší roz...'!J30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32">
        <v>0</v>
      </c>
      <c r="AT96" s="133">
        <f>ROUND(SUM(AV96:AW96),2)</f>
        <v>0</v>
      </c>
      <c r="AU96" s="134">
        <f>'Sekce II.1 - Vedlejší roz...'!P121</f>
        <v>0</v>
      </c>
      <c r="AV96" s="133">
        <f>'Sekce II.1 - Vedlejší roz...'!J33</f>
        <v>0</v>
      </c>
      <c r="AW96" s="133">
        <f>'Sekce II.1 - Vedlejší roz...'!J34</f>
        <v>0</v>
      </c>
      <c r="AX96" s="133">
        <f>'Sekce II.1 - Vedlejší roz...'!J35</f>
        <v>0</v>
      </c>
      <c r="AY96" s="133">
        <f>'Sekce II.1 - Vedlejší roz...'!J36</f>
        <v>0</v>
      </c>
      <c r="AZ96" s="133">
        <f>'Sekce II.1 - Vedlejší roz...'!F33</f>
        <v>0</v>
      </c>
      <c r="BA96" s="133">
        <f>'Sekce II.1 - Vedlejší roz...'!F34</f>
        <v>0</v>
      </c>
      <c r="BB96" s="133">
        <f>'Sekce II.1 - Vedlejší roz...'!F35</f>
        <v>0</v>
      </c>
      <c r="BC96" s="133">
        <f>'Sekce II.1 - Vedlejší roz...'!F36</f>
        <v>0</v>
      </c>
      <c r="BD96" s="135">
        <f>'Sekce II.1 - Vedlejší roz...'!F37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hAM6XS+5N5i6YYLaRwdf2HbvJjKz4ZgTg/pe8Cyt14WQ16p+Cm+4gPxzge+0oKCbXHzlmoaeT3xMPDOOe96Dzg==" hashValue="11AIlD4/gktSn+uwCWNoqNDANATYrN6I6D5PGwnPZo36cskCWOOu61IiFyIbkAc3tbSTPm7T31RSK27wHOJQoA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ekce II - Oprava fasády'!C2" display="/"/>
    <hyperlink ref="A96" location="'Sekce II.1 - Vedlejší ro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  <c r="AZ2" s="136" t="s">
        <v>91</v>
      </c>
      <c r="BA2" s="136" t="s">
        <v>92</v>
      </c>
      <c r="BB2" s="136" t="s">
        <v>1</v>
      </c>
      <c r="BC2" s="136" t="s">
        <v>93</v>
      </c>
      <c r="BD2" s="136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94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 xml:space="preserve">Oprava fasády - Gymnázium Boženy Němcové, sekce II,  Hradec Králové, 5.9.2023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6"/>
      <c r="B27" s="147"/>
      <c r="C27" s="146"/>
      <c r="D27" s="146"/>
      <c r="E27" s="148" t="s">
        <v>36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ROUND((SUM(BE129:BE350)),  2)</f>
        <v>0</v>
      </c>
      <c r="G33" s="38"/>
      <c r="H33" s="38"/>
      <c r="I33" s="156">
        <v>0.20999999999999999</v>
      </c>
      <c r="J33" s="155">
        <f>ROUND(((SUM(BE129:BE350))*I33),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ROUND((SUM(BF129:BF350)),  2)</f>
        <v>0</v>
      </c>
      <c r="G34" s="38"/>
      <c r="H34" s="38"/>
      <c r="I34" s="156">
        <v>0.14999999999999999</v>
      </c>
      <c r="J34" s="155">
        <f>ROUND(((SUM(BF129:BF350))*I34),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ROUND((SUM(BG129:BG350)),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ROUND((SUM(BH129:BH350)),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ROUND((SUM(BI129:BI350)),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5" t="str">
        <f>E7</f>
        <v xml:space="preserve">Oprava fasády - Gymnázium Boženy Němcové, sekce II,  Hradec Králové, 5.9.2023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Sekce II - Oprava fasády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parč. č. sr. 407/1</v>
      </c>
      <c r="G89" s="40"/>
      <c r="H89" s="40"/>
      <c r="I89" s="32" t="s">
        <v>22</v>
      </c>
      <c r="J89" s="79" t="str">
        <f>IF(J12="","",J12)</f>
        <v>5. 9. 2023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Královehradecký kraj, Pivovarské nám. 1245, Hradec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Projecticon s.r.o., A. Kopeckého 151, Nový Hrádek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100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hidden="1" s="9" customFormat="1" ht="24.96" customHeight="1">
      <c r="A97" s="9"/>
      <c r="B97" s="180"/>
      <c r="C97" s="181"/>
      <c r="D97" s="182" t="s">
        <v>102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103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6"/>
      <c r="C99" s="187"/>
      <c r="D99" s="188" t="s">
        <v>104</v>
      </c>
      <c r="E99" s="189"/>
      <c r="F99" s="189"/>
      <c r="G99" s="189"/>
      <c r="H99" s="189"/>
      <c r="I99" s="189"/>
      <c r="J99" s="190">
        <f>J228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6"/>
      <c r="C100" s="187"/>
      <c r="D100" s="188" t="s">
        <v>105</v>
      </c>
      <c r="E100" s="189"/>
      <c r="F100" s="189"/>
      <c r="G100" s="189"/>
      <c r="H100" s="189"/>
      <c r="I100" s="189"/>
      <c r="J100" s="190">
        <f>J279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106</v>
      </c>
      <c r="E101" s="189"/>
      <c r="F101" s="189"/>
      <c r="G101" s="189"/>
      <c r="H101" s="189"/>
      <c r="I101" s="189"/>
      <c r="J101" s="190">
        <f>J292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6"/>
      <c r="C102" s="187"/>
      <c r="D102" s="188" t="s">
        <v>107</v>
      </c>
      <c r="E102" s="189"/>
      <c r="F102" s="189"/>
      <c r="G102" s="189"/>
      <c r="H102" s="189"/>
      <c r="I102" s="189"/>
      <c r="J102" s="190">
        <f>J297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6"/>
      <c r="C103" s="187"/>
      <c r="D103" s="188" t="s">
        <v>108</v>
      </c>
      <c r="E103" s="189"/>
      <c r="F103" s="189"/>
      <c r="G103" s="189"/>
      <c r="H103" s="189"/>
      <c r="I103" s="189"/>
      <c r="J103" s="190">
        <f>J319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6"/>
      <c r="C104" s="187"/>
      <c r="D104" s="188" t="s">
        <v>109</v>
      </c>
      <c r="E104" s="189"/>
      <c r="F104" s="189"/>
      <c r="G104" s="189"/>
      <c r="H104" s="189"/>
      <c r="I104" s="189"/>
      <c r="J104" s="190">
        <f>J325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0"/>
      <c r="C105" s="181"/>
      <c r="D105" s="182" t="s">
        <v>110</v>
      </c>
      <c r="E105" s="183"/>
      <c r="F105" s="183"/>
      <c r="G105" s="183"/>
      <c r="H105" s="183"/>
      <c r="I105" s="183"/>
      <c r="J105" s="184">
        <f>J327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6"/>
      <c r="C106" s="187"/>
      <c r="D106" s="188" t="s">
        <v>111</v>
      </c>
      <c r="E106" s="189"/>
      <c r="F106" s="189"/>
      <c r="G106" s="189"/>
      <c r="H106" s="189"/>
      <c r="I106" s="189"/>
      <c r="J106" s="190">
        <f>J328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6"/>
      <c r="C107" s="187"/>
      <c r="D107" s="188" t="s">
        <v>112</v>
      </c>
      <c r="E107" s="189"/>
      <c r="F107" s="189"/>
      <c r="G107" s="189"/>
      <c r="H107" s="189"/>
      <c r="I107" s="189"/>
      <c r="J107" s="190">
        <f>J336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6"/>
      <c r="C108" s="187"/>
      <c r="D108" s="188" t="s">
        <v>113</v>
      </c>
      <c r="E108" s="189"/>
      <c r="F108" s="189"/>
      <c r="G108" s="189"/>
      <c r="H108" s="189"/>
      <c r="I108" s="189"/>
      <c r="J108" s="190">
        <f>J341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0"/>
      <c r="C109" s="181"/>
      <c r="D109" s="182" t="s">
        <v>114</v>
      </c>
      <c r="E109" s="183"/>
      <c r="F109" s="183"/>
      <c r="G109" s="183"/>
      <c r="H109" s="183"/>
      <c r="I109" s="183"/>
      <c r="J109" s="184">
        <f>J349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hidden="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hidden="1"/>
    <row r="113" hidden="1"/>
    <row r="114" hidden="1"/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115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5" t="str">
        <f>E7</f>
        <v xml:space="preserve">Oprava fasády - Gymnázium Boženy Němcové, sekce II,  Hradec Králové, 5.9.2023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95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Sekce II - Oprava fasády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parč. č. sr. 407/1</v>
      </c>
      <c r="G123" s="40"/>
      <c r="H123" s="40"/>
      <c r="I123" s="32" t="s">
        <v>22</v>
      </c>
      <c r="J123" s="79" t="str">
        <f>IF(J12="","",J12)</f>
        <v>5. 9. 2023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Královehradecký kraj, Pivovarské nám. 1245, Hradec</v>
      </c>
      <c r="G125" s="40"/>
      <c r="H125" s="40"/>
      <c r="I125" s="32" t="s">
        <v>30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40.0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Projecticon s.r.o., A. Kopeckého 151, Nový Hrádek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2"/>
      <c r="B128" s="193"/>
      <c r="C128" s="194" t="s">
        <v>116</v>
      </c>
      <c r="D128" s="195" t="s">
        <v>62</v>
      </c>
      <c r="E128" s="195" t="s">
        <v>58</v>
      </c>
      <c r="F128" s="195" t="s">
        <v>59</v>
      </c>
      <c r="G128" s="195" t="s">
        <v>117</v>
      </c>
      <c r="H128" s="195" t="s">
        <v>118</v>
      </c>
      <c r="I128" s="195" t="s">
        <v>119</v>
      </c>
      <c r="J128" s="195" t="s">
        <v>99</v>
      </c>
      <c r="K128" s="196" t="s">
        <v>120</v>
      </c>
      <c r="L128" s="197"/>
      <c r="M128" s="100" t="s">
        <v>1</v>
      </c>
      <c r="N128" s="101" t="s">
        <v>41</v>
      </c>
      <c r="O128" s="101" t="s">
        <v>121</v>
      </c>
      <c r="P128" s="101" t="s">
        <v>122</v>
      </c>
      <c r="Q128" s="101" t="s">
        <v>123</v>
      </c>
      <c r="R128" s="101" t="s">
        <v>124</v>
      </c>
      <c r="S128" s="101" t="s">
        <v>125</v>
      </c>
      <c r="T128" s="102" t="s">
        <v>126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8"/>
      <c r="B129" s="39"/>
      <c r="C129" s="107" t="s">
        <v>127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P130+P327+P349</f>
        <v>0</v>
      </c>
      <c r="Q129" s="104"/>
      <c r="R129" s="200">
        <f>R130+R327+R349</f>
        <v>870.96008970000003</v>
      </c>
      <c r="S129" s="104"/>
      <c r="T129" s="201">
        <f>T130+T327+T349</f>
        <v>29.212307000000003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76</v>
      </c>
      <c r="AU129" s="17" t="s">
        <v>101</v>
      </c>
      <c r="BK129" s="202">
        <f>BK130+BK327+BK349</f>
        <v>0</v>
      </c>
    </row>
    <row r="130" s="12" customFormat="1" ht="25.92" customHeight="1">
      <c r="A130" s="12"/>
      <c r="B130" s="203"/>
      <c r="C130" s="204"/>
      <c r="D130" s="205" t="s">
        <v>76</v>
      </c>
      <c r="E130" s="206" t="s">
        <v>128</v>
      </c>
      <c r="F130" s="206" t="s">
        <v>129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P131+P292+P297+P319+P325</f>
        <v>0</v>
      </c>
      <c r="Q130" s="211"/>
      <c r="R130" s="212">
        <f>R131+R292+R297+R319+R325</f>
        <v>870.88368969999999</v>
      </c>
      <c r="S130" s="211"/>
      <c r="T130" s="213">
        <f>T131+T292+T297+T319+T325</f>
        <v>25.804338000000001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85</v>
      </c>
      <c r="AT130" s="215" t="s">
        <v>76</v>
      </c>
      <c r="AU130" s="215" t="s">
        <v>77</v>
      </c>
      <c r="AY130" s="214" t="s">
        <v>130</v>
      </c>
      <c r="BK130" s="216">
        <f>BK131+BK292+BK297+BK319+BK325</f>
        <v>0</v>
      </c>
    </row>
    <row r="131" s="12" customFormat="1" ht="22.8" customHeight="1">
      <c r="A131" s="12"/>
      <c r="B131" s="203"/>
      <c r="C131" s="204"/>
      <c r="D131" s="205" t="s">
        <v>76</v>
      </c>
      <c r="E131" s="217" t="s">
        <v>131</v>
      </c>
      <c r="F131" s="217" t="s">
        <v>132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P132+SUM(P133:P228)+P279</f>
        <v>0</v>
      </c>
      <c r="Q131" s="211"/>
      <c r="R131" s="212">
        <f>R132+SUM(R133:R228)+R279</f>
        <v>870.88368969999999</v>
      </c>
      <c r="S131" s="211"/>
      <c r="T131" s="213">
        <f>T132+SUM(T133:T228)+T279</f>
        <v>25.804338000000001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85</v>
      </c>
      <c r="AT131" s="215" t="s">
        <v>76</v>
      </c>
      <c r="AU131" s="215" t="s">
        <v>85</v>
      </c>
      <c r="AY131" s="214" t="s">
        <v>130</v>
      </c>
      <c r="BK131" s="216">
        <f>BK132+SUM(BK133:BK228)+BK279</f>
        <v>0</v>
      </c>
    </row>
    <row r="132" s="2" customFormat="1" ht="16.5" customHeight="1">
      <c r="A132" s="38"/>
      <c r="B132" s="39"/>
      <c r="C132" s="219" t="s">
        <v>85</v>
      </c>
      <c r="D132" s="219" t="s">
        <v>133</v>
      </c>
      <c r="E132" s="220" t="s">
        <v>134</v>
      </c>
      <c r="F132" s="221" t="s">
        <v>135</v>
      </c>
      <c r="G132" s="222" t="s">
        <v>136</v>
      </c>
      <c r="H132" s="223">
        <v>1404.6500000000001</v>
      </c>
      <c r="I132" s="224"/>
      <c r="J132" s="225">
        <f>ROUND(I132*H132,2)</f>
        <v>0</v>
      </c>
      <c r="K132" s="221" t="s">
        <v>137</v>
      </c>
      <c r="L132" s="44"/>
      <c r="M132" s="226" t="s">
        <v>1</v>
      </c>
      <c r="N132" s="227" t="s">
        <v>42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138</v>
      </c>
      <c r="AT132" s="230" t="s">
        <v>133</v>
      </c>
      <c r="AU132" s="230" t="s">
        <v>87</v>
      </c>
      <c r="AY132" s="17" t="s">
        <v>130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85</v>
      </c>
      <c r="BK132" s="231">
        <f>ROUND(I132*H132,2)</f>
        <v>0</v>
      </c>
      <c r="BL132" s="17" t="s">
        <v>138</v>
      </c>
      <c r="BM132" s="230" t="s">
        <v>139</v>
      </c>
    </row>
    <row r="133" s="13" customFormat="1">
      <c r="A133" s="13"/>
      <c r="B133" s="232"/>
      <c r="C133" s="233"/>
      <c r="D133" s="234" t="s">
        <v>140</v>
      </c>
      <c r="E133" s="235" t="s">
        <v>1</v>
      </c>
      <c r="F133" s="236" t="s">
        <v>141</v>
      </c>
      <c r="G133" s="233"/>
      <c r="H133" s="235" t="s">
        <v>1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140</v>
      </c>
      <c r="AU133" s="242" t="s">
        <v>87</v>
      </c>
      <c r="AV133" s="13" t="s">
        <v>85</v>
      </c>
      <c r="AW133" s="13" t="s">
        <v>32</v>
      </c>
      <c r="AX133" s="13" t="s">
        <v>77</v>
      </c>
      <c r="AY133" s="242" t="s">
        <v>130</v>
      </c>
    </row>
    <row r="134" s="14" customFormat="1">
      <c r="A134" s="14"/>
      <c r="B134" s="243"/>
      <c r="C134" s="244"/>
      <c r="D134" s="234" t="s">
        <v>140</v>
      </c>
      <c r="E134" s="245" t="s">
        <v>1</v>
      </c>
      <c r="F134" s="246" t="s">
        <v>142</v>
      </c>
      <c r="G134" s="244"/>
      <c r="H134" s="247">
        <v>1404.6500000000001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140</v>
      </c>
      <c r="AU134" s="253" t="s">
        <v>87</v>
      </c>
      <c r="AV134" s="14" t="s">
        <v>87</v>
      </c>
      <c r="AW134" s="14" t="s">
        <v>32</v>
      </c>
      <c r="AX134" s="14" t="s">
        <v>77</v>
      </c>
      <c r="AY134" s="253" t="s">
        <v>130</v>
      </c>
    </row>
    <row r="135" s="15" customFormat="1">
      <c r="A135" s="15"/>
      <c r="B135" s="254"/>
      <c r="C135" s="255"/>
      <c r="D135" s="234" t="s">
        <v>140</v>
      </c>
      <c r="E135" s="256" t="s">
        <v>1</v>
      </c>
      <c r="F135" s="257" t="s">
        <v>143</v>
      </c>
      <c r="G135" s="255"/>
      <c r="H135" s="258">
        <v>1404.6500000000001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140</v>
      </c>
      <c r="AU135" s="264" t="s">
        <v>87</v>
      </c>
      <c r="AV135" s="15" t="s">
        <v>144</v>
      </c>
      <c r="AW135" s="15" t="s">
        <v>32</v>
      </c>
      <c r="AX135" s="15" t="s">
        <v>85</v>
      </c>
      <c r="AY135" s="264" t="s">
        <v>130</v>
      </c>
    </row>
    <row r="136" s="2" customFormat="1" ht="16.5" customHeight="1">
      <c r="A136" s="38"/>
      <c r="B136" s="39"/>
      <c r="C136" s="219" t="s">
        <v>87</v>
      </c>
      <c r="D136" s="219" t="s">
        <v>133</v>
      </c>
      <c r="E136" s="220" t="s">
        <v>145</v>
      </c>
      <c r="F136" s="221" t="s">
        <v>146</v>
      </c>
      <c r="G136" s="222" t="s">
        <v>136</v>
      </c>
      <c r="H136" s="223">
        <v>1404.6500000000001</v>
      </c>
      <c r="I136" s="224"/>
      <c r="J136" s="225">
        <f>ROUND(I136*H136,2)</f>
        <v>0</v>
      </c>
      <c r="K136" s="221" t="s">
        <v>1</v>
      </c>
      <c r="L136" s="44"/>
      <c r="M136" s="226" t="s">
        <v>1</v>
      </c>
      <c r="N136" s="227" t="s">
        <v>42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138</v>
      </c>
      <c r="AT136" s="230" t="s">
        <v>133</v>
      </c>
      <c r="AU136" s="230" t="s">
        <v>87</v>
      </c>
      <c r="AY136" s="17" t="s">
        <v>130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85</v>
      </c>
      <c r="BK136" s="231">
        <f>ROUND(I136*H136,2)</f>
        <v>0</v>
      </c>
      <c r="BL136" s="17" t="s">
        <v>138</v>
      </c>
      <c r="BM136" s="230" t="s">
        <v>147</v>
      </c>
    </row>
    <row r="137" s="13" customFormat="1">
      <c r="A137" s="13"/>
      <c r="B137" s="232"/>
      <c r="C137" s="233"/>
      <c r="D137" s="234" t="s">
        <v>140</v>
      </c>
      <c r="E137" s="235" t="s">
        <v>1</v>
      </c>
      <c r="F137" s="236" t="s">
        <v>141</v>
      </c>
      <c r="G137" s="233"/>
      <c r="H137" s="235" t="s">
        <v>1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140</v>
      </c>
      <c r="AU137" s="242" t="s">
        <v>87</v>
      </c>
      <c r="AV137" s="13" t="s">
        <v>85</v>
      </c>
      <c r="AW137" s="13" t="s">
        <v>32</v>
      </c>
      <c r="AX137" s="13" t="s">
        <v>77</v>
      </c>
      <c r="AY137" s="242" t="s">
        <v>130</v>
      </c>
    </row>
    <row r="138" s="14" customFormat="1">
      <c r="A138" s="14"/>
      <c r="B138" s="243"/>
      <c r="C138" s="244"/>
      <c r="D138" s="234" t="s">
        <v>140</v>
      </c>
      <c r="E138" s="245" t="s">
        <v>1</v>
      </c>
      <c r="F138" s="246" t="s">
        <v>142</v>
      </c>
      <c r="G138" s="244"/>
      <c r="H138" s="247">
        <v>1404.6500000000001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140</v>
      </c>
      <c r="AU138" s="253" t="s">
        <v>87</v>
      </c>
      <c r="AV138" s="14" t="s">
        <v>87</v>
      </c>
      <c r="AW138" s="14" t="s">
        <v>32</v>
      </c>
      <c r="AX138" s="14" t="s">
        <v>77</v>
      </c>
      <c r="AY138" s="253" t="s">
        <v>130</v>
      </c>
    </row>
    <row r="139" s="15" customFormat="1">
      <c r="A139" s="15"/>
      <c r="B139" s="254"/>
      <c r="C139" s="255"/>
      <c r="D139" s="234" t="s">
        <v>140</v>
      </c>
      <c r="E139" s="256" t="s">
        <v>1</v>
      </c>
      <c r="F139" s="257" t="s">
        <v>143</v>
      </c>
      <c r="G139" s="255"/>
      <c r="H139" s="258">
        <v>1404.6500000000001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140</v>
      </c>
      <c r="AU139" s="264" t="s">
        <v>87</v>
      </c>
      <c r="AV139" s="15" t="s">
        <v>144</v>
      </c>
      <c r="AW139" s="15" t="s">
        <v>32</v>
      </c>
      <c r="AX139" s="15" t="s">
        <v>85</v>
      </c>
      <c r="AY139" s="264" t="s">
        <v>130</v>
      </c>
    </row>
    <row r="140" s="2" customFormat="1" ht="16.5" customHeight="1">
      <c r="A140" s="38"/>
      <c r="B140" s="39"/>
      <c r="C140" s="219" t="s">
        <v>148</v>
      </c>
      <c r="D140" s="219" t="s">
        <v>133</v>
      </c>
      <c r="E140" s="220" t="s">
        <v>149</v>
      </c>
      <c r="F140" s="221" t="s">
        <v>150</v>
      </c>
      <c r="G140" s="222" t="s">
        <v>136</v>
      </c>
      <c r="H140" s="223">
        <v>494.55000000000001</v>
      </c>
      <c r="I140" s="224"/>
      <c r="J140" s="225">
        <f>ROUND(I140*H140,2)</f>
        <v>0</v>
      </c>
      <c r="K140" s="221" t="s">
        <v>1</v>
      </c>
      <c r="L140" s="44"/>
      <c r="M140" s="226" t="s">
        <v>1</v>
      </c>
      <c r="N140" s="227" t="s">
        <v>42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144</v>
      </c>
      <c r="AT140" s="230" t="s">
        <v>133</v>
      </c>
      <c r="AU140" s="230" t="s">
        <v>87</v>
      </c>
      <c r="AY140" s="17" t="s">
        <v>130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85</v>
      </c>
      <c r="BK140" s="231">
        <f>ROUND(I140*H140,2)</f>
        <v>0</v>
      </c>
      <c r="BL140" s="17" t="s">
        <v>144</v>
      </c>
      <c r="BM140" s="230" t="s">
        <v>151</v>
      </c>
    </row>
    <row r="141" s="13" customFormat="1">
      <c r="A141" s="13"/>
      <c r="B141" s="232"/>
      <c r="C141" s="233"/>
      <c r="D141" s="234" t="s">
        <v>140</v>
      </c>
      <c r="E141" s="235" t="s">
        <v>1</v>
      </c>
      <c r="F141" s="236" t="s">
        <v>141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140</v>
      </c>
      <c r="AU141" s="242" t="s">
        <v>87</v>
      </c>
      <c r="AV141" s="13" t="s">
        <v>85</v>
      </c>
      <c r="AW141" s="13" t="s">
        <v>32</v>
      </c>
      <c r="AX141" s="13" t="s">
        <v>77</v>
      </c>
      <c r="AY141" s="242" t="s">
        <v>130</v>
      </c>
    </row>
    <row r="142" s="14" customFormat="1">
      <c r="A142" s="14"/>
      <c r="B142" s="243"/>
      <c r="C142" s="244"/>
      <c r="D142" s="234" t="s">
        <v>140</v>
      </c>
      <c r="E142" s="245" t="s">
        <v>1</v>
      </c>
      <c r="F142" s="246" t="s">
        <v>152</v>
      </c>
      <c r="G142" s="244"/>
      <c r="H142" s="247">
        <v>494.55000000000001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140</v>
      </c>
      <c r="AU142" s="253" t="s">
        <v>87</v>
      </c>
      <c r="AV142" s="14" t="s">
        <v>87</v>
      </c>
      <c r="AW142" s="14" t="s">
        <v>32</v>
      </c>
      <c r="AX142" s="14" t="s">
        <v>77</v>
      </c>
      <c r="AY142" s="253" t="s">
        <v>130</v>
      </c>
    </row>
    <row r="143" s="15" customFormat="1">
      <c r="A143" s="15"/>
      <c r="B143" s="254"/>
      <c r="C143" s="255"/>
      <c r="D143" s="234" t="s">
        <v>140</v>
      </c>
      <c r="E143" s="256" t="s">
        <v>1</v>
      </c>
      <c r="F143" s="257" t="s">
        <v>143</v>
      </c>
      <c r="G143" s="255"/>
      <c r="H143" s="258">
        <v>494.55000000000001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140</v>
      </c>
      <c r="AU143" s="264" t="s">
        <v>87</v>
      </c>
      <c r="AV143" s="15" t="s">
        <v>144</v>
      </c>
      <c r="AW143" s="15" t="s">
        <v>32</v>
      </c>
      <c r="AX143" s="15" t="s">
        <v>85</v>
      </c>
      <c r="AY143" s="264" t="s">
        <v>130</v>
      </c>
    </row>
    <row r="144" s="2" customFormat="1" ht="16.5" customHeight="1">
      <c r="A144" s="38"/>
      <c r="B144" s="39"/>
      <c r="C144" s="219" t="s">
        <v>144</v>
      </c>
      <c r="D144" s="219" t="s">
        <v>133</v>
      </c>
      <c r="E144" s="220" t="s">
        <v>153</v>
      </c>
      <c r="F144" s="221" t="s">
        <v>154</v>
      </c>
      <c r="G144" s="222" t="s">
        <v>136</v>
      </c>
      <c r="H144" s="223">
        <v>494.55000000000001</v>
      </c>
      <c r="I144" s="224"/>
      <c r="J144" s="225">
        <f>ROUND(I144*H144,2)</f>
        <v>0</v>
      </c>
      <c r="K144" s="221" t="s">
        <v>1</v>
      </c>
      <c r="L144" s="44"/>
      <c r="M144" s="226" t="s">
        <v>1</v>
      </c>
      <c r="N144" s="227" t="s">
        <v>42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144</v>
      </c>
      <c r="AT144" s="230" t="s">
        <v>133</v>
      </c>
      <c r="AU144" s="230" t="s">
        <v>87</v>
      </c>
      <c r="AY144" s="17" t="s">
        <v>130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85</v>
      </c>
      <c r="BK144" s="231">
        <f>ROUND(I144*H144,2)</f>
        <v>0</v>
      </c>
      <c r="BL144" s="17" t="s">
        <v>144</v>
      </c>
      <c r="BM144" s="230" t="s">
        <v>155</v>
      </c>
    </row>
    <row r="145" s="13" customFormat="1">
      <c r="A145" s="13"/>
      <c r="B145" s="232"/>
      <c r="C145" s="233"/>
      <c r="D145" s="234" t="s">
        <v>140</v>
      </c>
      <c r="E145" s="235" t="s">
        <v>1</v>
      </c>
      <c r="F145" s="236" t="s">
        <v>141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140</v>
      </c>
      <c r="AU145" s="242" t="s">
        <v>87</v>
      </c>
      <c r="AV145" s="13" t="s">
        <v>85</v>
      </c>
      <c r="AW145" s="13" t="s">
        <v>32</v>
      </c>
      <c r="AX145" s="13" t="s">
        <v>77</v>
      </c>
      <c r="AY145" s="242" t="s">
        <v>130</v>
      </c>
    </row>
    <row r="146" s="14" customFormat="1">
      <c r="A146" s="14"/>
      <c r="B146" s="243"/>
      <c r="C146" s="244"/>
      <c r="D146" s="234" t="s">
        <v>140</v>
      </c>
      <c r="E146" s="245" t="s">
        <v>1</v>
      </c>
      <c r="F146" s="246" t="s">
        <v>152</v>
      </c>
      <c r="G146" s="244"/>
      <c r="H146" s="247">
        <v>494.55000000000001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140</v>
      </c>
      <c r="AU146" s="253" t="s">
        <v>87</v>
      </c>
      <c r="AV146" s="14" t="s">
        <v>87</v>
      </c>
      <c r="AW146" s="14" t="s">
        <v>32</v>
      </c>
      <c r="AX146" s="14" t="s">
        <v>77</v>
      </c>
      <c r="AY146" s="253" t="s">
        <v>130</v>
      </c>
    </row>
    <row r="147" s="15" customFormat="1">
      <c r="A147" s="15"/>
      <c r="B147" s="254"/>
      <c r="C147" s="255"/>
      <c r="D147" s="234" t="s">
        <v>140</v>
      </c>
      <c r="E147" s="256" t="s">
        <v>1</v>
      </c>
      <c r="F147" s="257" t="s">
        <v>143</v>
      </c>
      <c r="G147" s="255"/>
      <c r="H147" s="258">
        <v>494.55000000000001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140</v>
      </c>
      <c r="AU147" s="264" t="s">
        <v>87</v>
      </c>
      <c r="AV147" s="15" t="s">
        <v>144</v>
      </c>
      <c r="AW147" s="15" t="s">
        <v>32</v>
      </c>
      <c r="AX147" s="15" t="s">
        <v>85</v>
      </c>
      <c r="AY147" s="264" t="s">
        <v>130</v>
      </c>
    </row>
    <row r="148" s="2" customFormat="1" ht="21.75" customHeight="1">
      <c r="A148" s="38"/>
      <c r="B148" s="39"/>
      <c r="C148" s="219" t="s">
        <v>156</v>
      </c>
      <c r="D148" s="219" t="s">
        <v>133</v>
      </c>
      <c r="E148" s="220" t="s">
        <v>157</v>
      </c>
      <c r="F148" s="221" t="s">
        <v>158</v>
      </c>
      <c r="G148" s="222" t="s">
        <v>136</v>
      </c>
      <c r="H148" s="223">
        <v>494.55000000000001</v>
      </c>
      <c r="I148" s="224"/>
      <c r="J148" s="225">
        <f>ROUND(I148*H148,2)</f>
        <v>0</v>
      </c>
      <c r="K148" s="221" t="s">
        <v>1</v>
      </c>
      <c r="L148" s="44"/>
      <c r="M148" s="226" t="s">
        <v>1</v>
      </c>
      <c r="N148" s="227" t="s">
        <v>42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0.035000000000000003</v>
      </c>
      <c r="T148" s="229">
        <f>S148*H148</f>
        <v>17.309250000000002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144</v>
      </c>
      <c r="AT148" s="230" t="s">
        <v>133</v>
      </c>
      <c r="AU148" s="230" t="s">
        <v>87</v>
      </c>
      <c r="AY148" s="17" t="s">
        <v>130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85</v>
      </c>
      <c r="BK148" s="231">
        <f>ROUND(I148*H148,2)</f>
        <v>0</v>
      </c>
      <c r="BL148" s="17" t="s">
        <v>144</v>
      </c>
      <c r="BM148" s="230" t="s">
        <v>159</v>
      </c>
    </row>
    <row r="149" s="13" customFormat="1">
      <c r="A149" s="13"/>
      <c r="B149" s="232"/>
      <c r="C149" s="233"/>
      <c r="D149" s="234" t="s">
        <v>140</v>
      </c>
      <c r="E149" s="235" t="s">
        <v>1</v>
      </c>
      <c r="F149" s="236" t="s">
        <v>141</v>
      </c>
      <c r="G149" s="233"/>
      <c r="H149" s="235" t="s">
        <v>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140</v>
      </c>
      <c r="AU149" s="242" t="s">
        <v>87</v>
      </c>
      <c r="AV149" s="13" t="s">
        <v>85</v>
      </c>
      <c r="AW149" s="13" t="s">
        <v>32</v>
      </c>
      <c r="AX149" s="13" t="s">
        <v>77</v>
      </c>
      <c r="AY149" s="242" t="s">
        <v>130</v>
      </c>
    </row>
    <row r="150" s="14" customFormat="1">
      <c r="A150" s="14"/>
      <c r="B150" s="243"/>
      <c r="C150" s="244"/>
      <c r="D150" s="234" t="s">
        <v>140</v>
      </c>
      <c r="E150" s="245" t="s">
        <v>1</v>
      </c>
      <c r="F150" s="246" t="s">
        <v>152</v>
      </c>
      <c r="G150" s="244"/>
      <c r="H150" s="247">
        <v>494.55000000000001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140</v>
      </c>
      <c r="AU150" s="253" t="s">
        <v>87</v>
      </c>
      <c r="AV150" s="14" t="s">
        <v>87</v>
      </c>
      <c r="AW150" s="14" t="s">
        <v>32</v>
      </c>
      <c r="AX150" s="14" t="s">
        <v>77</v>
      </c>
      <c r="AY150" s="253" t="s">
        <v>130</v>
      </c>
    </row>
    <row r="151" s="15" customFormat="1">
      <c r="A151" s="15"/>
      <c r="B151" s="254"/>
      <c r="C151" s="255"/>
      <c r="D151" s="234" t="s">
        <v>140</v>
      </c>
      <c r="E151" s="256" t="s">
        <v>1</v>
      </c>
      <c r="F151" s="257" t="s">
        <v>143</v>
      </c>
      <c r="G151" s="255"/>
      <c r="H151" s="258">
        <v>494.55000000000001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140</v>
      </c>
      <c r="AU151" s="264" t="s">
        <v>87</v>
      </c>
      <c r="AV151" s="15" t="s">
        <v>144</v>
      </c>
      <c r="AW151" s="15" t="s">
        <v>32</v>
      </c>
      <c r="AX151" s="15" t="s">
        <v>85</v>
      </c>
      <c r="AY151" s="264" t="s">
        <v>130</v>
      </c>
    </row>
    <row r="152" s="2" customFormat="1" ht="16.5" customHeight="1">
      <c r="A152" s="38"/>
      <c r="B152" s="39"/>
      <c r="C152" s="219" t="s">
        <v>160</v>
      </c>
      <c r="D152" s="219" t="s">
        <v>133</v>
      </c>
      <c r="E152" s="220" t="s">
        <v>161</v>
      </c>
      <c r="F152" s="221" t="s">
        <v>162</v>
      </c>
      <c r="G152" s="222" t="s">
        <v>136</v>
      </c>
      <c r="H152" s="223">
        <v>494.55000000000001</v>
      </c>
      <c r="I152" s="224"/>
      <c r="J152" s="225">
        <f>ROUND(I152*H152,2)</f>
        <v>0</v>
      </c>
      <c r="K152" s="221" t="s">
        <v>1</v>
      </c>
      <c r="L152" s="44"/>
      <c r="M152" s="226" t="s">
        <v>1</v>
      </c>
      <c r="N152" s="227" t="s">
        <v>42</v>
      </c>
      <c r="O152" s="91"/>
      <c r="P152" s="228">
        <f>O152*H152</f>
        <v>0</v>
      </c>
      <c r="Q152" s="228">
        <v>0</v>
      </c>
      <c r="R152" s="228">
        <f>Q152*H152</f>
        <v>0</v>
      </c>
      <c r="S152" s="228">
        <v>0.014</v>
      </c>
      <c r="T152" s="229">
        <f>S152*H152</f>
        <v>6.9237000000000002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0" t="s">
        <v>144</v>
      </c>
      <c r="AT152" s="230" t="s">
        <v>133</v>
      </c>
      <c r="AU152" s="230" t="s">
        <v>87</v>
      </c>
      <c r="AY152" s="17" t="s">
        <v>130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85</v>
      </c>
      <c r="BK152" s="231">
        <f>ROUND(I152*H152,2)</f>
        <v>0</v>
      </c>
      <c r="BL152" s="17" t="s">
        <v>144</v>
      </c>
      <c r="BM152" s="230" t="s">
        <v>163</v>
      </c>
    </row>
    <row r="153" s="13" customFormat="1">
      <c r="A153" s="13"/>
      <c r="B153" s="232"/>
      <c r="C153" s="233"/>
      <c r="D153" s="234" t="s">
        <v>140</v>
      </c>
      <c r="E153" s="235" t="s">
        <v>1</v>
      </c>
      <c r="F153" s="236" t="s">
        <v>141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140</v>
      </c>
      <c r="AU153" s="242" t="s">
        <v>87</v>
      </c>
      <c r="AV153" s="13" t="s">
        <v>85</v>
      </c>
      <c r="AW153" s="13" t="s">
        <v>32</v>
      </c>
      <c r="AX153" s="13" t="s">
        <v>77</v>
      </c>
      <c r="AY153" s="242" t="s">
        <v>130</v>
      </c>
    </row>
    <row r="154" s="14" customFormat="1">
      <c r="A154" s="14"/>
      <c r="B154" s="243"/>
      <c r="C154" s="244"/>
      <c r="D154" s="234" t="s">
        <v>140</v>
      </c>
      <c r="E154" s="245" t="s">
        <v>1</v>
      </c>
      <c r="F154" s="246" t="s">
        <v>152</v>
      </c>
      <c r="G154" s="244"/>
      <c r="H154" s="247">
        <v>494.55000000000001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140</v>
      </c>
      <c r="AU154" s="253" t="s">
        <v>87</v>
      </c>
      <c r="AV154" s="14" t="s">
        <v>87</v>
      </c>
      <c r="AW154" s="14" t="s">
        <v>32</v>
      </c>
      <c r="AX154" s="14" t="s">
        <v>77</v>
      </c>
      <c r="AY154" s="253" t="s">
        <v>130</v>
      </c>
    </row>
    <row r="155" s="15" customFormat="1">
      <c r="A155" s="15"/>
      <c r="B155" s="254"/>
      <c r="C155" s="255"/>
      <c r="D155" s="234" t="s">
        <v>140</v>
      </c>
      <c r="E155" s="256" t="s">
        <v>1</v>
      </c>
      <c r="F155" s="257" t="s">
        <v>143</v>
      </c>
      <c r="G155" s="255"/>
      <c r="H155" s="258">
        <v>494.55000000000001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140</v>
      </c>
      <c r="AU155" s="264" t="s">
        <v>87</v>
      </c>
      <c r="AV155" s="15" t="s">
        <v>144</v>
      </c>
      <c r="AW155" s="15" t="s">
        <v>32</v>
      </c>
      <c r="AX155" s="15" t="s">
        <v>85</v>
      </c>
      <c r="AY155" s="264" t="s">
        <v>130</v>
      </c>
    </row>
    <row r="156" s="2" customFormat="1" ht="16.5" customHeight="1">
      <c r="A156" s="38"/>
      <c r="B156" s="39"/>
      <c r="C156" s="219" t="s">
        <v>164</v>
      </c>
      <c r="D156" s="219" t="s">
        <v>133</v>
      </c>
      <c r="E156" s="220" t="s">
        <v>165</v>
      </c>
      <c r="F156" s="221" t="s">
        <v>166</v>
      </c>
      <c r="G156" s="222" t="s">
        <v>136</v>
      </c>
      <c r="H156" s="223">
        <v>2809.3000000000002</v>
      </c>
      <c r="I156" s="224"/>
      <c r="J156" s="225">
        <f>ROUND(I156*H156,2)</f>
        <v>0</v>
      </c>
      <c r="K156" s="221" t="s">
        <v>137</v>
      </c>
      <c r="L156" s="44"/>
      <c r="M156" s="226" t="s">
        <v>1</v>
      </c>
      <c r="N156" s="227" t="s">
        <v>42</v>
      </c>
      <c r="O156" s="91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144</v>
      </c>
      <c r="AT156" s="230" t="s">
        <v>133</v>
      </c>
      <c r="AU156" s="230" t="s">
        <v>87</v>
      </c>
      <c r="AY156" s="17" t="s">
        <v>130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85</v>
      </c>
      <c r="BK156" s="231">
        <f>ROUND(I156*H156,2)</f>
        <v>0</v>
      </c>
      <c r="BL156" s="17" t="s">
        <v>144</v>
      </c>
      <c r="BM156" s="230" t="s">
        <v>167</v>
      </c>
    </row>
    <row r="157" s="13" customFormat="1">
      <c r="A157" s="13"/>
      <c r="B157" s="232"/>
      <c r="C157" s="233"/>
      <c r="D157" s="234" t="s">
        <v>140</v>
      </c>
      <c r="E157" s="235" t="s">
        <v>1</v>
      </c>
      <c r="F157" s="236" t="s">
        <v>141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140</v>
      </c>
      <c r="AU157" s="242" t="s">
        <v>87</v>
      </c>
      <c r="AV157" s="13" t="s">
        <v>85</v>
      </c>
      <c r="AW157" s="13" t="s">
        <v>32</v>
      </c>
      <c r="AX157" s="13" t="s">
        <v>77</v>
      </c>
      <c r="AY157" s="242" t="s">
        <v>130</v>
      </c>
    </row>
    <row r="158" s="13" customFormat="1">
      <c r="A158" s="13"/>
      <c r="B158" s="232"/>
      <c r="C158" s="233"/>
      <c r="D158" s="234" t="s">
        <v>140</v>
      </c>
      <c r="E158" s="235" t="s">
        <v>1</v>
      </c>
      <c r="F158" s="236" t="s">
        <v>168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140</v>
      </c>
      <c r="AU158" s="242" t="s">
        <v>87</v>
      </c>
      <c r="AV158" s="13" t="s">
        <v>85</v>
      </c>
      <c r="AW158" s="13" t="s">
        <v>32</v>
      </c>
      <c r="AX158" s="13" t="s">
        <v>77</v>
      </c>
      <c r="AY158" s="242" t="s">
        <v>130</v>
      </c>
    </row>
    <row r="159" s="14" customFormat="1">
      <c r="A159" s="14"/>
      <c r="B159" s="243"/>
      <c r="C159" s="244"/>
      <c r="D159" s="234" t="s">
        <v>140</v>
      </c>
      <c r="E159" s="245" t="s">
        <v>1</v>
      </c>
      <c r="F159" s="246" t="s">
        <v>142</v>
      </c>
      <c r="G159" s="244"/>
      <c r="H159" s="247">
        <v>1404.6500000000001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140</v>
      </c>
      <c r="AU159" s="253" t="s">
        <v>87</v>
      </c>
      <c r="AV159" s="14" t="s">
        <v>87</v>
      </c>
      <c r="AW159" s="14" t="s">
        <v>32</v>
      </c>
      <c r="AX159" s="14" t="s">
        <v>77</v>
      </c>
      <c r="AY159" s="253" t="s">
        <v>130</v>
      </c>
    </row>
    <row r="160" s="13" customFormat="1">
      <c r="A160" s="13"/>
      <c r="B160" s="232"/>
      <c r="C160" s="233"/>
      <c r="D160" s="234" t="s">
        <v>140</v>
      </c>
      <c r="E160" s="235" t="s">
        <v>1</v>
      </c>
      <c r="F160" s="236" t="s">
        <v>169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140</v>
      </c>
      <c r="AU160" s="242" t="s">
        <v>87</v>
      </c>
      <c r="AV160" s="13" t="s">
        <v>85</v>
      </c>
      <c r="AW160" s="13" t="s">
        <v>32</v>
      </c>
      <c r="AX160" s="13" t="s">
        <v>77</v>
      </c>
      <c r="AY160" s="242" t="s">
        <v>130</v>
      </c>
    </row>
    <row r="161" s="14" customFormat="1">
      <c r="A161" s="14"/>
      <c r="B161" s="243"/>
      <c r="C161" s="244"/>
      <c r="D161" s="234" t="s">
        <v>140</v>
      </c>
      <c r="E161" s="245" t="s">
        <v>1</v>
      </c>
      <c r="F161" s="246" t="s">
        <v>142</v>
      </c>
      <c r="G161" s="244"/>
      <c r="H161" s="247">
        <v>1404.6500000000001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140</v>
      </c>
      <c r="AU161" s="253" t="s">
        <v>87</v>
      </c>
      <c r="AV161" s="14" t="s">
        <v>87</v>
      </c>
      <c r="AW161" s="14" t="s">
        <v>32</v>
      </c>
      <c r="AX161" s="14" t="s">
        <v>77</v>
      </c>
      <c r="AY161" s="253" t="s">
        <v>130</v>
      </c>
    </row>
    <row r="162" s="15" customFormat="1">
      <c r="A162" s="15"/>
      <c r="B162" s="254"/>
      <c r="C162" s="255"/>
      <c r="D162" s="234" t="s">
        <v>140</v>
      </c>
      <c r="E162" s="256" t="s">
        <v>1</v>
      </c>
      <c r="F162" s="257" t="s">
        <v>143</v>
      </c>
      <c r="G162" s="255"/>
      <c r="H162" s="258">
        <v>2809.3000000000002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140</v>
      </c>
      <c r="AU162" s="264" t="s">
        <v>87</v>
      </c>
      <c r="AV162" s="15" t="s">
        <v>144</v>
      </c>
      <c r="AW162" s="15" t="s">
        <v>32</v>
      </c>
      <c r="AX162" s="15" t="s">
        <v>85</v>
      </c>
      <c r="AY162" s="264" t="s">
        <v>130</v>
      </c>
    </row>
    <row r="163" s="2" customFormat="1" ht="33" customHeight="1">
      <c r="A163" s="38"/>
      <c r="B163" s="39"/>
      <c r="C163" s="219" t="s">
        <v>170</v>
      </c>
      <c r="D163" s="219" t="s">
        <v>133</v>
      </c>
      <c r="E163" s="220" t="s">
        <v>171</v>
      </c>
      <c r="F163" s="221" t="s">
        <v>172</v>
      </c>
      <c r="G163" s="222" t="s">
        <v>136</v>
      </c>
      <c r="H163" s="223">
        <v>1404.6500000000001</v>
      </c>
      <c r="I163" s="224"/>
      <c r="J163" s="225">
        <f>ROUND(I163*H163,2)</f>
        <v>0</v>
      </c>
      <c r="K163" s="221" t="s">
        <v>1</v>
      </c>
      <c r="L163" s="44"/>
      <c r="M163" s="226" t="s">
        <v>1</v>
      </c>
      <c r="N163" s="227" t="s">
        <v>42</v>
      </c>
      <c r="O163" s="91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144</v>
      </c>
      <c r="AT163" s="230" t="s">
        <v>133</v>
      </c>
      <c r="AU163" s="230" t="s">
        <v>87</v>
      </c>
      <c r="AY163" s="17" t="s">
        <v>130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85</v>
      </c>
      <c r="BK163" s="231">
        <f>ROUND(I163*H163,2)</f>
        <v>0</v>
      </c>
      <c r="BL163" s="17" t="s">
        <v>144</v>
      </c>
      <c r="BM163" s="230" t="s">
        <v>173</v>
      </c>
    </row>
    <row r="164" s="13" customFormat="1">
      <c r="A164" s="13"/>
      <c r="B164" s="232"/>
      <c r="C164" s="233"/>
      <c r="D164" s="234" t="s">
        <v>140</v>
      </c>
      <c r="E164" s="235" t="s">
        <v>1</v>
      </c>
      <c r="F164" s="236" t="s">
        <v>141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140</v>
      </c>
      <c r="AU164" s="242" t="s">
        <v>87</v>
      </c>
      <c r="AV164" s="13" t="s">
        <v>85</v>
      </c>
      <c r="AW164" s="13" t="s">
        <v>32</v>
      </c>
      <c r="AX164" s="13" t="s">
        <v>77</v>
      </c>
      <c r="AY164" s="242" t="s">
        <v>130</v>
      </c>
    </row>
    <row r="165" s="14" customFormat="1">
      <c r="A165" s="14"/>
      <c r="B165" s="243"/>
      <c r="C165" s="244"/>
      <c r="D165" s="234" t="s">
        <v>140</v>
      </c>
      <c r="E165" s="245" t="s">
        <v>1</v>
      </c>
      <c r="F165" s="246" t="s">
        <v>142</v>
      </c>
      <c r="G165" s="244"/>
      <c r="H165" s="247">
        <v>1404.6500000000001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140</v>
      </c>
      <c r="AU165" s="253" t="s">
        <v>87</v>
      </c>
      <c r="AV165" s="14" t="s">
        <v>87</v>
      </c>
      <c r="AW165" s="14" t="s">
        <v>32</v>
      </c>
      <c r="AX165" s="14" t="s">
        <v>77</v>
      </c>
      <c r="AY165" s="253" t="s">
        <v>130</v>
      </c>
    </row>
    <row r="166" s="15" customFormat="1">
      <c r="A166" s="15"/>
      <c r="B166" s="254"/>
      <c r="C166" s="255"/>
      <c r="D166" s="234" t="s">
        <v>140</v>
      </c>
      <c r="E166" s="256" t="s">
        <v>1</v>
      </c>
      <c r="F166" s="257" t="s">
        <v>143</v>
      </c>
      <c r="G166" s="255"/>
      <c r="H166" s="258">
        <v>1404.6500000000001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4" t="s">
        <v>140</v>
      </c>
      <c r="AU166" s="264" t="s">
        <v>87</v>
      </c>
      <c r="AV166" s="15" t="s">
        <v>144</v>
      </c>
      <c r="AW166" s="15" t="s">
        <v>32</v>
      </c>
      <c r="AX166" s="15" t="s">
        <v>85</v>
      </c>
      <c r="AY166" s="264" t="s">
        <v>130</v>
      </c>
    </row>
    <row r="167" s="2" customFormat="1" ht="24.15" customHeight="1">
      <c r="A167" s="38"/>
      <c r="B167" s="39"/>
      <c r="C167" s="219" t="s">
        <v>174</v>
      </c>
      <c r="D167" s="219" t="s">
        <v>133</v>
      </c>
      <c r="E167" s="220" t="s">
        <v>175</v>
      </c>
      <c r="F167" s="221" t="s">
        <v>176</v>
      </c>
      <c r="G167" s="222" t="s">
        <v>136</v>
      </c>
      <c r="H167" s="223">
        <v>494.55000000000001</v>
      </c>
      <c r="I167" s="224"/>
      <c r="J167" s="225">
        <f>ROUND(I167*H167,2)</f>
        <v>0</v>
      </c>
      <c r="K167" s="221" t="s">
        <v>1</v>
      </c>
      <c r="L167" s="44"/>
      <c r="M167" s="226" t="s">
        <v>1</v>
      </c>
      <c r="N167" s="227" t="s">
        <v>42</v>
      </c>
      <c r="O167" s="91"/>
      <c r="P167" s="228">
        <f>O167*H167</f>
        <v>0</v>
      </c>
      <c r="Q167" s="228">
        <v>0</v>
      </c>
      <c r="R167" s="228">
        <f>Q167*H167</f>
        <v>0</v>
      </c>
      <c r="S167" s="228">
        <v>0.002</v>
      </c>
      <c r="T167" s="229">
        <f>S167*H167</f>
        <v>0.98910000000000009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138</v>
      </c>
      <c r="AT167" s="230" t="s">
        <v>133</v>
      </c>
      <c r="AU167" s="230" t="s">
        <v>87</v>
      </c>
      <c r="AY167" s="17" t="s">
        <v>130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85</v>
      </c>
      <c r="BK167" s="231">
        <f>ROUND(I167*H167,2)</f>
        <v>0</v>
      </c>
      <c r="BL167" s="17" t="s">
        <v>138</v>
      </c>
      <c r="BM167" s="230" t="s">
        <v>177</v>
      </c>
    </row>
    <row r="168" s="13" customFormat="1">
      <c r="A168" s="13"/>
      <c r="B168" s="232"/>
      <c r="C168" s="233"/>
      <c r="D168" s="234" t="s">
        <v>140</v>
      </c>
      <c r="E168" s="235" t="s">
        <v>1</v>
      </c>
      <c r="F168" s="236" t="s">
        <v>141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140</v>
      </c>
      <c r="AU168" s="242" t="s">
        <v>87</v>
      </c>
      <c r="AV168" s="13" t="s">
        <v>85</v>
      </c>
      <c r="AW168" s="13" t="s">
        <v>32</v>
      </c>
      <c r="AX168" s="13" t="s">
        <v>77</v>
      </c>
      <c r="AY168" s="242" t="s">
        <v>130</v>
      </c>
    </row>
    <row r="169" s="14" customFormat="1">
      <c r="A169" s="14"/>
      <c r="B169" s="243"/>
      <c r="C169" s="244"/>
      <c r="D169" s="234" t="s">
        <v>140</v>
      </c>
      <c r="E169" s="245" t="s">
        <v>1</v>
      </c>
      <c r="F169" s="246" t="s">
        <v>152</v>
      </c>
      <c r="G169" s="244"/>
      <c r="H169" s="247">
        <v>494.55000000000001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140</v>
      </c>
      <c r="AU169" s="253" t="s">
        <v>87</v>
      </c>
      <c r="AV169" s="14" t="s">
        <v>87</v>
      </c>
      <c r="AW169" s="14" t="s">
        <v>32</v>
      </c>
      <c r="AX169" s="14" t="s">
        <v>77</v>
      </c>
      <c r="AY169" s="253" t="s">
        <v>130</v>
      </c>
    </row>
    <row r="170" s="15" customFormat="1">
      <c r="A170" s="15"/>
      <c r="B170" s="254"/>
      <c r="C170" s="255"/>
      <c r="D170" s="234" t="s">
        <v>140</v>
      </c>
      <c r="E170" s="256" t="s">
        <v>1</v>
      </c>
      <c r="F170" s="257" t="s">
        <v>143</v>
      </c>
      <c r="G170" s="255"/>
      <c r="H170" s="258">
        <v>494.55000000000001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4" t="s">
        <v>140</v>
      </c>
      <c r="AU170" s="264" t="s">
        <v>87</v>
      </c>
      <c r="AV170" s="15" t="s">
        <v>144</v>
      </c>
      <c r="AW170" s="15" t="s">
        <v>32</v>
      </c>
      <c r="AX170" s="15" t="s">
        <v>85</v>
      </c>
      <c r="AY170" s="264" t="s">
        <v>130</v>
      </c>
    </row>
    <row r="171" s="2" customFormat="1" ht="24.15" customHeight="1">
      <c r="A171" s="38"/>
      <c r="B171" s="39"/>
      <c r="C171" s="219" t="s">
        <v>178</v>
      </c>
      <c r="D171" s="219" t="s">
        <v>133</v>
      </c>
      <c r="E171" s="220" t="s">
        <v>179</v>
      </c>
      <c r="F171" s="221" t="s">
        <v>180</v>
      </c>
      <c r="G171" s="222" t="s">
        <v>136</v>
      </c>
      <c r="H171" s="223">
        <v>494.55000000000001</v>
      </c>
      <c r="I171" s="224"/>
      <c r="J171" s="225">
        <f>ROUND(I171*H171,2)</f>
        <v>0</v>
      </c>
      <c r="K171" s="221" t="s">
        <v>137</v>
      </c>
      <c r="L171" s="44"/>
      <c r="M171" s="226" t="s">
        <v>1</v>
      </c>
      <c r="N171" s="227" t="s">
        <v>42</v>
      </c>
      <c r="O171" s="91"/>
      <c r="P171" s="228">
        <f>O171*H171</f>
        <v>0</v>
      </c>
      <c r="Q171" s="228">
        <v>0.00096000000000000002</v>
      </c>
      <c r="R171" s="228">
        <f>Q171*H171</f>
        <v>0.47476800000000002</v>
      </c>
      <c r="S171" s="228">
        <v>0</v>
      </c>
      <c r="T171" s="229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0" t="s">
        <v>138</v>
      </c>
      <c r="AT171" s="230" t="s">
        <v>133</v>
      </c>
      <c r="AU171" s="230" t="s">
        <v>87</v>
      </c>
      <c r="AY171" s="17" t="s">
        <v>130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7" t="s">
        <v>85</v>
      </c>
      <c r="BK171" s="231">
        <f>ROUND(I171*H171,2)</f>
        <v>0</v>
      </c>
      <c r="BL171" s="17" t="s">
        <v>138</v>
      </c>
      <c r="BM171" s="230" t="s">
        <v>181</v>
      </c>
    </row>
    <row r="172" s="13" customFormat="1">
      <c r="A172" s="13"/>
      <c r="B172" s="232"/>
      <c r="C172" s="233"/>
      <c r="D172" s="234" t="s">
        <v>140</v>
      </c>
      <c r="E172" s="235" t="s">
        <v>1</v>
      </c>
      <c r="F172" s="236" t="s">
        <v>141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140</v>
      </c>
      <c r="AU172" s="242" t="s">
        <v>87</v>
      </c>
      <c r="AV172" s="13" t="s">
        <v>85</v>
      </c>
      <c r="AW172" s="13" t="s">
        <v>32</v>
      </c>
      <c r="AX172" s="13" t="s">
        <v>77</v>
      </c>
      <c r="AY172" s="242" t="s">
        <v>130</v>
      </c>
    </row>
    <row r="173" s="14" customFormat="1">
      <c r="A173" s="14"/>
      <c r="B173" s="243"/>
      <c r="C173" s="244"/>
      <c r="D173" s="234" t="s">
        <v>140</v>
      </c>
      <c r="E173" s="245" t="s">
        <v>1</v>
      </c>
      <c r="F173" s="246" t="s">
        <v>152</v>
      </c>
      <c r="G173" s="244"/>
      <c r="H173" s="247">
        <v>494.55000000000001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140</v>
      </c>
      <c r="AU173" s="253" t="s">
        <v>87</v>
      </c>
      <c r="AV173" s="14" t="s">
        <v>87</v>
      </c>
      <c r="AW173" s="14" t="s">
        <v>32</v>
      </c>
      <c r="AX173" s="14" t="s">
        <v>77</v>
      </c>
      <c r="AY173" s="253" t="s">
        <v>130</v>
      </c>
    </row>
    <row r="174" s="15" customFormat="1">
      <c r="A174" s="15"/>
      <c r="B174" s="254"/>
      <c r="C174" s="255"/>
      <c r="D174" s="234" t="s">
        <v>140</v>
      </c>
      <c r="E174" s="256" t="s">
        <v>1</v>
      </c>
      <c r="F174" s="257" t="s">
        <v>143</v>
      </c>
      <c r="G174" s="255"/>
      <c r="H174" s="258">
        <v>494.55000000000001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140</v>
      </c>
      <c r="AU174" s="264" t="s">
        <v>87</v>
      </c>
      <c r="AV174" s="15" t="s">
        <v>144</v>
      </c>
      <c r="AW174" s="15" t="s">
        <v>32</v>
      </c>
      <c r="AX174" s="15" t="s">
        <v>85</v>
      </c>
      <c r="AY174" s="264" t="s">
        <v>130</v>
      </c>
    </row>
    <row r="175" s="2" customFormat="1" ht="16.5" customHeight="1">
      <c r="A175" s="38"/>
      <c r="B175" s="39"/>
      <c r="C175" s="219" t="s">
        <v>182</v>
      </c>
      <c r="D175" s="219" t="s">
        <v>133</v>
      </c>
      <c r="E175" s="220" t="s">
        <v>183</v>
      </c>
      <c r="F175" s="221" t="s">
        <v>184</v>
      </c>
      <c r="G175" s="222" t="s">
        <v>136</v>
      </c>
      <c r="H175" s="223">
        <v>494.55000000000001</v>
      </c>
      <c r="I175" s="224"/>
      <c r="J175" s="225">
        <f>ROUND(I175*H175,2)</f>
        <v>0</v>
      </c>
      <c r="K175" s="221" t="s">
        <v>1</v>
      </c>
      <c r="L175" s="44"/>
      <c r="M175" s="226" t="s">
        <v>1</v>
      </c>
      <c r="N175" s="227" t="s">
        <v>42</v>
      </c>
      <c r="O175" s="91"/>
      <c r="P175" s="228">
        <f>O175*H175</f>
        <v>0</v>
      </c>
      <c r="Q175" s="228">
        <v>0.0023999999999999998</v>
      </c>
      <c r="R175" s="228">
        <f>Q175*H175</f>
        <v>1.18692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144</v>
      </c>
      <c r="AT175" s="230" t="s">
        <v>133</v>
      </c>
      <c r="AU175" s="230" t="s">
        <v>87</v>
      </c>
      <c r="AY175" s="17" t="s">
        <v>130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85</v>
      </c>
      <c r="BK175" s="231">
        <f>ROUND(I175*H175,2)</f>
        <v>0</v>
      </c>
      <c r="BL175" s="17" t="s">
        <v>144</v>
      </c>
      <c r="BM175" s="230" t="s">
        <v>185</v>
      </c>
    </row>
    <row r="176" s="13" customFormat="1">
      <c r="A176" s="13"/>
      <c r="B176" s="232"/>
      <c r="C176" s="233"/>
      <c r="D176" s="234" t="s">
        <v>140</v>
      </c>
      <c r="E176" s="235" t="s">
        <v>1</v>
      </c>
      <c r="F176" s="236" t="s">
        <v>141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140</v>
      </c>
      <c r="AU176" s="242" t="s">
        <v>87</v>
      </c>
      <c r="AV176" s="13" t="s">
        <v>85</v>
      </c>
      <c r="AW176" s="13" t="s">
        <v>32</v>
      </c>
      <c r="AX176" s="13" t="s">
        <v>77</v>
      </c>
      <c r="AY176" s="242" t="s">
        <v>130</v>
      </c>
    </row>
    <row r="177" s="14" customFormat="1">
      <c r="A177" s="14"/>
      <c r="B177" s="243"/>
      <c r="C177" s="244"/>
      <c r="D177" s="234" t="s">
        <v>140</v>
      </c>
      <c r="E177" s="245" t="s">
        <v>1</v>
      </c>
      <c r="F177" s="246" t="s">
        <v>152</v>
      </c>
      <c r="G177" s="244"/>
      <c r="H177" s="247">
        <v>494.55000000000001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140</v>
      </c>
      <c r="AU177" s="253" t="s">
        <v>87</v>
      </c>
      <c r="AV177" s="14" t="s">
        <v>87</v>
      </c>
      <c r="AW177" s="14" t="s">
        <v>32</v>
      </c>
      <c r="AX177" s="14" t="s">
        <v>77</v>
      </c>
      <c r="AY177" s="253" t="s">
        <v>130</v>
      </c>
    </row>
    <row r="178" s="15" customFormat="1">
      <c r="A178" s="15"/>
      <c r="B178" s="254"/>
      <c r="C178" s="255"/>
      <c r="D178" s="234" t="s">
        <v>140</v>
      </c>
      <c r="E178" s="256" t="s">
        <v>1</v>
      </c>
      <c r="F178" s="257" t="s">
        <v>143</v>
      </c>
      <c r="G178" s="255"/>
      <c r="H178" s="258">
        <v>494.55000000000001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4" t="s">
        <v>140</v>
      </c>
      <c r="AU178" s="264" t="s">
        <v>87</v>
      </c>
      <c r="AV178" s="15" t="s">
        <v>144</v>
      </c>
      <c r="AW178" s="15" t="s">
        <v>32</v>
      </c>
      <c r="AX178" s="15" t="s">
        <v>85</v>
      </c>
      <c r="AY178" s="264" t="s">
        <v>130</v>
      </c>
    </row>
    <row r="179" s="2" customFormat="1" ht="24.15" customHeight="1">
      <c r="A179" s="38"/>
      <c r="B179" s="39"/>
      <c r="C179" s="219" t="s">
        <v>186</v>
      </c>
      <c r="D179" s="219" t="s">
        <v>133</v>
      </c>
      <c r="E179" s="220" t="s">
        <v>187</v>
      </c>
      <c r="F179" s="221" t="s">
        <v>188</v>
      </c>
      <c r="G179" s="222" t="s">
        <v>136</v>
      </c>
      <c r="H179" s="223">
        <v>494.55000000000001</v>
      </c>
      <c r="I179" s="224"/>
      <c r="J179" s="225">
        <f>ROUND(I179*H179,2)</f>
        <v>0</v>
      </c>
      <c r="K179" s="221" t="s">
        <v>1</v>
      </c>
      <c r="L179" s="44"/>
      <c r="M179" s="226" t="s">
        <v>1</v>
      </c>
      <c r="N179" s="227" t="s">
        <v>42</v>
      </c>
      <c r="O179" s="91"/>
      <c r="P179" s="228">
        <f>O179*H179</f>
        <v>0</v>
      </c>
      <c r="Q179" s="228">
        <v>0.0073499999999999998</v>
      </c>
      <c r="R179" s="228">
        <f>Q179*H179</f>
        <v>3.6349425000000002</v>
      </c>
      <c r="S179" s="228">
        <v>0</v>
      </c>
      <c r="T179" s="229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0" t="s">
        <v>144</v>
      </c>
      <c r="AT179" s="230" t="s">
        <v>133</v>
      </c>
      <c r="AU179" s="230" t="s">
        <v>87</v>
      </c>
      <c r="AY179" s="17" t="s">
        <v>130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85</v>
      </c>
      <c r="BK179" s="231">
        <f>ROUND(I179*H179,2)</f>
        <v>0</v>
      </c>
      <c r="BL179" s="17" t="s">
        <v>144</v>
      </c>
      <c r="BM179" s="230" t="s">
        <v>189</v>
      </c>
    </row>
    <row r="180" s="13" customFormat="1">
      <c r="A180" s="13"/>
      <c r="B180" s="232"/>
      <c r="C180" s="233"/>
      <c r="D180" s="234" t="s">
        <v>140</v>
      </c>
      <c r="E180" s="235" t="s">
        <v>1</v>
      </c>
      <c r="F180" s="236" t="s">
        <v>141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140</v>
      </c>
      <c r="AU180" s="242" t="s">
        <v>87</v>
      </c>
      <c r="AV180" s="13" t="s">
        <v>85</v>
      </c>
      <c r="AW180" s="13" t="s">
        <v>32</v>
      </c>
      <c r="AX180" s="13" t="s">
        <v>77</v>
      </c>
      <c r="AY180" s="242" t="s">
        <v>130</v>
      </c>
    </row>
    <row r="181" s="14" customFormat="1">
      <c r="A181" s="14"/>
      <c r="B181" s="243"/>
      <c r="C181" s="244"/>
      <c r="D181" s="234" t="s">
        <v>140</v>
      </c>
      <c r="E181" s="245" t="s">
        <v>1</v>
      </c>
      <c r="F181" s="246" t="s">
        <v>152</v>
      </c>
      <c r="G181" s="244"/>
      <c r="H181" s="247">
        <v>494.55000000000001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140</v>
      </c>
      <c r="AU181" s="253" t="s">
        <v>87</v>
      </c>
      <c r="AV181" s="14" t="s">
        <v>87</v>
      </c>
      <c r="AW181" s="14" t="s">
        <v>32</v>
      </c>
      <c r="AX181" s="14" t="s">
        <v>77</v>
      </c>
      <c r="AY181" s="253" t="s">
        <v>130</v>
      </c>
    </row>
    <row r="182" s="15" customFormat="1">
      <c r="A182" s="15"/>
      <c r="B182" s="254"/>
      <c r="C182" s="255"/>
      <c r="D182" s="234" t="s">
        <v>140</v>
      </c>
      <c r="E182" s="256" t="s">
        <v>1</v>
      </c>
      <c r="F182" s="257" t="s">
        <v>143</v>
      </c>
      <c r="G182" s="255"/>
      <c r="H182" s="258">
        <v>494.55000000000001</v>
      </c>
      <c r="I182" s="259"/>
      <c r="J182" s="255"/>
      <c r="K182" s="255"/>
      <c r="L182" s="260"/>
      <c r="M182" s="261"/>
      <c r="N182" s="262"/>
      <c r="O182" s="262"/>
      <c r="P182" s="262"/>
      <c r="Q182" s="262"/>
      <c r="R182" s="262"/>
      <c r="S182" s="262"/>
      <c r="T182" s="26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4" t="s">
        <v>140</v>
      </c>
      <c r="AU182" s="264" t="s">
        <v>87</v>
      </c>
      <c r="AV182" s="15" t="s">
        <v>144</v>
      </c>
      <c r="AW182" s="15" t="s">
        <v>32</v>
      </c>
      <c r="AX182" s="15" t="s">
        <v>85</v>
      </c>
      <c r="AY182" s="264" t="s">
        <v>130</v>
      </c>
    </row>
    <row r="183" s="2" customFormat="1" ht="24.15" customHeight="1">
      <c r="A183" s="38"/>
      <c r="B183" s="39"/>
      <c r="C183" s="219" t="s">
        <v>190</v>
      </c>
      <c r="D183" s="219" t="s">
        <v>133</v>
      </c>
      <c r="E183" s="220" t="s">
        <v>191</v>
      </c>
      <c r="F183" s="221" t="s">
        <v>192</v>
      </c>
      <c r="G183" s="222" t="s">
        <v>136</v>
      </c>
      <c r="H183" s="223">
        <v>494.55000000000001</v>
      </c>
      <c r="I183" s="224"/>
      <c r="J183" s="225">
        <f>ROUND(I183*H183,2)</f>
        <v>0</v>
      </c>
      <c r="K183" s="221" t="s">
        <v>1</v>
      </c>
      <c r="L183" s="44"/>
      <c r="M183" s="226" t="s">
        <v>1</v>
      </c>
      <c r="N183" s="227" t="s">
        <v>42</v>
      </c>
      <c r="O183" s="91"/>
      <c r="P183" s="228">
        <f>O183*H183</f>
        <v>0</v>
      </c>
      <c r="Q183" s="228">
        <v>0.020480000000000002</v>
      </c>
      <c r="R183" s="228">
        <f>Q183*H183</f>
        <v>10.128384000000001</v>
      </c>
      <c r="S183" s="228">
        <v>0</v>
      </c>
      <c r="T183" s="229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0" t="s">
        <v>144</v>
      </c>
      <c r="AT183" s="230" t="s">
        <v>133</v>
      </c>
      <c r="AU183" s="230" t="s">
        <v>87</v>
      </c>
      <c r="AY183" s="17" t="s">
        <v>130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7" t="s">
        <v>85</v>
      </c>
      <c r="BK183" s="231">
        <f>ROUND(I183*H183,2)</f>
        <v>0</v>
      </c>
      <c r="BL183" s="17" t="s">
        <v>144</v>
      </c>
      <c r="BM183" s="230" t="s">
        <v>193</v>
      </c>
    </row>
    <row r="184" s="13" customFormat="1">
      <c r="A184" s="13"/>
      <c r="B184" s="232"/>
      <c r="C184" s="233"/>
      <c r="D184" s="234" t="s">
        <v>140</v>
      </c>
      <c r="E184" s="235" t="s">
        <v>1</v>
      </c>
      <c r="F184" s="236" t="s">
        <v>141</v>
      </c>
      <c r="G184" s="233"/>
      <c r="H184" s="235" t="s">
        <v>1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140</v>
      </c>
      <c r="AU184" s="242" t="s">
        <v>87</v>
      </c>
      <c r="AV184" s="13" t="s">
        <v>85</v>
      </c>
      <c r="AW184" s="13" t="s">
        <v>32</v>
      </c>
      <c r="AX184" s="13" t="s">
        <v>77</v>
      </c>
      <c r="AY184" s="242" t="s">
        <v>130</v>
      </c>
    </row>
    <row r="185" s="14" customFormat="1">
      <c r="A185" s="14"/>
      <c r="B185" s="243"/>
      <c r="C185" s="244"/>
      <c r="D185" s="234" t="s">
        <v>140</v>
      </c>
      <c r="E185" s="245" t="s">
        <v>1</v>
      </c>
      <c r="F185" s="246" t="s">
        <v>152</v>
      </c>
      <c r="G185" s="244"/>
      <c r="H185" s="247">
        <v>494.55000000000001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140</v>
      </c>
      <c r="AU185" s="253" t="s">
        <v>87</v>
      </c>
      <c r="AV185" s="14" t="s">
        <v>87</v>
      </c>
      <c r="AW185" s="14" t="s">
        <v>32</v>
      </c>
      <c r="AX185" s="14" t="s">
        <v>77</v>
      </c>
      <c r="AY185" s="253" t="s">
        <v>130</v>
      </c>
    </row>
    <row r="186" s="15" customFormat="1">
      <c r="A186" s="15"/>
      <c r="B186" s="254"/>
      <c r="C186" s="255"/>
      <c r="D186" s="234" t="s">
        <v>140</v>
      </c>
      <c r="E186" s="256" t="s">
        <v>1</v>
      </c>
      <c r="F186" s="257" t="s">
        <v>143</v>
      </c>
      <c r="G186" s="255"/>
      <c r="H186" s="258">
        <v>494.55000000000001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4" t="s">
        <v>140</v>
      </c>
      <c r="AU186" s="264" t="s">
        <v>87</v>
      </c>
      <c r="AV186" s="15" t="s">
        <v>144</v>
      </c>
      <c r="AW186" s="15" t="s">
        <v>32</v>
      </c>
      <c r="AX186" s="15" t="s">
        <v>85</v>
      </c>
      <c r="AY186" s="264" t="s">
        <v>130</v>
      </c>
    </row>
    <row r="187" s="2" customFormat="1" ht="24.15" customHeight="1">
      <c r="A187" s="38"/>
      <c r="B187" s="39"/>
      <c r="C187" s="219" t="s">
        <v>194</v>
      </c>
      <c r="D187" s="219" t="s">
        <v>133</v>
      </c>
      <c r="E187" s="220" t="s">
        <v>195</v>
      </c>
      <c r="F187" s="221" t="s">
        <v>196</v>
      </c>
      <c r="G187" s="222" t="s">
        <v>136</v>
      </c>
      <c r="H187" s="223">
        <v>494.55000000000001</v>
      </c>
      <c r="I187" s="224"/>
      <c r="J187" s="225">
        <f>ROUND(I187*H187,2)</f>
        <v>0</v>
      </c>
      <c r="K187" s="221" t="s">
        <v>1</v>
      </c>
      <c r="L187" s="44"/>
      <c r="M187" s="226" t="s">
        <v>1</v>
      </c>
      <c r="N187" s="227" t="s">
        <v>42</v>
      </c>
      <c r="O187" s="91"/>
      <c r="P187" s="228">
        <f>O187*H187</f>
        <v>0</v>
      </c>
      <c r="Q187" s="228">
        <v>0.25871</v>
      </c>
      <c r="R187" s="228">
        <f>Q187*H187</f>
        <v>127.9450305</v>
      </c>
      <c r="S187" s="228">
        <v>0</v>
      </c>
      <c r="T187" s="229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0" t="s">
        <v>144</v>
      </c>
      <c r="AT187" s="230" t="s">
        <v>133</v>
      </c>
      <c r="AU187" s="230" t="s">
        <v>87</v>
      </c>
      <c r="AY187" s="17" t="s">
        <v>130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7" t="s">
        <v>85</v>
      </c>
      <c r="BK187" s="231">
        <f>ROUND(I187*H187,2)</f>
        <v>0</v>
      </c>
      <c r="BL187" s="17" t="s">
        <v>144</v>
      </c>
      <c r="BM187" s="230" t="s">
        <v>197</v>
      </c>
    </row>
    <row r="188" s="13" customFormat="1">
      <c r="A188" s="13"/>
      <c r="B188" s="232"/>
      <c r="C188" s="233"/>
      <c r="D188" s="234" t="s">
        <v>140</v>
      </c>
      <c r="E188" s="235" t="s">
        <v>1</v>
      </c>
      <c r="F188" s="236" t="s">
        <v>141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140</v>
      </c>
      <c r="AU188" s="242" t="s">
        <v>87</v>
      </c>
      <c r="AV188" s="13" t="s">
        <v>85</v>
      </c>
      <c r="AW188" s="13" t="s">
        <v>32</v>
      </c>
      <c r="AX188" s="13" t="s">
        <v>77</v>
      </c>
      <c r="AY188" s="242" t="s">
        <v>130</v>
      </c>
    </row>
    <row r="189" s="14" customFormat="1">
      <c r="A189" s="14"/>
      <c r="B189" s="243"/>
      <c r="C189" s="244"/>
      <c r="D189" s="234" t="s">
        <v>140</v>
      </c>
      <c r="E189" s="245" t="s">
        <v>1</v>
      </c>
      <c r="F189" s="246" t="s">
        <v>152</v>
      </c>
      <c r="G189" s="244"/>
      <c r="H189" s="247">
        <v>494.55000000000001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140</v>
      </c>
      <c r="AU189" s="253" t="s">
        <v>87</v>
      </c>
      <c r="AV189" s="14" t="s">
        <v>87</v>
      </c>
      <c r="AW189" s="14" t="s">
        <v>32</v>
      </c>
      <c r="AX189" s="14" t="s">
        <v>77</v>
      </c>
      <c r="AY189" s="253" t="s">
        <v>130</v>
      </c>
    </row>
    <row r="190" s="15" customFormat="1">
      <c r="A190" s="15"/>
      <c r="B190" s="254"/>
      <c r="C190" s="255"/>
      <c r="D190" s="234" t="s">
        <v>140</v>
      </c>
      <c r="E190" s="256" t="s">
        <v>1</v>
      </c>
      <c r="F190" s="257" t="s">
        <v>143</v>
      </c>
      <c r="G190" s="255"/>
      <c r="H190" s="258">
        <v>494.55000000000001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4" t="s">
        <v>140</v>
      </c>
      <c r="AU190" s="264" t="s">
        <v>87</v>
      </c>
      <c r="AV190" s="15" t="s">
        <v>144</v>
      </c>
      <c r="AW190" s="15" t="s">
        <v>32</v>
      </c>
      <c r="AX190" s="15" t="s">
        <v>85</v>
      </c>
      <c r="AY190" s="264" t="s">
        <v>130</v>
      </c>
    </row>
    <row r="191" s="2" customFormat="1" ht="16.5" customHeight="1">
      <c r="A191" s="38"/>
      <c r="B191" s="39"/>
      <c r="C191" s="219" t="s">
        <v>8</v>
      </c>
      <c r="D191" s="219" t="s">
        <v>133</v>
      </c>
      <c r="E191" s="220" t="s">
        <v>198</v>
      </c>
      <c r="F191" s="221" t="s">
        <v>199</v>
      </c>
      <c r="G191" s="222" t="s">
        <v>136</v>
      </c>
      <c r="H191" s="223">
        <v>494.55000000000001</v>
      </c>
      <c r="I191" s="224"/>
      <c r="J191" s="225">
        <f>ROUND(I191*H191,2)</f>
        <v>0</v>
      </c>
      <c r="K191" s="221" t="s">
        <v>1</v>
      </c>
      <c r="L191" s="44"/>
      <c r="M191" s="226" t="s">
        <v>1</v>
      </c>
      <c r="N191" s="227" t="s">
        <v>42</v>
      </c>
      <c r="O191" s="91"/>
      <c r="P191" s="228">
        <f>O191*H191</f>
        <v>0</v>
      </c>
      <c r="Q191" s="228">
        <v>0.25871</v>
      </c>
      <c r="R191" s="228">
        <f>Q191*H191</f>
        <v>127.9450305</v>
      </c>
      <c r="S191" s="228">
        <v>0</v>
      </c>
      <c r="T191" s="22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0" t="s">
        <v>144</v>
      </c>
      <c r="AT191" s="230" t="s">
        <v>133</v>
      </c>
      <c r="AU191" s="230" t="s">
        <v>87</v>
      </c>
      <c r="AY191" s="17" t="s">
        <v>130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7" t="s">
        <v>85</v>
      </c>
      <c r="BK191" s="231">
        <f>ROUND(I191*H191,2)</f>
        <v>0</v>
      </c>
      <c r="BL191" s="17" t="s">
        <v>144</v>
      </c>
      <c r="BM191" s="230" t="s">
        <v>200</v>
      </c>
    </row>
    <row r="192" s="13" customFormat="1">
      <c r="A192" s="13"/>
      <c r="B192" s="232"/>
      <c r="C192" s="233"/>
      <c r="D192" s="234" t="s">
        <v>140</v>
      </c>
      <c r="E192" s="235" t="s">
        <v>1</v>
      </c>
      <c r="F192" s="236" t="s">
        <v>141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140</v>
      </c>
      <c r="AU192" s="242" t="s">
        <v>87</v>
      </c>
      <c r="AV192" s="13" t="s">
        <v>85</v>
      </c>
      <c r="AW192" s="13" t="s">
        <v>32</v>
      </c>
      <c r="AX192" s="13" t="s">
        <v>77</v>
      </c>
      <c r="AY192" s="242" t="s">
        <v>130</v>
      </c>
    </row>
    <row r="193" s="14" customFormat="1">
      <c r="A193" s="14"/>
      <c r="B193" s="243"/>
      <c r="C193" s="244"/>
      <c r="D193" s="234" t="s">
        <v>140</v>
      </c>
      <c r="E193" s="245" t="s">
        <v>1</v>
      </c>
      <c r="F193" s="246" t="s">
        <v>152</v>
      </c>
      <c r="G193" s="244"/>
      <c r="H193" s="247">
        <v>494.55000000000001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140</v>
      </c>
      <c r="AU193" s="253" t="s">
        <v>87</v>
      </c>
      <c r="AV193" s="14" t="s">
        <v>87</v>
      </c>
      <c r="AW193" s="14" t="s">
        <v>32</v>
      </c>
      <c r="AX193" s="14" t="s">
        <v>77</v>
      </c>
      <c r="AY193" s="253" t="s">
        <v>130</v>
      </c>
    </row>
    <row r="194" s="15" customFormat="1">
      <c r="A194" s="15"/>
      <c r="B194" s="254"/>
      <c r="C194" s="255"/>
      <c r="D194" s="234" t="s">
        <v>140</v>
      </c>
      <c r="E194" s="256" t="s">
        <v>1</v>
      </c>
      <c r="F194" s="257" t="s">
        <v>143</v>
      </c>
      <c r="G194" s="255"/>
      <c r="H194" s="258">
        <v>494.55000000000001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140</v>
      </c>
      <c r="AU194" s="264" t="s">
        <v>87</v>
      </c>
      <c r="AV194" s="15" t="s">
        <v>144</v>
      </c>
      <c r="AW194" s="15" t="s">
        <v>32</v>
      </c>
      <c r="AX194" s="15" t="s">
        <v>85</v>
      </c>
      <c r="AY194" s="264" t="s">
        <v>130</v>
      </c>
    </row>
    <row r="195" s="2" customFormat="1" ht="16.5" customHeight="1">
      <c r="A195" s="38"/>
      <c r="B195" s="39"/>
      <c r="C195" s="219" t="s">
        <v>138</v>
      </c>
      <c r="D195" s="219" t="s">
        <v>133</v>
      </c>
      <c r="E195" s="220" t="s">
        <v>201</v>
      </c>
      <c r="F195" s="221" t="s">
        <v>202</v>
      </c>
      <c r="G195" s="222" t="s">
        <v>136</v>
      </c>
      <c r="H195" s="223">
        <v>494.55000000000001</v>
      </c>
      <c r="I195" s="224"/>
      <c r="J195" s="225">
        <f>ROUND(I195*H195,2)</f>
        <v>0</v>
      </c>
      <c r="K195" s="221" t="s">
        <v>1</v>
      </c>
      <c r="L195" s="44"/>
      <c r="M195" s="226" t="s">
        <v>1</v>
      </c>
      <c r="N195" s="227" t="s">
        <v>42</v>
      </c>
      <c r="O195" s="91"/>
      <c r="P195" s="228">
        <f>O195*H195</f>
        <v>0</v>
      </c>
      <c r="Q195" s="228">
        <v>0.25871</v>
      </c>
      <c r="R195" s="228">
        <f>Q195*H195</f>
        <v>127.9450305</v>
      </c>
      <c r="S195" s="228">
        <v>0</v>
      </c>
      <c r="T195" s="22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0" t="s">
        <v>144</v>
      </c>
      <c r="AT195" s="230" t="s">
        <v>133</v>
      </c>
      <c r="AU195" s="230" t="s">
        <v>87</v>
      </c>
      <c r="AY195" s="17" t="s">
        <v>130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7" t="s">
        <v>85</v>
      </c>
      <c r="BK195" s="231">
        <f>ROUND(I195*H195,2)</f>
        <v>0</v>
      </c>
      <c r="BL195" s="17" t="s">
        <v>144</v>
      </c>
      <c r="BM195" s="230" t="s">
        <v>203</v>
      </c>
    </row>
    <row r="196" s="13" customFormat="1">
      <c r="A196" s="13"/>
      <c r="B196" s="232"/>
      <c r="C196" s="233"/>
      <c r="D196" s="234" t="s">
        <v>140</v>
      </c>
      <c r="E196" s="235" t="s">
        <v>1</v>
      </c>
      <c r="F196" s="236" t="s">
        <v>141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140</v>
      </c>
      <c r="AU196" s="242" t="s">
        <v>87</v>
      </c>
      <c r="AV196" s="13" t="s">
        <v>85</v>
      </c>
      <c r="AW196" s="13" t="s">
        <v>32</v>
      </c>
      <c r="AX196" s="13" t="s">
        <v>77</v>
      </c>
      <c r="AY196" s="242" t="s">
        <v>130</v>
      </c>
    </row>
    <row r="197" s="14" customFormat="1">
      <c r="A197" s="14"/>
      <c r="B197" s="243"/>
      <c r="C197" s="244"/>
      <c r="D197" s="234" t="s">
        <v>140</v>
      </c>
      <c r="E197" s="245" t="s">
        <v>1</v>
      </c>
      <c r="F197" s="246" t="s">
        <v>152</v>
      </c>
      <c r="G197" s="244"/>
      <c r="H197" s="247">
        <v>494.55000000000001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140</v>
      </c>
      <c r="AU197" s="253" t="s">
        <v>87</v>
      </c>
      <c r="AV197" s="14" t="s">
        <v>87</v>
      </c>
      <c r="AW197" s="14" t="s">
        <v>32</v>
      </c>
      <c r="AX197" s="14" t="s">
        <v>77</v>
      </c>
      <c r="AY197" s="253" t="s">
        <v>130</v>
      </c>
    </row>
    <row r="198" s="15" customFormat="1">
      <c r="A198" s="15"/>
      <c r="B198" s="254"/>
      <c r="C198" s="255"/>
      <c r="D198" s="234" t="s">
        <v>140</v>
      </c>
      <c r="E198" s="256" t="s">
        <v>1</v>
      </c>
      <c r="F198" s="257" t="s">
        <v>143</v>
      </c>
      <c r="G198" s="255"/>
      <c r="H198" s="258">
        <v>494.55000000000001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4" t="s">
        <v>140</v>
      </c>
      <c r="AU198" s="264" t="s">
        <v>87</v>
      </c>
      <c r="AV198" s="15" t="s">
        <v>144</v>
      </c>
      <c r="AW198" s="15" t="s">
        <v>32</v>
      </c>
      <c r="AX198" s="15" t="s">
        <v>85</v>
      </c>
      <c r="AY198" s="264" t="s">
        <v>130</v>
      </c>
    </row>
    <row r="199" s="2" customFormat="1" ht="16.5" customHeight="1">
      <c r="A199" s="38"/>
      <c r="B199" s="39"/>
      <c r="C199" s="219" t="s">
        <v>204</v>
      </c>
      <c r="D199" s="219" t="s">
        <v>133</v>
      </c>
      <c r="E199" s="220" t="s">
        <v>205</v>
      </c>
      <c r="F199" s="221" t="s">
        <v>206</v>
      </c>
      <c r="G199" s="222" t="s">
        <v>136</v>
      </c>
      <c r="H199" s="223">
        <v>1404.6500000000001</v>
      </c>
      <c r="I199" s="224"/>
      <c r="J199" s="225">
        <f>ROUND(I199*H199,2)</f>
        <v>0</v>
      </c>
      <c r="K199" s="221" t="s">
        <v>137</v>
      </c>
      <c r="L199" s="44"/>
      <c r="M199" s="226" t="s">
        <v>1</v>
      </c>
      <c r="N199" s="227" t="s">
        <v>42</v>
      </c>
      <c r="O199" s="91"/>
      <c r="P199" s="228">
        <f>O199*H199</f>
        <v>0</v>
      </c>
      <c r="Q199" s="228">
        <v>0.00025999999999999998</v>
      </c>
      <c r="R199" s="228">
        <f>Q199*H199</f>
        <v>0.36520900000000001</v>
      </c>
      <c r="S199" s="228">
        <v>0</v>
      </c>
      <c r="T199" s="229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0" t="s">
        <v>144</v>
      </c>
      <c r="AT199" s="230" t="s">
        <v>133</v>
      </c>
      <c r="AU199" s="230" t="s">
        <v>87</v>
      </c>
      <c r="AY199" s="17" t="s">
        <v>130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7" t="s">
        <v>85</v>
      </c>
      <c r="BK199" s="231">
        <f>ROUND(I199*H199,2)</f>
        <v>0</v>
      </c>
      <c r="BL199" s="17" t="s">
        <v>144</v>
      </c>
      <c r="BM199" s="230" t="s">
        <v>207</v>
      </c>
    </row>
    <row r="200" s="13" customFormat="1">
      <c r="A200" s="13"/>
      <c r="B200" s="232"/>
      <c r="C200" s="233"/>
      <c r="D200" s="234" t="s">
        <v>140</v>
      </c>
      <c r="E200" s="235" t="s">
        <v>1</v>
      </c>
      <c r="F200" s="236" t="s">
        <v>141</v>
      </c>
      <c r="G200" s="233"/>
      <c r="H200" s="235" t="s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140</v>
      </c>
      <c r="AU200" s="242" t="s">
        <v>87</v>
      </c>
      <c r="AV200" s="13" t="s">
        <v>85</v>
      </c>
      <c r="AW200" s="13" t="s">
        <v>32</v>
      </c>
      <c r="AX200" s="13" t="s">
        <v>77</v>
      </c>
      <c r="AY200" s="242" t="s">
        <v>130</v>
      </c>
    </row>
    <row r="201" s="14" customFormat="1">
      <c r="A201" s="14"/>
      <c r="B201" s="243"/>
      <c r="C201" s="244"/>
      <c r="D201" s="234" t="s">
        <v>140</v>
      </c>
      <c r="E201" s="245" t="s">
        <v>1</v>
      </c>
      <c r="F201" s="246" t="s">
        <v>142</v>
      </c>
      <c r="G201" s="244"/>
      <c r="H201" s="247">
        <v>1404.6500000000001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140</v>
      </c>
      <c r="AU201" s="253" t="s">
        <v>87</v>
      </c>
      <c r="AV201" s="14" t="s">
        <v>87</v>
      </c>
      <c r="AW201" s="14" t="s">
        <v>32</v>
      </c>
      <c r="AX201" s="14" t="s">
        <v>77</v>
      </c>
      <c r="AY201" s="253" t="s">
        <v>130</v>
      </c>
    </row>
    <row r="202" s="15" customFormat="1">
      <c r="A202" s="15"/>
      <c r="B202" s="254"/>
      <c r="C202" s="255"/>
      <c r="D202" s="234" t="s">
        <v>140</v>
      </c>
      <c r="E202" s="256" t="s">
        <v>1</v>
      </c>
      <c r="F202" s="257" t="s">
        <v>143</v>
      </c>
      <c r="G202" s="255"/>
      <c r="H202" s="258">
        <v>1404.6500000000001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4" t="s">
        <v>140</v>
      </c>
      <c r="AU202" s="264" t="s">
        <v>87</v>
      </c>
      <c r="AV202" s="15" t="s">
        <v>144</v>
      </c>
      <c r="AW202" s="15" t="s">
        <v>32</v>
      </c>
      <c r="AX202" s="15" t="s">
        <v>85</v>
      </c>
      <c r="AY202" s="264" t="s">
        <v>130</v>
      </c>
    </row>
    <row r="203" s="2" customFormat="1" ht="16.5" customHeight="1">
      <c r="A203" s="38"/>
      <c r="B203" s="39"/>
      <c r="C203" s="219" t="s">
        <v>208</v>
      </c>
      <c r="D203" s="219" t="s">
        <v>133</v>
      </c>
      <c r="E203" s="220" t="s">
        <v>209</v>
      </c>
      <c r="F203" s="221" t="s">
        <v>210</v>
      </c>
      <c r="G203" s="222" t="s">
        <v>136</v>
      </c>
      <c r="H203" s="223">
        <v>1404.6500000000001</v>
      </c>
      <c r="I203" s="224"/>
      <c r="J203" s="225">
        <f>ROUND(I203*H203,2)</f>
        <v>0</v>
      </c>
      <c r="K203" s="221" t="s">
        <v>1</v>
      </c>
      <c r="L203" s="44"/>
      <c r="M203" s="226" t="s">
        <v>1</v>
      </c>
      <c r="N203" s="227" t="s">
        <v>42</v>
      </c>
      <c r="O203" s="91"/>
      <c r="P203" s="228">
        <f>O203*H203</f>
        <v>0</v>
      </c>
      <c r="Q203" s="228">
        <v>0.25871</v>
      </c>
      <c r="R203" s="228">
        <f>Q203*H203</f>
        <v>363.39700150000004</v>
      </c>
      <c r="S203" s="228">
        <v>0</v>
      </c>
      <c r="T203" s="229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0" t="s">
        <v>144</v>
      </c>
      <c r="AT203" s="230" t="s">
        <v>133</v>
      </c>
      <c r="AU203" s="230" t="s">
        <v>87</v>
      </c>
      <c r="AY203" s="17" t="s">
        <v>130</v>
      </c>
      <c r="BE203" s="231">
        <f>IF(N203="základní",J203,0)</f>
        <v>0</v>
      </c>
      <c r="BF203" s="231">
        <f>IF(N203="snížená",J203,0)</f>
        <v>0</v>
      </c>
      <c r="BG203" s="231">
        <f>IF(N203="zákl. přenesená",J203,0)</f>
        <v>0</v>
      </c>
      <c r="BH203" s="231">
        <f>IF(N203="sníž. přenesená",J203,0)</f>
        <v>0</v>
      </c>
      <c r="BI203" s="231">
        <f>IF(N203="nulová",J203,0)</f>
        <v>0</v>
      </c>
      <c r="BJ203" s="17" t="s">
        <v>85</v>
      </c>
      <c r="BK203" s="231">
        <f>ROUND(I203*H203,2)</f>
        <v>0</v>
      </c>
      <c r="BL203" s="17" t="s">
        <v>144</v>
      </c>
      <c r="BM203" s="230" t="s">
        <v>211</v>
      </c>
    </row>
    <row r="204" s="13" customFormat="1">
      <c r="A204" s="13"/>
      <c r="B204" s="232"/>
      <c r="C204" s="233"/>
      <c r="D204" s="234" t="s">
        <v>140</v>
      </c>
      <c r="E204" s="235" t="s">
        <v>1</v>
      </c>
      <c r="F204" s="236" t="s">
        <v>141</v>
      </c>
      <c r="G204" s="233"/>
      <c r="H204" s="235" t="s">
        <v>1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140</v>
      </c>
      <c r="AU204" s="242" t="s">
        <v>87</v>
      </c>
      <c r="AV204" s="13" t="s">
        <v>85</v>
      </c>
      <c r="AW204" s="13" t="s">
        <v>32</v>
      </c>
      <c r="AX204" s="13" t="s">
        <v>77</v>
      </c>
      <c r="AY204" s="242" t="s">
        <v>130</v>
      </c>
    </row>
    <row r="205" s="14" customFormat="1">
      <c r="A205" s="14"/>
      <c r="B205" s="243"/>
      <c r="C205" s="244"/>
      <c r="D205" s="234" t="s">
        <v>140</v>
      </c>
      <c r="E205" s="245" t="s">
        <v>1</v>
      </c>
      <c r="F205" s="246" t="s">
        <v>212</v>
      </c>
      <c r="G205" s="244"/>
      <c r="H205" s="247">
        <v>1404.6500000000001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140</v>
      </c>
      <c r="AU205" s="253" t="s">
        <v>87</v>
      </c>
      <c r="AV205" s="14" t="s">
        <v>87</v>
      </c>
      <c r="AW205" s="14" t="s">
        <v>32</v>
      </c>
      <c r="AX205" s="14" t="s">
        <v>77</v>
      </c>
      <c r="AY205" s="253" t="s">
        <v>130</v>
      </c>
    </row>
    <row r="206" s="15" customFormat="1">
      <c r="A206" s="15"/>
      <c r="B206" s="254"/>
      <c r="C206" s="255"/>
      <c r="D206" s="234" t="s">
        <v>140</v>
      </c>
      <c r="E206" s="256" t="s">
        <v>1</v>
      </c>
      <c r="F206" s="257" t="s">
        <v>143</v>
      </c>
      <c r="G206" s="255"/>
      <c r="H206" s="258">
        <v>1404.6500000000001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4" t="s">
        <v>140</v>
      </c>
      <c r="AU206" s="264" t="s">
        <v>87</v>
      </c>
      <c r="AV206" s="15" t="s">
        <v>144</v>
      </c>
      <c r="AW206" s="15" t="s">
        <v>32</v>
      </c>
      <c r="AX206" s="15" t="s">
        <v>85</v>
      </c>
      <c r="AY206" s="264" t="s">
        <v>130</v>
      </c>
    </row>
    <row r="207" s="2" customFormat="1" ht="16.5" customHeight="1">
      <c r="A207" s="38"/>
      <c r="B207" s="39"/>
      <c r="C207" s="219" t="s">
        <v>213</v>
      </c>
      <c r="D207" s="219" t="s">
        <v>133</v>
      </c>
      <c r="E207" s="220" t="s">
        <v>214</v>
      </c>
      <c r="F207" s="221" t="s">
        <v>215</v>
      </c>
      <c r="G207" s="222" t="s">
        <v>136</v>
      </c>
      <c r="H207" s="223">
        <v>103.98</v>
      </c>
      <c r="I207" s="224"/>
      <c r="J207" s="225">
        <f>ROUND(I207*H207,2)</f>
        <v>0</v>
      </c>
      <c r="K207" s="221" t="s">
        <v>1</v>
      </c>
      <c r="L207" s="44"/>
      <c r="M207" s="226" t="s">
        <v>1</v>
      </c>
      <c r="N207" s="227" t="s">
        <v>42</v>
      </c>
      <c r="O207" s="91"/>
      <c r="P207" s="228">
        <f>O207*H207</f>
        <v>0</v>
      </c>
      <c r="Q207" s="228">
        <v>0.25871</v>
      </c>
      <c r="R207" s="228">
        <f>Q207*H207</f>
        <v>26.900665800000002</v>
      </c>
      <c r="S207" s="228">
        <v>0</v>
      </c>
      <c r="T207" s="229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0" t="s">
        <v>144</v>
      </c>
      <c r="AT207" s="230" t="s">
        <v>133</v>
      </c>
      <c r="AU207" s="230" t="s">
        <v>87</v>
      </c>
      <c r="AY207" s="17" t="s">
        <v>130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7" t="s">
        <v>85</v>
      </c>
      <c r="BK207" s="231">
        <f>ROUND(I207*H207,2)</f>
        <v>0</v>
      </c>
      <c r="BL207" s="17" t="s">
        <v>144</v>
      </c>
      <c r="BM207" s="230" t="s">
        <v>216</v>
      </c>
    </row>
    <row r="208" s="13" customFormat="1">
      <c r="A208" s="13"/>
      <c r="B208" s="232"/>
      <c r="C208" s="233"/>
      <c r="D208" s="234" t="s">
        <v>140</v>
      </c>
      <c r="E208" s="235" t="s">
        <v>1</v>
      </c>
      <c r="F208" s="236" t="s">
        <v>141</v>
      </c>
      <c r="G208" s="233"/>
      <c r="H208" s="235" t="s">
        <v>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140</v>
      </c>
      <c r="AU208" s="242" t="s">
        <v>87</v>
      </c>
      <c r="AV208" s="13" t="s">
        <v>85</v>
      </c>
      <c r="AW208" s="13" t="s">
        <v>32</v>
      </c>
      <c r="AX208" s="13" t="s">
        <v>77</v>
      </c>
      <c r="AY208" s="242" t="s">
        <v>130</v>
      </c>
    </row>
    <row r="209" s="14" customFormat="1">
      <c r="A209" s="14"/>
      <c r="B209" s="243"/>
      <c r="C209" s="244"/>
      <c r="D209" s="234" t="s">
        <v>140</v>
      </c>
      <c r="E209" s="245" t="s">
        <v>1</v>
      </c>
      <c r="F209" s="246" t="s">
        <v>217</v>
      </c>
      <c r="G209" s="244"/>
      <c r="H209" s="247">
        <v>103.98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140</v>
      </c>
      <c r="AU209" s="253" t="s">
        <v>87</v>
      </c>
      <c r="AV209" s="14" t="s">
        <v>87</v>
      </c>
      <c r="AW209" s="14" t="s">
        <v>32</v>
      </c>
      <c r="AX209" s="14" t="s">
        <v>85</v>
      </c>
      <c r="AY209" s="253" t="s">
        <v>130</v>
      </c>
    </row>
    <row r="210" s="2" customFormat="1" ht="16.5" customHeight="1">
      <c r="A210" s="38"/>
      <c r="B210" s="39"/>
      <c r="C210" s="219" t="s">
        <v>218</v>
      </c>
      <c r="D210" s="219" t="s">
        <v>133</v>
      </c>
      <c r="E210" s="220" t="s">
        <v>219</v>
      </c>
      <c r="F210" s="221" t="s">
        <v>220</v>
      </c>
      <c r="G210" s="222" t="s">
        <v>136</v>
      </c>
      <c r="H210" s="223">
        <v>103.98</v>
      </c>
      <c r="I210" s="224"/>
      <c r="J210" s="225">
        <f>ROUND(I210*H210,2)</f>
        <v>0</v>
      </c>
      <c r="K210" s="221" t="s">
        <v>1</v>
      </c>
      <c r="L210" s="44"/>
      <c r="M210" s="226" t="s">
        <v>1</v>
      </c>
      <c r="N210" s="227" t="s">
        <v>42</v>
      </c>
      <c r="O210" s="91"/>
      <c r="P210" s="228">
        <f>O210*H210</f>
        <v>0</v>
      </c>
      <c r="Q210" s="228">
        <v>0.25871</v>
      </c>
      <c r="R210" s="228">
        <f>Q210*H210</f>
        <v>26.900665800000002</v>
      </c>
      <c r="S210" s="228">
        <v>0</v>
      </c>
      <c r="T210" s="229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0" t="s">
        <v>144</v>
      </c>
      <c r="AT210" s="230" t="s">
        <v>133</v>
      </c>
      <c r="AU210" s="230" t="s">
        <v>87</v>
      </c>
      <c r="AY210" s="17" t="s">
        <v>130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7" t="s">
        <v>85</v>
      </c>
      <c r="BK210" s="231">
        <f>ROUND(I210*H210,2)</f>
        <v>0</v>
      </c>
      <c r="BL210" s="17" t="s">
        <v>144</v>
      </c>
      <c r="BM210" s="230" t="s">
        <v>221</v>
      </c>
    </row>
    <row r="211" s="13" customFormat="1">
      <c r="A211" s="13"/>
      <c r="B211" s="232"/>
      <c r="C211" s="233"/>
      <c r="D211" s="234" t="s">
        <v>140</v>
      </c>
      <c r="E211" s="235" t="s">
        <v>1</v>
      </c>
      <c r="F211" s="236" t="s">
        <v>141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140</v>
      </c>
      <c r="AU211" s="242" t="s">
        <v>87</v>
      </c>
      <c r="AV211" s="13" t="s">
        <v>85</v>
      </c>
      <c r="AW211" s="13" t="s">
        <v>32</v>
      </c>
      <c r="AX211" s="13" t="s">
        <v>77</v>
      </c>
      <c r="AY211" s="242" t="s">
        <v>130</v>
      </c>
    </row>
    <row r="212" s="14" customFormat="1">
      <c r="A212" s="14"/>
      <c r="B212" s="243"/>
      <c r="C212" s="244"/>
      <c r="D212" s="234" t="s">
        <v>140</v>
      </c>
      <c r="E212" s="245" t="s">
        <v>1</v>
      </c>
      <c r="F212" s="246" t="s">
        <v>217</v>
      </c>
      <c r="G212" s="244"/>
      <c r="H212" s="247">
        <v>103.98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140</v>
      </c>
      <c r="AU212" s="253" t="s">
        <v>87</v>
      </c>
      <c r="AV212" s="14" t="s">
        <v>87</v>
      </c>
      <c r="AW212" s="14" t="s">
        <v>32</v>
      </c>
      <c r="AX212" s="14" t="s">
        <v>85</v>
      </c>
      <c r="AY212" s="253" t="s">
        <v>130</v>
      </c>
    </row>
    <row r="213" s="2" customFormat="1" ht="24.15" customHeight="1">
      <c r="A213" s="38"/>
      <c r="B213" s="39"/>
      <c r="C213" s="219" t="s">
        <v>7</v>
      </c>
      <c r="D213" s="219" t="s">
        <v>133</v>
      </c>
      <c r="E213" s="220" t="s">
        <v>222</v>
      </c>
      <c r="F213" s="221" t="s">
        <v>223</v>
      </c>
      <c r="G213" s="222" t="s">
        <v>136</v>
      </c>
      <c r="H213" s="223">
        <v>103.98</v>
      </c>
      <c r="I213" s="224"/>
      <c r="J213" s="225">
        <f>ROUND(I213*H213,2)</f>
        <v>0</v>
      </c>
      <c r="K213" s="221" t="s">
        <v>1</v>
      </c>
      <c r="L213" s="44"/>
      <c r="M213" s="226" t="s">
        <v>1</v>
      </c>
      <c r="N213" s="227" t="s">
        <v>42</v>
      </c>
      <c r="O213" s="91"/>
      <c r="P213" s="228">
        <f>O213*H213</f>
        <v>0</v>
      </c>
      <c r="Q213" s="228">
        <v>0.25871</v>
      </c>
      <c r="R213" s="228">
        <f>Q213*H213</f>
        <v>26.900665800000002</v>
      </c>
      <c r="S213" s="228">
        <v>0</v>
      </c>
      <c r="T213" s="229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0" t="s">
        <v>144</v>
      </c>
      <c r="AT213" s="230" t="s">
        <v>133</v>
      </c>
      <c r="AU213" s="230" t="s">
        <v>87</v>
      </c>
      <c r="AY213" s="17" t="s">
        <v>130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7" t="s">
        <v>85</v>
      </c>
      <c r="BK213" s="231">
        <f>ROUND(I213*H213,2)</f>
        <v>0</v>
      </c>
      <c r="BL213" s="17" t="s">
        <v>144</v>
      </c>
      <c r="BM213" s="230" t="s">
        <v>224</v>
      </c>
    </row>
    <row r="214" s="13" customFormat="1">
      <c r="A214" s="13"/>
      <c r="B214" s="232"/>
      <c r="C214" s="233"/>
      <c r="D214" s="234" t="s">
        <v>140</v>
      </c>
      <c r="E214" s="235" t="s">
        <v>1</v>
      </c>
      <c r="F214" s="236" t="s">
        <v>141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140</v>
      </c>
      <c r="AU214" s="242" t="s">
        <v>87</v>
      </c>
      <c r="AV214" s="13" t="s">
        <v>85</v>
      </c>
      <c r="AW214" s="13" t="s">
        <v>32</v>
      </c>
      <c r="AX214" s="13" t="s">
        <v>77</v>
      </c>
      <c r="AY214" s="242" t="s">
        <v>130</v>
      </c>
    </row>
    <row r="215" s="14" customFormat="1">
      <c r="A215" s="14"/>
      <c r="B215" s="243"/>
      <c r="C215" s="244"/>
      <c r="D215" s="234" t="s">
        <v>140</v>
      </c>
      <c r="E215" s="245" t="s">
        <v>1</v>
      </c>
      <c r="F215" s="246" t="s">
        <v>217</v>
      </c>
      <c r="G215" s="244"/>
      <c r="H215" s="247">
        <v>103.98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140</v>
      </c>
      <c r="AU215" s="253" t="s">
        <v>87</v>
      </c>
      <c r="AV215" s="14" t="s">
        <v>87</v>
      </c>
      <c r="AW215" s="14" t="s">
        <v>32</v>
      </c>
      <c r="AX215" s="14" t="s">
        <v>85</v>
      </c>
      <c r="AY215" s="253" t="s">
        <v>130</v>
      </c>
    </row>
    <row r="216" s="2" customFormat="1" ht="16.5" customHeight="1">
      <c r="A216" s="38"/>
      <c r="B216" s="39"/>
      <c r="C216" s="219" t="s">
        <v>225</v>
      </c>
      <c r="D216" s="219" t="s">
        <v>133</v>
      </c>
      <c r="E216" s="220" t="s">
        <v>226</v>
      </c>
      <c r="F216" s="221" t="s">
        <v>227</v>
      </c>
      <c r="G216" s="222" t="s">
        <v>136</v>
      </c>
      <c r="H216" s="223">
        <v>103.98</v>
      </c>
      <c r="I216" s="224"/>
      <c r="J216" s="225">
        <f>ROUND(I216*H216,2)</f>
        <v>0</v>
      </c>
      <c r="K216" s="221" t="s">
        <v>1</v>
      </c>
      <c r="L216" s="44"/>
      <c r="M216" s="226" t="s">
        <v>1</v>
      </c>
      <c r="N216" s="227" t="s">
        <v>42</v>
      </c>
      <c r="O216" s="91"/>
      <c r="P216" s="228">
        <f>O216*H216</f>
        <v>0</v>
      </c>
      <c r="Q216" s="228">
        <v>0</v>
      </c>
      <c r="R216" s="228">
        <f>Q216*H216</f>
        <v>0</v>
      </c>
      <c r="S216" s="228">
        <v>0.0055999999999999999</v>
      </c>
      <c r="T216" s="229">
        <f>S216*H216</f>
        <v>0.58228800000000003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0" t="s">
        <v>144</v>
      </c>
      <c r="AT216" s="230" t="s">
        <v>133</v>
      </c>
      <c r="AU216" s="230" t="s">
        <v>87</v>
      </c>
      <c r="AY216" s="17" t="s">
        <v>130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7" t="s">
        <v>85</v>
      </c>
      <c r="BK216" s="231">
        <f>ROUND(I216*H216,2)</f>
        <v>0</v>
      </c>
      <c r="BL216" s="17" t="s">
        <v>144</v>
      </c>
      <c r="BM216" s="230" t="s">
        <v>228</v>
      </c>
    </row>
    <row r="217" s="13" customFormat="1">
      <c r="A217" s="13"/>
      <c r="B217" s="232"/>
      <c r="C217" s="233"/>
      <c r="D217" s="234" t="s">
        <v>140</v>
      </c>
      <c r="E217" s="235" t="s">
        <v>1</v>
      </c>
      <c r="F217" s="236" t="s">
        <v>141</v>
      </c>
      <c r="G217" s="233"/>
      <c r="H217" s="235" t="s">
        <v>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140</v>
      </c>
      <c r="AU217" s="242" t="s">
        <v>87</v>
      </c>
      <c r="AV217" s="13" t="s">
        <v>85</v>
      </c>
      <c r="AW217" s="13" t="s">
        <v>32</v>
      </c>
      <c r="AX217" s="13" t="s">
        <v>77</v>
      </c>
      <c r="AY217" s="242" t="s">
        <v>130</v>
      </c>
    </row>
    <row r="218" s="14" customFormat="1">
      <c r="A218" s="14"/>
      <c r="B218" s="243"/>
      <c r="C218" s="244"/>
      <c r="D218" s="234" t="s">
        <v>140</v>
      </c>
      <c r="E218" s="245" t="s">
        <v>1</v>
      </c>
      <c r="F218" s="246" t="s">
        <v>217</v>
      </c>
      <c r="G218" s="244"/>
      <c r="H218" s="247">
        <v>103.98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140</v>
      </c>
      <c r="AU218" s="253" t="s">
        <v>87</v>
      </c>
      <c r="AV218" s="14" t="s">
        <v>87</v>
      </c>
      <c r="AW218" s="14" t="s">
        <v>32</v>
      </c>
      <c r="AX218" s="14" t="s">
        <v>85</v>
      </c>
      <c r="AY218" s="253" t="s">
        <v>130</v>
      </c>
    </row>
    <row r="219" s="2" customFormat="1" ht="33" customHeight="1">
      <c r="A219" s="38"/>
      <c r="B219" s="39"/>
      <c r="C219" s="219" t="s">
        <v>229</v>
      </c>
      <c r="D219" s="219" t="s">
        <v>133</v>
      </c>
      <c r="E219" s="220" t="s">
        <v>230</v>
      </c>
      <c r="F219" s="221" t="s">
        <v>231</v>
      </c>
      <c r="G219" s="222" t="s">
        <v>136</v>
      </c>
      <c r="H219" s="223">
        <v>103.98</v>
      </c>
      <c r="I219" s="224"/>
      <c r="J219" s="225">
        <f>ROUND(I219*H219,2)</f>
        <v>0</v>
      </c>
      <c r="K219" s="221" t="s">
        <v>1</v>
      </c>
      <c r="L219" s="44"/>
      <c r="M219" s="226" t="s">
        <v>1</v>
      </c>
      <c r="N219" s="227" t="s">
        <v>42</v>
      </c>
      <c r="O219" s="91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0" t="s">
        <v>144</v>
      </c>
      <c r="AT219" s="230" t="s">
        <v>133</v>
      </c>
      <c r="AU219" s="230" t="s">
        <v>87</v>
      </c>
      <c r="AY219" s="17" t="s">
        <v>130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7" t="s">
        <v>85</v>
      </c>
      <c r="BK219" s="231">
        <f>ROUND(I219*H219,2)</f>
        <v>0</v>
      </c>
      <c r="BL219" s="17" t="s">
        <v>144</v>
      </c>
      <c r="BM219" s="230" t="s">
        <v>232</v>
      </c>
    </row>
    <row r="220" s="13" customFormat="1">
      <c r="A220" s="13"/>
      <c r="B220" s="232"/>
      <c r="C220" s="233"/>
      <c r="D220" s="234" t="s">
        <v>140</v>
      </c>
      <c r="E220" s="235" t="s">
        <v>1</v>
      </c>
      <c r="F220" s="236" t="s">
        <v>141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140</v>
      </c>
      <c r="AU220" s="242" t="s">
        <v>87</v>
      </c>
      <c r="AV220" s="13" t="s">
        <v>85</v>
      </c>
      <c r="AW220" s="13" t="s">
        <v>32</v>
      </c>
      <c r="AX220" s="13" t="s">
        <v>77</v>
      </c>
      <c r="AY220" s="242" t="s">
        <v>130</v>
      </c>
    </row>
    <row r="221" s="14" customFormat="1">
      <c r="A221" s="14"/>
      <c r="B221" s="243"/>
      <c r="C221" s="244"/>
      <c r="D221" s="234" t="s">
        <v>140</v>
      </c>
      <c r="E221" s="245" t="s">
        <v>1</v>
      </c>
      <c r="F221" s="246" t="s">
        <v>217</v>
      </c>
      <c r="G221" s="244"/>
      <c r="H221" s="247">
        <v>103.98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140</v>
      </c>
      <c r="AU221" s="253" t="s">
        <v>87</v>
      </c>
      <c r="AV221" s="14" t="s">
        <v>87</v>
      </c>
      <c r="AW221" s="14" t="s">
        <v>32</v>
      </c>
      <c r="AX221" s="14" t="s">
        <v>85</v>
      </c>
      <c r="AY221" s="253" t="s">
        <v>130</v>
      </c>
    </row>
    <row r="222" s="2" customFormat="1" ht="24.15" customHeight="1">
      <c r="A222" s="38"/>
      <c r="B222" s="39"/>
      <c r="C222" s="219" t="s">
        <v>233</v>
      </c>
      <c r="D222" s="219" t="s">
        <v>133</v>
      </c>
      <c r="E222" s="220" t="s">
        <v>234</v>
      </c>
      <c r="F222" s="221" t="s">
        <v>235</v>
      </c>
      <c r="G222" s="222" t="s">
        <v>136</v>
      </c>
      <c r="H222" s="223">
        <v>103.98</v>
      </c>
      <c r="I222" s="224"/>
      <c r="J222" s="225">
        <f>ROUND(I222*H222,2)</f>
        <v>0</v>
      </c>
      <c r="K222" s="221" t="s">
        <v>1</v>
      </c>
      <c r="L222" s="44"/>
      <c r="M222" s="226" t="s">
        <v>1</v>
      </c>
      <c r="N222" s="227" t="s">
        <v>42</v>
      </c>
      <c r="O222" s="91"/>
      <c r="P222" s="228">
        <f>O222*H222</f>
        <v>0</v>
      </c>
      <c r="Q222" s="228">
        <v>0.25871</v>
      </c>
      <c r="R222" s="228">
        <f>Q222*H222</f>
        <v>26.900665800000002</v>
      </c>
      <c r="S222" s="228">
        <v>0</v>
      </c>
      <c r="T222" s="229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0" t="s">
        <v>144</v>
      </c>
      <c r="AT222" s="230" t="s">
        <v>133</v>
      </c>
      <c r="AU222" s="230" t="s">
        <v>87</v>
      </c>
      <c r="AY222" s="17" t="s">
        <v>130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7" t="s">
        <v>85</v>
      </c>
      <c r="BK222" s="231">
        <f>ROUND(I222*H222,2)</f>
        <v>0</v>
      </c>
      <c r="BL222" s="17" t="s">
        <v>144</v>
      </c>
      <c r="BM222" s="230" t="s">
        <v>236</v>
      </c>
    </row>
    <row r="223" s="13" customFormat="1">
      <c r="A223" s="13"/>
      <c r="B223" s="232"/>
      <c r="C223" s="233"/>
      <c r="D223" s="234" t="s">
        <v>140</v>
      </c>
      <c r="E223" s="235" t="s">
        <v>1</v>
      </c>
      <c r="F223" s="236" t="s">
        <v>141</v>
      </c>
      <c r="G223" s="233"/>
      <c r="H223" s="235" t="s">
        <v>1</v>
      </c>
      <c r="I223" s="237"/>
      <c r="J223" s="233"/>
      <c r="K223" s="233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140</v>
      </c>
      <c r="AU223" s="242" t="s">
        <v>87</v>
      </c>
      <c r="AV223" s="13" t="s">
        <v>85</v>
      </c>
      <c r="AW223" s="13" t="s">
        <v>32</v>
      </c>
      <c r="AX223" s="13" t="s">
        <v>77</v>
      </c>
      <c r="AY223" s="242" t="s">
        <v>130</v>
      </c>
    </row>
    <row r="224" s="14" customFormat="1">
      <c r="A224" s="14"/>
      <c r="B224" s="243"/>
      <c r="C224" s="244"/>
      <c r="D224" s="234" t="s">
        <v>140</v>
      </c>
      <c r="E224" s="245" t="s">
        <v>1</v>
      </c>
      <c r="F224" s="246" t="s">
        <v>217</v>
      </c>
      <c r="G224" s="244"/>
      <c r="H224" s="247">
        <v>103.98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140</v>
      </c>
      <c r="AU224" s="253" t="s">
        <v>87</v>
      </c>
      <c r="AV224" s="14" t="s">
        <v>87</v>
      </c>
      <c r="AW224" s="14" t="s">
        <v>32</v>
      </c>
      <c r="AX224" s="14" t="s">
        <v>85</v>
      </c>
      <c r="AY224" s="253" t="s">
        <v>130</v>
      </c>
    </row>
    <row r="225" s="2" customFormat="1" ht="16.5" customHeight="1">
      <c r="A225" s="38"/>
      <c r="B225" s="39"/>
      <c r="C225" s="219" t="s">
        <v>237</v>
      </c>
      <c r="D225" s="219" t="s">
        <v>133</v>
      </c>
      <c r="E225" s="220" t="s">
        <v>238</v>
      </c>
      <c r="F225" s="221" t="s">
        <v>239</v>
      </c>
      <c r="G225" s="222" t="s">
        <v>240</v>
      </c>
      <c r="H225" s="223">
        <v>1</v>
      </c>
      <c r="I225" s="224"/>
      <c r="J225" s="225">
        <f>ROUND(I225*H225,2)</f>
        <v>0</v>
      </c>
      <c r="K225" s="221" t="s">
        <v>1</v>
      </c>
      <c r="L225" s="44"/>
      <c r="M225" s="226" t="s">
        <v>1</v>
      </c>
      <c r="N225" s="227" t="s">
        <v>42</v>
      </c>
      <c r="O225" s="91"/>
      <c r="P225" s="228">
        <f>O225*H225</f>
        <v>0</v>
      </c>
      <c r="Q225" s="228">
        <v>0.25871</v>
      </c>
      <c r="R225" s="228">
        <f>Q225*H225</f>
        <v>0.25871</v>
      </c>
      <c r="S225" s="228">
        <v>0</v>
      </c>
      <c r="T225" s="229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0" t="s">
        <v>144</v>
      </c>
      <c r="AT225" s="230" t="s">
        <v>133</v>
      </c>
      <c r="AU225" s="230" t="s">
        <v>87</v>
      </c>
      <c r="AY225" s="17" t="s">
        <v>130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7" t="s">
        <v>85</v>
      </c>
      <c r="BK225" s="231">
        <f>ROUND(I225*H225,2)</f>
        <v>0</v>
      </c>
      <c r="BL225" s="17" t="s">
        <v>144</v>
      </c>
      <c r="BM225" s="230" t="s">
        <v>241</v>
      </c>
    </row>
    <row r="226" s="13" customFormat="1">
      <c r="A226" s="13"/>
      <c r="B226" s="232"/>
      <c r="C226" s="233"/>
      <c r="D226" s="234" t="s">
        <v>140</v>
      </c>
      <c r="E226" s="235" t="s">
        <v>1</v>
      </c>
      <c r="F226" s="236" t="s">
        <v>141</v>
      </c>
      <c r="G226" s="233"/>
      <c r="H226" s="235" t="s">
        <v>1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140</v>
      </c>
      <c r="AU226" s="242" t="s">
        <v>87</v>
      </c>
      <c r="AV226" s="13" t="s">
        <v>85</v>
      </c>
      <c r="AW226" s="13" t="s">
        <v>32</v>
      </c>
      <c r="AX226" s="13" t="s">
        <v>77</v>
      </c>
      <c r="AY226" s="242" t="s">
        <v>130</v>
      </c>
    </row>
    <row r="227" s="14" customFormat="1">
      <c r="A227" s="14"/>
      <c r="B227" s="243"/>
      <c r="C227" s="244"/>
      <c r="D227" s="234" t="s">
        <v>140</v>
      </c>
      <c r="E227" s="245" t="s">
        <v>1</v>
      </c>
      <c r="F227" s="246" t="s">
        <v>242</v>
      </c>
      <c r="G227" s="244"/>
      <c r="H227" s="247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140</v>
      </c>
      <c r="AU227" s="253" t="s">
        <v>87</v>
      </c>
      <c r="AV227" s="14" t="s">
        <v>87</v>
      </c>
      <c r="AW227" s="14" t="s">
        <v>32</v>
      </c>
      <c r="AX227" s="14" t="s">
        <v>85</v>
      </c>
      <c r="AY227" s="253" t="s">
        <v>130</v>
      </c>
    </row>
    <row r="228" s="12" customFormat="1" ht="20.88" customHeight="1">
      <c r="A228" s="12"/>
      <c r="B228" s="203"/>
      <c r="C228" s="204"/>
      <c r="D228" s="205" t="s">
        <v>76</v>
      </c>
      <c r="E228" s="217" t="s">
        <v>243</v>
      </c>
      <c r="F228" s="217" t="s">
        <v>244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SUM(P229:P278)</f>
        <v>0</v>
      </c>
      <c r="Q228" s="211"/>
      <c r="R228" s="212">
        <f>SUM(R229:R278)</f>
        <v>0</v>
      </c>
      <c r="S228" s="211"/>
      <c r="T228" s="213">
        <f>SUM(T229:T278)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85</v>
      </c>
      <c r="AT228" s="215" t="s">
        <v>76</v>
      </c>
      <c r="AU228" s="215" t="s">
        <v>87</v>
      </c>
      <c r="AY228" s="214" t="s">
        <v>130</v>
      </c>
      <c r="BK228" s="216">
        <f>SUM(BK229:BK278)</f>
        <v>0</v>
      </c>
    </row>
    <row r="229" s="2" customFormat="1" ht="24.15" customHeight="1">
      <c r="A229" s="38"/>
      <c r="B229" s="39"/>
      <c r="C229" s="219" t="s">
        <v>245</v>
      </c>
      <c r="D229" s="219" t="s">
        <v>133</v>
      </c>
      <c r="E229" s="220" t="s">
        <v>246</v>
      </c>
      <c r="F229" s="221" t="s">
        <v>247</v>
      </c>
      <c r="G229" s="222" t="s">
        <v>248</v>
      </c>
      <c r="H229" s="223">
        <v>1</v>
      </c>
      <c r="I229" s="224"/>
      <c r="J229" s="225">
        <f>ROUND(I229*H229,2)</f>
        <v>0</v>
      </c>
      <c r="K229" s="221" t="s">
        <v>1</v>
      </c>
      <c r="L229" s="44"/>
      <c r="M229" s="226" t="s">
        <v>1</v>
      </c>
      <c r="N229" s="227" t="s">
        <v>42</v>
      </c>
      <c r="O229" s="91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0" t="s">
        <v>144</v>
      </c>
      <c r="AT229" s="230" t="s">
        <v>133</v>
      </c>
      <c r="AU229" s="230" t="s">
        <v>148</v>
      </c>
      <c r="AY229" s="17" t="s">
        <v>130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7" t="s">
        <v>85</v>
      </c>
      <c r="BK229" s="231">
        <f>ROUND(I229*H229,2)</f>
        <v>0</v>
      </c>
      <c r="BL229" s="17" t="s">
        <v>144</v>
      </c>
      <c r="BM229" s="230" t="s">
        <v>249</v>
      </c>
    </row>
    <row r="230" s="13" customFormat="1">
      <c r="A230" s="13"/>
      <c r="B230" s="232"/>
      <c r="C230" s="233"/>
      <c r="D230" s="234" t="s">
        <v>140</v>
      </c>
      <c r="E230" s="235" t="s">
        <v>1</v>
      </c>
      <c r="F230" s="236" t="s">
        <v>250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140</v>
      </c>
      <c r="AU230" s="242" t="s">
        <v>148</v>
      </c>
      <c r="AV230" s="13" t="s">
        <v>85</v>
      </c>
      <c r="AW230" s="13" t="s">
        <v>32</v>
      </c>
      <c r="AX230" s="13" t="s">
        <v>77</v>
      </c>
      <c r="AY230" s="242" t="s">
        <v>130</v>
      </c>
    </row>
    <row r="231" s="14" customFormat="1">
      <c r="A231" s="14"/>
      <c r="B231" s="243"/>
      <c r="C231" s="244"/>
      <c r="D231" s="234" t="s">
        <v>140</v>
      </c>
      <c r="E231" s="245" t="s">
        <v>1</v>
      </c>
      <c r="F231" s="246" t="s">
        <v>251</v>
      </c>
      <c r="G231" s="244"/>
      <c r="H231" s="247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140</v>
      </c>
      <c r="AU231" s="253" t="s">
        <v>148</v>
      </c>
      <c r="AV231" s="14" t="s">
        <v>87</v>
      </c>
      <c r="AW231" s="14" t="s">
        <v>32</v>
      </c>
      <c r="AX231" s="14" t="s">
        <v>77</v>
      </c>
      <c r="AY231" s="253" t="s">
        <v>130</v>
      </c>
    </row>
    <row r="232" s="15" customFormat="1">
      <c r="A232" s="15"/>
      <c r="B232" s="254"/>
      <c r="C232" s="255"/>
      <c r="D232" s="234" t="s">
        <v>140</v>
      </c>
      <c r="E232" s="256" t="s">
        <v>1</v>
      </c>
      <c r="F232" s="257" t="s">
        <v>143</v>
      </c>
      <c r="G232" s="255"/>
      <c r="H232" s="258">
        <v>1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140</v>
      </c>
      <c r="AU232" s="264" t="s">
        <v>148</v>
      </c>
      <c r="AV232" s="15" t="s">
        <v>144</v>
      </c>
      <c r="AW232" s="15" t="s">
        <v>32</v>
      </c>
      <c r="AX232" s="15" t="s">
        <v>85</v>
      </c>
      <c r="AY232" s="264" t="s">
        <v>130</v>
      </c>
    </row>
    <row r="233" s="2" customFormat="1" ht="37.8" customHeight="1">
      <c r="A233" s="38"/>
      <c r="B233" s="39"/>
      <c r="C233" s="219" t="s">
        <v>252</v>
      </c>
      <c r="D233" s="219" t="s">
        <v>133</v>
      </c>
      <c r="E233" s="220" t="s">
        <v>253</v>
      </c>
      <c r="F233" s="221" t="s">
        <v>254</v>
      </c>
      <c r="G233" s="222" t="s">
        <v>248</v>
      </c>
      <c r="H233" s="223">
        <v>8</v>
      </c>
      <c r="I233" s="224"/>
      <c r="J233" s="225">
        <f>ROUND(I233*H233,2)</f>
        <v>0</v>
      </c>
      <c r="K233" s="221" t="s">
        <v>1</v>
      </c>
      <c r="L233" s="44"/>
      <c r="M233" s="226" t="s">
        <v>1</v>
      </c>
      <c r="N233" s="227" t="s">
        <v>42</v>
      </c>
      <c r="O233" s="91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0" t="s">
        <v>144</v>
      </c>
      <c r="AT233" s="230" t="s">
        <v>133</v>
      </c>
      <c r="AU233" s="230" t="s">
        <v>148</v>
      </c>
      <c r="AY233" s="17" t="s">
        <v>130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7" t="s">
        <v>85</v>
      </c>
      <c r="BK233" s="231">
        <f>ROUND(I233*H233,2)</f>
        <v>0</v>
      </c>
      <c r="BL233" s="17" t="s">
        <v>144</v>
      </c>
      <c r="BM233" s="230" t="s">
        <v>255</v>
      </c>
    </row>
    <row r="234" s="13" customFormat="1">
      <c r="A234" s="13"/>
      <c r="B234" s="232"/>
      <c r="C234" s="233"/>
      <c r="D234" s="234" t="s">
        <v>140</v>
      </c>
      <c r="E234" s="235" t="s">
        <v>1</v>
      </c>
      <c r="F234" s="236" t="s">
        <v>250</v>
      </c>
      <c r="G234" s="233"/>
      <c r="H234" s="235" t="s">
        <v>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140</v>
      </c>
      <c r="AU234" s="242" t="s">
        <v>148</v>
      </c>
      <c r="AV234" s="13" t="s">
        <v>85</v>
      </c>
      <c r="AW234" s="13" t="s">
        <v>32</v>
      </c>
      <c r="AX234" s="13" t="s">
        <v>77</v>
      </c>
      <c r="AY234" s="242" t="s">
        <v>130</v>
      </c>
    </row>
    <row r="235" s="14" customFormat="1">
      <c r="A235" s="14"/>
      <c r="B235" s="243"/>
      <c r="C235" s="244"/>
      <c r="D235" s="234" t="s">
        <v>140</v>
      </c>
      <c r="E235" s="245" t="s">
        <v>1</v>
      </c>
      <c r="F235" s="246" t="s">
        <v>256</v>
      </c>
      <c r="G235" s="244"/>
      <c r="H235" s="247">
        <v>8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140</v>
      </c>
      <c r="AU235" s="253" t="s">
        <v>148</v>
      </c>
      <c r="AV235" s="14" t="s">
        <v>87</v>
      </c>
      <c r="AW235" s="14" t="s">
        <v>32</v>
      </c>
      <c r="AX235" s="14" t="s">
        <v>77</v>
      </c>
      <c r="AY235" s="253" t="s">
        <v>130</v>
      </c>
    </row>
    <row r="236" s="15" customFormat="1">
      <c r="A236" s="15"/>
      <c r="B236" s="254"/>
      <c r="C236" s="255"/>
      <c r="D236" s="234" t="s">
        <v>140</v>
      </c>
      <c r="E236" s="256" t="s">
        <v>1</v>
      </c>
      <c r="F236" s="257" t="s">
        <v>143</v>
      </c>
      <c r="G236" s="255"/>
      <c r="H236" s="258">
        <v>8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4" t="s">
        <v>140</v>
      </c>
      <c r="AU236" s="264" t="s">
        <v>148</v>
      </c>
      <c r="AV236" s="15" t="s">
        <v>144</v>
      </c>
      <c r="AW236" s="15" t="s">
        <v>32</v>
      </c>
      <c r="AX236" s="15" t="s">
        <v>85</v>
      </c>
      <c r="AY236" s="264" t="s">
        <v>130</v>
      </c>
    </row>
    <row r="237" s="2" customFormat="1" ht="49.05" customHeight="1">
      <c r="A237" s="38"/>
      <c r="B237" s="39"/>
      <c r="C237" s="219" t="s">
        <v>257</v>
      </c>
      <c r="D237" s="219" t="s">
        <v>133</v>
      </c>
      <c r="E237" s="220" t="s">
        <v>258</v>
      </c>
      <c r="F237" s="221" t="s">
        <v>259</v>
      </c>
      <c r="G237" s="222" t="s">
        <v>248</v>
      </c>
      <c r="H237" s="223">
        <v>1</v>
      </c>
      <c r="I237" s="224"/>
      <c r="J237" s="225">
        <f>ROUND(I237*H237,2)</f>
        <v>0</v>
      </c>
      <c r="K237" s="221" t="s">
        <v>1</v>
      </c>
      <c r="L237" s="44"/>
      <c r="M237" s="226" t="s">
        <v>1</v>
      </c>
      <c r="N237" s="227" t="s">
        <v>42</v>
      </c>
      <c r="O237" s="91"/>
      <c r="P237" s="228">
        <f>O237*H237</f>
        <v>0</v>
      </c>
      <c r="Q237" s="228">
        <v>0</v>
      </c>
      <c r="R237" s="228">
        <f>Q237*H237</f>
        <v>0</v>
      </c>
      <c r="S237" s="228">
        <v>0</v>
      </c>
      <c r="T237" s="229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0" t="s">
        <v>144</v>
      </c>
      <c r="AT237" s="230" t="s">
        <v>133</v>
      </c>
      <c r="AU237" s="230" t="s">
        <v>148</v>
      </c>
      <c r="AY237" s="17" t="s">
        <v>130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7" t="s">
        <v>85</v>
      </c>
      <c r="BK237" s="231">
        <f>ROUND(I237*H237,2)</f>
        <v>0</v>
      </c>
      <c r="BL237" s="17" t="s">
        <v>144</v>
      </c>
      <c r="BM237" s="230" t="s">
        <v>260</v>
      </c>
    </row>
    <row r="238" s="13" customFormat="1">
      <c r="A238" s="13"/>
      <c r="B238" s="232"/>
      <c r="C238" s="233"/>
      <c r="D238" s="234" t="s">
        <v>140</v>
      </c>
      <c r="E238" s="235" t="s">
        <v>1</v>
      </c>
      <c r="F238" s="236" t="s">
        <v>250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140</v>
      </c>
      <c r="AU238" s="242" t="s">
        <v>148</v>
      </c>
      <c r="AV238" s="13" t="s">
        <v>85</v>
      </c>
      <c r="AW238" s="13" t="s">
        <v>32</v>
      </c>
      <c r="AX238" s="13" t="s">
        <v>77</v>
      </c>
      <c r="AY238" s="242" t="s">
        <v>130</v>
      </c>
    </row>
    <row r="239" s="14" customFormat="1">
      <c r="A239" s="14"/>
      <c r="B239" s="243"/>
      <c r="C239" s="244"/>
      <c r="D239" s="234" t="s">
        <v>140</v>
      </c>
      <c r="E239" s="245" t="s">
        <v>1</v>
      </c>
      <c r="F239" s="246" t="s">
        <v>242</v>
      </c>
      <c r="G239" s="244"/>
      <c r="H239" s="247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140</v>
      </c>
      <c r="AU239" s="253" t="s">
        <v>148</v>
      </c>
      <c r="AV239" s="14" t="s">
        <v>87</v>
      </c>
      <c r="AW239" s="14" t="s">
        <v>32</v>
      </c>
      <c r="AX239" s="14" t="s">
        <v>77</v>
      </c>
      <c r="AY239" s="253" t="s">
        <v>130</v>
      </c>
    </row>
    <row r="240" s="15" customFormat="1">
      <c r="A240" s="15"/>
      <c r="B240" s="254"/>
      <c r="C240" s="255"/>
      <c r="D240" s="234" t="s">
        <v>140</v>
      </c>
      <c r="E240" s="256" t="s">
        <v>1</v>
      </c>
      <c r="F240" s="257" t="s">
        <v>143</v>
      </c>
      <c r="G240" s="255"/>
      <c r="H240" s="258">
        <v>1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4" t="s">
        <v>140</v>
      </c>
      <c r="AU240" s="264" t="s">
        <v>148</v>
      </c>
      <c r="AV240" s="15" t="s">
        <v>144</v>
      </c>
      <c r="AW240" s="15" t="s">
        <v>32</v>
      </c>
      <c r="AX240" s="15" t="s">
        <v>85</v>
      </c>
      <c r="AY240" s="264" t="s">
        <v>130</v>
      </c>
    </row>
    <row r="241" s="2" customFormat="1" ht="49.05" customHeight="1">
      <c r="A241" s="38"/>
      <c r="B241" s="39"/>
      <c r="C241" s="219" t="s">
        <v>261</v>
      </c>
      <c r="D241" s="219" t="s">
        <v>133</v>
      </c>
      <c r="E241" s="220" t="s">
        <v>262</v>
      </c>
      <c r="F241" s="221" t="s">
        <v>263</v>
      </c>
      <c r="G241" s="222" t="s">
        <v>248</v>
      </c>
      <c r="H241" s="223">
        <v>1</v>
      </c>
      <c r="I241" s="224"/>
      <c r="J241" s="225">
        <f>ROUND(I241*H241,2)</f>
        <v>0</v>
      </c>
      <c r="K241" s="221" t="s">
        <v>1</v>
      </c>
      <c r="L241" s="44"/>
      <c r="M241" s="226" t="s">
        <v>1</v>
      </c>
      <c r="N241" s="227" t="s">
        <v>42</v>
      </c>
      <c r="O241" s="91"/>
      <c r="P241" s="228">
        <f>O241*H241</f>
        <v>0</v>
      </c>
      <c r="Q241" s="228">
        <v>0</v>
      </c>
      <c r="R241" s="228">
        <f>Q241*H241</f>
        <v>0</v>
      </c>
      <c r="S241" s="228">
        <v>0</v>
      </c>
      <c r="T241" s="229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0" t="s">
        <v>144</v>
      </c>
      <c r="AT241" s="230" t="s">
        <v>133</v>
      </c>
      <c r="AU241" s="230" t="s">
        <v>148</v>
      </c>
      <c r="AY241" s="17" t="s">
        <v>130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7" t="s">
        <v>85</v>
      </c>
      <c r="BK241" s="231">
        <f>ROUND(I241*H241,2)</f>
        <v>0</v>
      </c>
      <c r="BL241" s="17" t="s">
        <v>144</v>
      </c>
      <c r="BM241" s="230" t="s">
        <v>264</v>
      </c>
    </row>
    <row r="242" s="13" customFormat="1">
      <c r="A242" s="13"/>
      <c r="B242" s="232"/>
      <c r="C242" s="233"/>
      <c r="D242" s="234" t="s">
        <v>140</v>
      </c>
      <c r="E242" s="235" t="s">
        <v>1</v>
      </c>
      <c r="F242" s="236" t="s">
        <v>250</v>
      </c>
      <c r="G242" s="233"/>
      <c r="H242" s="235" t="s">
        <v>1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140</v>
      </c>
      <c r="AU242" s="242" t="s">
        <v>148</v>
      </c>
      <c r="AV242" s="13" t="s">
        <v>85</v>
      </c>
      <c r="AW242" s="13" t="s">
        <v>32</v>
      </c>
      <c r="AX242" s="13" t="s">
        <v>77</v>
      </c>
      <c r="AY242" s="242" t="s">
        <v>130</v>
      </c>
    </row>
    <row r="243" s="14" customFormat="1">
      <c r="A243" s="14"/>
      <c r="B243" s="243"/>
      <c r="C243" s="244"/>
      <c r="D243" s="234" t="s">
        <v>140</v>
      </c>
      <c r="E243" s="245" t="s">
        <v>1</v>
      </c>
      <c r="F243" s="246" t="s">
        <v>242</v>
      </c>
      <c r="G243" s="244"/>
      <c r="H243" s="247">
        <v>1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140</v>
      </c>
      <c r="AU243" s="253" t="s">
        <v>148</v>
      </c>
      <c r="AV243" s="14" t="s">
        <v>87</v>
      </c>
      <c r="AW243" s="14" t="s">
        <v>32</v>
      </c>
      <c r="AX243" s="14" t="s">
        <v>77</v>
      </c>
      <c r="AY243" s="253" t="s">
        <v>130</v>
      </c>
    </row>
    <row r="244" s="15" customFormat="1">
      <c r="A244" s="15"/>
      <c r="B244" s="254"/>
      <c r="C244" s="255"/>
      <c r="D244" s="234" t="s">
        <v>140</v>
      </c>
      <c r="E244" s="256" t="s">
        <v>1</v>
      </c>
      <c r="F244" s="257" t="s">
        <v>143</v>
      </c>
      <c r="G244" s="255"/>
      <c r="H244" s="258">
        <v>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4" t="s">
        <v>140</v>
      </c>
      <c r="AU244" s="264" t="s">
        <v>148</v>
      </c>
      <c r="AV244" s="15" t="s">
        <v>144</v>
      </c>
      <c r="AW244" s="15" t="s">
        <v>32</v>
      </c>
      <c r="AX244" s="15" t="s">
        <v>85</v>
      </c>
      <c r="AY244" s="264" t="s">
        <v>130</v>
      </c>
    </row>
    <row r="245" s="2" customFormat="1" ht="24.15" customHeight="1">
      <c r="A245" s="38"/>
      <c r="B245" s="39"/>
      <c r="C245" s="219" t="s">
        <v>265</v>
      </c>
      <c r="D245" s="219" t="s">
        <v>133</v>
      </c>
      <c r="E245" s="220" t="s">
        <v>266</v>
      </c>
      <c r="F245" s="221" t="s">
        <v>267</v>
      </c>
      <c r="G245" s="222" t="s">
        <v>248</v>
      </c>
      <c r="H245" s="223">
        <v>5</v>
      </c>
      <c r="I245" s="224"/>
      <c r="J245" s="225">
        <f>ROUND(I245*H245,2)</f>
        <v>0</v>
      </c>
      <c r="K245" s="221" t="s">
        <v>1</v>
      </c>
      <c r="L245" s="44"/>
      <c r="M245" s="226" t="s">
        <v>1</v>
      </c>
      <c r="N245" s="227" t="s">
        <v>42</v>
      </c>
      <c r="O245" s="91"/>
      <c r="P245" s="228">
        <f>O245*H245</f>
        <v>0</v>
      </c>
      <c r="Q245" s="228">
        <v>0</v>
      </c>
      <c r="R245" s="228">
        <f>Q245*H245</f>
        <v>0</v>
      </c>
      <c r="S245" s="228">
        <v>0</v>
      </c>
      <c r="T245" s="229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0" t="s">
        <v>144</v>
      </c>
      <c r="AT245" s="230" t="s">
        <v>133</v>
      </c>
      <c r="AU245" s="230" t="s">
        <v>148</v>
      </c>
      <c r="AY245" s="17" t="s">
        <v>130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7" t="s">
        <v>85</v>
      </c>
      <c r="BK245" s="231">
        <f>ROUND(I245*H245,2)</f>
        <v>0</v>
      </c>
      <c r="BL245" s="17" t="s">
        <v>144</v>
      </c>
      <c r="BM245" s="230" t="s">
        <v>268</v>
      </c>
    </row>
    <row r="246" s="13" customFormat="1">
      <c r="A246" s="13"/>
      <c r="B246" s="232"/>
      <c r="C246" s="233"/>
      <c r="D246" s="234" t="s">
        <v>140</v>
      </c>
      <c r="E246" s="235" t="s">
        <v>1</v>
      </c>
      <c r="F246" s="236" t="s">
        <v>250</v>
      </c>
      <c r="G246" s="233"/>
      <c r="H246" s="235" t="s">
        <v>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140</v>
      </c>
      <c r="AU246" s="242" t="s">
        <v>148</v>
      </c>
      <c r="AV246" s="13" t="s">
        <v>85</v>
      </c>
      <c r="AW246" s="13" t="s">
        <v>32</v>
      </c>
      <c r="AX246" s="13" t="s">
        <v>77</v>
      </c>
      <c r="AY246" s="242" t="s">
        <v>130</v>
      </c>
    </row>
    <row r="247" s="14" customFormat="1">
      <c r="A247" s="14"/>
      <c r="B247" s="243"/>
      <c r="C247" s="244"/>
      <c r="D247" s="234" t="s">
        <v>140</v>
      </c>
      <c r="E247" s="245" t="s">
        <v>1</v>
      </c>
      <c r="F247" s="246" t="s">
        <v>269</v>
      </c>
      <c r="G247" s="244"/>
      <c r="H247" s="247">
        <v>5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140</v>
      </c>
      <c r="AU247" s="253" t="s">
        <v>148</v>
      </c>
      <c r="AV247" s="14" t="s">
        <v>87</v>
      </c>
      <c r="AW247" s="14" t="s">
        <v>32</v>
      </c>
      <c r="AX247" s="14" t="s">
        <v>77</v>
      </c>
      <c r="AY247" s="253" t="s">
        <v>130</v>
      </c>
    </row>
    <row r="248" s="15" customFormat="1">
      <c r="A248" s="15"/>
      <c r="B248" s="254"/>
      <c r="C248" s="255"/>
      <c r="D248" s="234" t="s">
        <v>140</v>
      </c>
      <c r="E248" s="256" t="s">
        <v>1</v>
      </c>
      <c r="F248" s="257" t="s">
        <v>143</v>
      </c>
      <c r="G248" s="255"/>
      <c r="H248" s="258">
        <v>5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140</v>
      </c>
      <c r="AU248" s="264" t="s">
        <v>148</v>
      </c>
      <c r="AV248" s="15" t="s">
        <v>144</v>
      </c>
      <c r="AW248" s="15" t="s">
        <v>32</v>
      </c>
      <c r="AX248" s="15" t="s">
        <v>85</v>
      </c>
      <c r="AY248" s="264" t="s">
        <v>130</v>
      </c>
    </row>
    <row r="249" s="2" customFormat="1" ht="24.15" customHeight="1">
      <c r="A249" s="38"/>
      <c r="B249" s="39"/>
      <c r="C249" s="219" t="s">
        <v>270</v>
      </c>
      <c r="D249" s="219" t="s">
        <v>133</v>
      </c>
      <c r="E249" s="220" t="s">
        <v>271</v>
      </c>
      <c r="F249" s="221" t="s">
        <v>272</v>
      </c>
      <c r="G249" s="222" t="s">
        <v>248</v>
      </c>
      <c r="H249" s="223">
        <v>12</v>
      </c>
      <c r="I249" s="224"/>
      <c r="J249" s="225">
        <f>ROUND(I249*H249,2)</f>
        <v>0</v>
      </c>
      <c r="K249" s="221" t="s">
        <v>1</v>
      </c>
      <c r="L249" s="44"/>
      <c r="M249" s="226" t="s">
        <v>1</v>
      </c>
      <c r="N249" s="227" t="s">
        <v>42</v>
      </c>
      <c r="O249" s="91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0" t="s">
        <v>144</v>
      </c>
      <c r="AT249" s="230" t="s">
        <v>133</v>
      </c>
      <c r="AU249" s="230" t="s">
        <v>148</v>
      </c>
      <c r="AY249" s="17" t="s">
        <v>130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7" t="s">
        <v>85</v>
      </c>
      <c r="BK249" s="231">
        <f>ROUND(I249*H249,2)</f>
        <v>0</v>
      </c>
      <c r="BL249" s="17" t="s">
        <v>144</v>
      </c>
      <c r="BM249" s="230" t="s">
        <v>273</v>
      </c>
    </row>
    <row r="250" s="13" customFormat="1">
      <c r="A250" s="13"/>
      <c r="B250" s="232"/>
      <c r="C250" s="233"/>
      <c r="D250" s="234" t="s">
        <v>140</v>
      </c>
      <c r="E250" s="235" t="s">
        <v>1</v>
      </c>
      <c r="F250" s="236" t="s">
        <v>250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140</v>
      </c>
      <c r="AU250" s="242" t="s">
        <v>148</v>
      </c>
      <c r="AV250" s="13" t="s">
        <v>85</v>
      </c>
      <c r="AW250" s="13" t="s">
        <v>32</v>
      </c>
      <c r="AX250" s="13" t="s">
        <v>77</v>
      </c>
      <c r="AY250" s="242" t="s">
        <v>130</v>
      </c>
    </row>
    <row r="251" s="14" customFormat="1">
      <c r="A251" s="14"/>
      <c r="B251" s="243"/>
      <c r="C251" s="244"/>
      <c r="D251" s="234" t="s">
        <v>140</v>
      </c>
      <c r="E251" s="245" t="s">
        <v>1</v>
      </c>
      <c r="F251" s="246" t="s">
        <v>274</v>
      </c>
      <c r="G251" s="244"/>
      <c r="H251" s="247">
        <v>12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140</v>
      </c>
      <c r="AU251" s="253" t="s">
        <v>148</v>
      </c>
      <c r="AV251" s="14" t="s">
        <v>87</v>
      </c>
      <c r="AW251" s="14" t="s">
        <v>32</v>
      </c>
      <c r="AX251" s="14" t="s">
        <v>77</v>
      </c>
      <c r="AY251" s="253" t="s">
        <v>130</v>
      </c>
    </row>
    <row r="252" s="15" customFormat="1">
      <c r="A252" s="15"/>
      <c r="B252" s="254"/>
      <c r="C252" s="255"/>
      <c r="D252" s="234" t="s">
        <v>140</v>
      </c>
      <c r="E252" s="256" t="s">
        <v>1</v>
      </c>
      <c r="F252" s="257" t="s">
        <v>143</v>
      </c>
      <c r="G252" s="255"/>
      <c r="H252" s="258">
        <v>12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4" t="s">
        <v>140</v>
      </c>
      <c r="AU252" s="264" t="s">
        <v>148</v>
      </c>
      <c r="AV252" s="15" t="s">
        <v>144</v>
      </c>
      <c r="AW252" s="15" t="s">
        <v>32</v>
      </c>
      <c r="AX252" s="15" t="s">
        <v>85</v>
      </c>
      <c r="AY252" s="264" t="s">
        <v>130</v>
      </c>
    </row>
    <row r="253" s="2" customFormat="1" ht="37.8" customHeight="1">
      <c r="A253" s="38"/>
      <c r="B253" s="39"/>
      <c r="C253" s="219" t="s">
        <v>275</v>
      </c>
      <c r="D253" s="219" t="s">
        <v>133</v>
      </c>
      <c r="E253" s="220" t="s">
        <v>276</v>
      </c>
      <c r="F253" s="221" t="s">
        <v>277</v>
      </c>
      <c r="G253" s="222" t="s">
        <v>248</v>
      </c>
      <c r="H253" s="223">
        <v>2</v>
      </c>
      <c r="I253" s="224"/>
      <c r="J253" s="225">
        <f>ROUND(I253*H253,2)</f>
        <v>0</v>
      </c>
      <c r="K253" s="221" t="s">
        <v>1</v>
      </c>
      <c r="L253" s="44"/>
      <c r="M253" s="226" t="s">
        <v>1</v>
      </c>
      <c r="N253" s="227" t="s">
        <v>42</v>
      </c>
      <c r="O253" s="91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0" t="s">
        <v>144</v>
      </c>
      <c r="AT253" s="230" t="s">
        <v>133</v>
      </c>
      <c r="AU253" s="230" t="s">
        <v>148</v>
      </c>
      <c r="AY253" s="17" t="s">
        <v>130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7" t="s">
        <v>85</v>
      </c>
      <c r="BK253" s="231">
        <f>ROUND(I253*H253,2)</f>
        <v>0</v>
      </c>
      <c r="BL253" s="17" t="s">
        <v>144</v>
      </c>
      <c r="BM253" s="230" t="s">
        <v>278</v>
      </c>
    </row>
    <row r="254" s="13" customFormat="1">
      <c r="A254" s="13"/>
      <c r="B254" s="232"/>
      <c r="C254" s="233"/>
      <c r="D254" s="234" t="s">
        <v>140</v>
      </c>
      <c r="E254" s="235" t="s">
        <v>1</v>
      </c>
      <c r="F254" s="236" t="s">
        <v>250</v>
      </c>
      <c r="G254" s="233"/>
      <c r="H254" s="235" t="s">
        <v>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140</v>
      </c>
      <c r="AU254" s="242" t="s">
        <v>148</v>
      </c>
      <c r="AV254" s="13" t="s">
        <v>85</v>
      </c>
      <c r="AW254" s="13" t="s">
        <v>32</v>
      </c>
      <c r="AX254" s="13" t="s">
        <v>77</v>
      </c>
      <c r="AY254" s="242" t="s">
        <v>130</v>
      </c>
    </row>
    <row r="255" s="14" customFormat="1">
      <c r="A255" s="14"/>
      <c r="B255" s="243"/>
      <c r="C255" s="244"/>
      <c r="D255" s="234" t="s">
        <v>140</v>
      </c>
      <c r="E255" s="245" t="s">
        <v>1</v>
      </c>
      <c r="F255" s="246" t="s">
        <v>279</v>
      </c>
      <c r="G255" s="244"/>
      <c r="H255" s="247">
        <v>2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140</v>
      </c>
      <c r="AU255" s="253" t="s">
        <v>148</v>
      </c>
      <c r="AV255" s="14" t="s">
        <v>87</v>
      </c>
      <c r="AW255" s="14" t="s">
        <v>32</v>
      </c>
      <c r="AX255" s="14" t="s">
        <v>85</v>
      </c>
      <c r="AY255" s="253" t="s">
        <v>130</v>
      </c>
    </row>
    <row r="256" s="2" customFormat="1" ht="24.15" customHeight="1">
      <c r="A256" s="38"/>
      <c r="B256" s="39"/>
      <c r="C256" s="219" t="s">
        <v>280</v>
      </c>
      <c r="D256" s="219" t="s">
        <v>133</v>
      </c>
      <c r="E256" s="220" t="s">
        <v>281</v>
      </c>
      <c r="F256" s="221" t="s">
        <v>282</v>
      </c>
      <c r="G256" s="222" t="s">
        <v>283</v>
      </c>
      <c r="H256" s="223">
        <v>72.5</v>
      </c>
      <c r="I256" s="224"/>
      <c r="J256" s="225">
        <f>ROUND(I256*H256,2)</f>
        <v>0</v>
      </c>
      <c r="K256" s="221" t="s">
        <v>1</v>
      </c>
      <c r="L256" s="44"/>
      <c r="M256" s="226" t="s">
        <v>1</v>
      </c>
      <c r="N256" s="227" t="s">
        <v>42</v>
      </c>
      <c r="O256" s="91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0" t="s">
        <v>144</v>
      </c>
      <c r="AT256" s="230" t="s">
        <v>133</v>
      </c>
      <c r="AU256" s="230" t="s">
        <v>148</v>
      </c>
      <c r="AY256" s="17" t="s">
        <v>130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7" t="s">
        <v>85</v>
      </c>
      <c r="BK256" s="231">
        <f>ROUND(I256*H256,2)</f>
        <v>0</v>
      </c>
      <c r="BL256" s="17" t="s">
        <v>144</v>
      </c>
      <c r="BM256" s="230" t="s">
        <v>284</v>
      </c>
    </row>
    <row r="257" s="13" customFormat="1">
      <c r="A257" s="13"/>
      <c r="B257" s="232"/>
      <c r="C257" s="233"/>
      <c r="D257" s="234" t="s">
        <v>140</v>
      </c>
      <c r="E257" s="235" t="s">
        <v>1</v>
      </c>
      <c r="F257" s="236" t="s">
        <v>250</v>
      </c>
      <c r="G257" s="233"/>
      <c r="H257" s="235" t="s">
        <v>1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140</v>
      </c>
      <c r="AU257" s="242" t="s">
        <v>148</v>
      </c>
      <c r="AV257" s="13" t="s">
        <v>85</v>
      </c>
      <c r="AW257" s="13" t="s">
        <v>32</v>
      </c>
      <c r="AX257" s="13" t="s">
        <v>77</v>
      </c>
      <c r="AY257" s="242" t="s">
        <v>130</v>
      </c>
    </row>
    <row r="258" s="14" customFormat="1">
      <c r="A258" s="14"/>
      <c r="B258" s="243"/>
      <c r="C258" s="244"/>
      <c r="D258" s="234" t="s">
        <v>140</v>
      </c>
      <c r="E258" s="245" t="s">
        <v>1</v>
      </c>
      <c r="F258" s="246" t="s">
        <v>285</v>
      </c>
      <c r="G258" s="244"/>
      <c r="H258" s="247">
        <v>72.5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140</v>
      </c>
      <c r="AU258" s="253" t="s">
        <v>148</v>
      </c>
      <c r="AV258" s="14" t="s">
        <v>87</v>
      </c>
      <c r="AW258" s="14" t="s">
        <v>32</v>
      </c>
      <c r="AX258" s="14" t="s">
        <v>77</v>
      </c>
      <c r="AY258" s="253" t="s">
        <v>130</v>
      </c>
    </row>
    <row r="259" s="15" customFormat="1">
      <c r="A259" s="15"/>
      <c r="B259" s="254"/>
      <c r="C259" s="255"/>
      <c r="D259" s="234" t="s">
        <v>140</v>
      </c>
      <c r="E259" s="256" t="s">
        <v>1</v>
      </c>
      <c r="F259" s="257" t="s">
        <v>143</v>
      </c>
      <c r="G259" s="255"/>
      <c r="H259" s="258">
        <v>72.5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4" t="s">
        <v>140</v>
      </c>
      <c r="AU259" s="264" t="s">
        <v>148</v>
      </c>
      <c r="AV259" s="15" t="s">
        <v>144</v>
      </c>
      <c r="AW259" s="15" t="s">
        <v>32</v>
      </c>
      <c r="AX259" s="15" t="s">
        <v>85</v>
      </c>
      <c r="AY259" s="264" t="s">
        <v>130</v>
      </c>
    </row>
    <row r="260" s="2" customFormat="1" ht="24.15" customHeight="1">
      <c r="A260" s="38"/>
      <c r="B260" s="39"/>
      <c r="C260" s="219" t="s">
        <v>286</v>
      </c>
      <c r="D260" s="219" t="s">
        <v>133</v>
      </c>
      <c r="E260" s="220" t="s">
        <v>287</v>
      </c>
      <c r="F260" s="221" t="s">
        <v>288</v>
      </c>
      <c r="G260" s="222" t="s">
        <v>283</v>
      </c>
      <c r="H260" s="223">
        <v>31.699999999999999</v>
      </c>
      <c r="I260" s="224"/>
      <c r="J260" s="225">
        <f>ROUND(I260*H260,2)</f>
        <v>0</v>
      </c>
      <c r="K260" s="221" t="s">
        <v>1</v>
      </c>
      <c r="L260" s="44"/>
      <c r="M260" s="226" t="s">
        <v>1</v>
      </c>
      <c r="N260" s="227" t="s">
        <v>42</v>
      </c>
      <c r="O260" s="91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30" t="s">
        <v>144</v>
      </c>
      <c r="AT260" s="230" t="s">
        <v>133</v>
      </c>
      <c r="AU260" s="230" t="s">
        <v>148</v>
      </c>
      <c r="AY260" s="17" t="s">
        <v>130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7" t="s">
        <v>85</v>
      </c>
      <c r="BK260" s="231">
        <f>ROUND(I260*H260,2)</f>
        <v>0</v>
      </c>
      <c r="BL260" s="17" t="s">
        <v>144</v>
      </c>
      <c r="BM260" s="230" t="s">
        <v>289</v>
      </c>
    </row>
    <row r="261" s="13" customFormat="1">
      <c r="A261" s="13"/>
      <c r="B261" s="232"/>
      <c r="C261" s="233"/>
      <c r="D261" s="234" t="s">
        <v>140</v>
      </c>
      <c r="E261" s="235" t="s">
        <v>1</v>
      </c>
      <c r="F261" s="236" t="s">
        <v>250</v>
      </c>
      <c r="G261" s="233"/>
      <c r="H261" s="235" t="s">
        <v>1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140</v>
      </c>
      <c r="AU261" s="242" t="s">
        <v>148</v>
      </c>
      <c r="AV261" s="13" t="s">
        <v>85</v>
      </c>
      <c r="AW261" s="13" t="s">
        <v>32</v>
      </c>
      <c r="AX261" s="13" t="s">
        <v>77</v>
      </c>
      <c r="AY261" s="242" t="s">
        <v>130</v>
      </c>
    </row>
    <row r="262" s="14" customFormat="1">
      <c r="A262" s="14"/>
      <c r="B262" s="243"/>
      <c r="C262" s="244"/>
      <c r="D262" s="234" t="s">
        <v>140</v>
      </c>
      <c r="E262" s="245" t="s">
        <v>1</v>
      </c>
      <c r="F262" s="246" t="s">
        <v>290</v>
      </c>
      <c r="G262" s="244"/>
      <c r="H262" s="247">
        <v>31.699999999999999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140</v>
      </c>
      <c r="AU262" s="253" t="s">
        <v>148</v>
      </c>
      <c r="AV262" s="14" t="s">
        <v>87</v>
      </c>
      <c r="AW262" s="14" t="s">
        <v>32</v>
      </c>
      <c r="AX262" s="14" t="s">
        <v>77</v>
      </c>
      <c r="AY262" s="253" t="s">
        <v>130</v>
      </c>
    </row>
    <row r="263" s="15" customFormat="1">
      <c r="A263" s="15"/>
      <c r="B263" s="254"/>
      <c r="C263" s="255"/>
      <c r="D263" s="234" t="s">
        <v>140</v>
      </c>
      <c r="E263" s="256" t="s">
        <v>1</v>
      </c>
      <c r="F263" s="257" t="s">
        <v>143</v>
      </c>
      <c r="G263" s="255"/>
      <c r="H263" s="258">
        <v>31.699999999999999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4" t="s">
        <v>140</v>
      </c>
      <c r="AU263" s="264" t="s">
        <v>148</v>
      </c>
      <c r="AV263" s="15" t="s">
        <v>144</v>
      </c>
      <c r="AW263" s="15" t="s">
        <v>32</v>
      </c>
      <c r="AX263" s="15" t="s">
        <v>85</v>
      </c>
      <c r="AY263" s="264" t="s">
        <v>130</v>
      </c>
    </row>
    <row r="264" s="2" customFormat="1" ht="24.15" customHeight="1">
      <c r="A264" s="38"/>
      <c r="B264" s="39"/>
      <c r="C264" s="219" t="s">
        <v>291</v>
      </c>
      <c r="D264" s="219" t="s">
        <v>133</v>
      </c>
      <c r="E264" s="220" t="s">
        <v>292</v>
      </c>
      <c r="F264" s="221" t="s">
        <v>293</v>
      </c>
      <c r="G264" s="222" t="s">
        <v>283</v>
      </c>
      <c r="H264" s="223">
        <v>128</v>
      </c>
      <c r="I264" s="224"/>
      <c r="J264" s="225">
        <f>ROUND(I264*H264,2)</f>
        <v>0</v>
      </c>
      <c r="K264" s="221" t="s">
        <v>1</v>
      </c>
      <c r="L264" s="44"/>
      <c r="M264" s="226" t="s">
        <v>1</v>
      </c>
      <c r="N264" s="227" t="s">
        <v>42</v>
      </c>
      <c r="O264" s="91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0" t="s">
        <v>144</v>
      </c>
      <c r="AT264" s="230" t="s">
        <v>133</v>
      </c>
      <c r="AU264" s="230" t="s">
        <v>148</v>
      </c>
      <c r="AY264" s="17" t="s">
        <v>130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7" t="s">
        <v>85</v>
      </c>
      <c r="BK264" s="231">
        <f>ROUND(I264*H264,2)</f>
        <v>0</v>
      </c>
      <c r="BL264" s="17" t="s">
        <v>144</v>
      </c>
      <c r="BM264" s="230" t="s">
        <v>294</v>
      </c>
    </row>
    <row r="265" s="13" customFormat="1">
      <c r="A265" s="13"/>
      <c r="B265" s="232"/>
      <c r="C265" s="233"/>
      <c r="D265" s="234" t="s">
        <v>140</v>
      </c>
      <c r="E265" s="235" t="s">
        <v>1</v>
      </c>
      <c r="F265" s="236" t="s">
        <v>250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140</v>
      </c>
      <c r="AU265" s="242" t="s">
        <v>148</v>
      </c>
      <c r="AV265" s="13" t="s">
        <v>85</v>
      </c>
      <c r="AW265" s="13" t="s">
        <v>32</v>
      </c>
      <c r="AX265" s="13" t="s">
        <v>77</v>
      </c>
      <c r="AY265" s="242" t="s">
        <v>130</v>
      </c>
    </row>
    <row r="266" s="14" customFormat="1">
      <c r="A266" s="14"/>
      <c r="B266" s="243"/>
      <c r="C266" s="244"/>
      <c r="D266" s="234" t="s">
        <v>140</v>
      </c>
      <c r="E266" s="245" t="s">
        <v>1</v>
      </c>
      <c r="F266" s="246" t="s">
        <v>295</v>
      </c>
      <c r="G266" s="244"/>
      <c r="H266" s="247">
        <v>128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140</v>
      </c>
      <c r="AU266" s="253" t="s">
        <v>148</v>
      </c>
      <c r="AV266" s="14" t="s">
        <v>87</v>
      </c>
      <c r="AW266" s="14" t="s">
        <v>32</v>
      </c>
      <c r="AX266" s="14" t="s">
        <v>77</v>
      </c>
      <c r="AY266" s="253" t="s">
        <v>130</v>
      </c>
    </row>
    <row r="267" s="15" customFormat="1">
      <c r="A267" s="15"/>
      <c r="B267" s="254"/>
      <c r="C267" s="255"/>
      <c r="D267" s="234" t="s">
        <v>140</v>
      </c>
      <c r="E267" s="256" t="s">
        <v>1</v>
      </c>
      <c r="F267" s="257" t="s">
        <v>143</v>
      </c>
      <c r="G267" s="255"/>
      <c r="H267" s="258">
        <v>128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4" t="s">
        <v>140</v>
      </c>
      <c r="AU267" s="264" t="s">
        <v>148</v>
      </c>
      <c r="AV267" s="15" t="s">
        <v>144</v>
      </c>
      <c r="AW267" s="15" t="s">
        <v>32</v>
      </c>
      <c r="AX267" s="15" t="s">
        <v>85</v>
      </c>
      <c r="AY267" s="264" t="s">
        <v>130</v>
      </c>
    </row>
    <row r="268" s="2" customFormat="1" ht="24.15" customHeight="1">
      <c r="A268" s="38"/>
      <c r="B268" s="39"/>
      <c r="C268" s="219" t="s">
        <v>296</v>
      </c>
      <c r="D268" s="219" t="s">
        <v>133</v>
      </c>
      <c r="E268" s="220" t="s">
        <v>297</v>
      </c>
      <c r="F268" s="221" t="s">
        <v>298</v>
      </c>
      <c r="G268" s="222" t="s">
        <v>283</v>
      </c>
      <c r="H268" s="223">
        <v>52.149999999999999</v>
      </c>
      <c r="I268" s="224"/>
      <c r="J268" s="225">
        <f>ROUND(I268*H268,2)</f>
        <v>0</v>
      </c>
      <c r="K268" s="221" t="s">
        <v>1</v>
      </c>
      <c r="L268" s="44"/>
      <c r="M268" s="226" t="s">
        <v>1</v>
      </c>
      <c r="N268" s="227" t="s">
        <v>42</v>
      </c>
      <c r="O268" s="91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0" t="s">
        <v>144</v>
      </c>
      <c r="AT268" s="230" t="s">
        <v>133</v>
      </c>
      <c r="AU268" s="230" t="s">
        <v>148</v>
      </c>
      <c r="AY268" s="17" t="s">
        <v>130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7" t="s">
        <v>85</v>
      </c>
      <c r="BK268" s="231">
        <f>ROUND(I268*H268,2)</f>
        <v>0</v>
      </c>
      <c r="BL268" s="17" t="s">
        <v>144</v>
      </c>
      <c r="BM268" s="230" t="s">
        <v>299</v>
      </c>
    </row>
    <row r="269" s="13" customFormat="1">
      <c r="A269" s="13"/>
      <c r="B269" s="232"/>
      <c r="C269" s="233"/>
      <c r="D269" s="234" t="s">
        <v>140</v>
      </c>
      <c r="E269" s="235" t="s">
        <v>1</v>
      </c>
      <c r="F269" s="236" t="s">
        <v>250</v>
      </c>
      <c r="G269" s="233"/>
      <c r="H269" s="235" t="s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140</v>
      </c>
      <c r="AU269" s="242" t="s">
        <v>148</v>
      </c>
      <c r="AV269" s="13" t="s">
        <v>85</v>
      </c>
      <c r="AW269" s="13" t="s">
        <v>32</v>
      </c>
      <c r="AX269" s="13" t="s">
        <v>77</v>
      </c>
      <c r="AY269" s="242" t="s">
        <v>130</v>
      </c>
    </row>
    <row r="270" s="14" customFormat="1">
      <c r="A270" s="14"/>
      <c r="B270" s="243"/>
      <c r="C270" s="244"/>
      <c r="D270" s="234" t="s">
        <v>140</v>
      </c>
      <c r="E270" s="245" t="s">
        <v>1</v>
      </c>
      <c r="F270" s="246" t="s">
        <v>300</v>
      </c>
      <c r="G270" s="244"/>
      <c r="H270" s="247">
        <v>52.149999999999999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140</v>
      </c>
      <c r="AU270" s="253" t="s">
        <v>148</v>
      </c>
      <c r="AV270" s="14" t="s">
        <v>87</v>
      </c>
      <c r="AW270" s="14" t="s">
        <v>32</v>
      </c>
      <c r="AX270" s="14" t="s">
        <v>77</v>
      </c>
      <c r="AY270" s="253" t="s">
        <v>130</v>
      </c>
    </row>
    <row r="271" s="15" customFormat="1">
      <c r="A271" s="15"/>
      <c r="B271" s="254"/>
      <c r="C271" s="255"/>
      <c r="D271" s="234" t="s">
        <v>140</v>
      </c>
      <c r="E271" s="256" t="s">
        <v>1</v>
      </c>
      <c r="F271" s="257" t="s">
        <v>143</v>
      </c>
      <c r="G271" s="255"/>
      <c r="H271" s="258">
        <v>52.149999999999999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4" t="s">
        <v>140</v>
      </c>
      <c r="AU271" s="264" t="s">
        <v>148</v>
      </c>
      <c r="AV271" s="15" t="s">
        <v>144</v>
      </c>
      <c r="AW271" s="15" t="s">
        <v>32</v>
      </c>
      <c r="AX271" s="15" t="s">
        <v>85</v>
      </c>
      <c r="AY271" s="264" t="s">
        <v>130</v>
      </c>
    </row>
    <row r="272" s="2" customFormat="1" ht="24.15" customHeight="1">
      <c r="A272" s="38"/>
      <c r="B272" s="39"/>
      <c r="C272" s="219" t="s">
        <v>301</v>
      </c>
      <c r="D272" s="219" t="s">
        <v>133</v>
      </c>
      <c r="E272" s="220" t="s">
        <v>302</v>
      </c>
      <c r="F272" s="221" t="s">
        <v>303</v>
      </c>
      <c r="G272" s="222" t="s">
        <v>283</v>
      </c>
      <c r="H272" s="223">
        <v>21.5</v>
      </c>
      <c r="I272" s="224"/>
      <c r="J272" s="225">
        <f>ROUND(I272*H272,2)</f>
        <v>0</v>
      </c>
      <c r="K272" s="221" t="s">
        <v>1</v>
      </c>
      <c r="L272" s="44"/>
      <c r="M272" s="226" t="s">
        <v>1</v>
      </c>
      <c r="N272" s="227" t="s">
        <v>42</v>
      </c>
      <c r="O272" s="91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0" t="s">
        <v>144</v>
      </c>
      <c r="AT272" s="230" t="s">
        <v>133</v>
      </c>
      <c r="AU272" s="230" t="s">
        <v>148</v>
      </c>
      <c r="AY272" s="17" t="s">
        <v>130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7" t="s">
        <v>85</v>
      </c>
      <c r="BK272" s="231">
        <f>ROUND(I272*H272,2)</f>
        <v>0</v>
      </c>
      <c r="BL272" s="17" t="s">
        <v>144</v>
      </c>
      <c r="BM272" s="230" t="s">
        <v>304</v>
      </c>
    </row>
    <row r="273" s="13" customFormat="1">
      <c r="A273" s="13"/>
      <c r="B273" s="232"/>
      <c r="C273" s="233"/>
      <c r="D273" s="234" t="s">
        <v>140</v>
      </c>
      <c r="E273" s="235" t="s">
        <v>1</v>
      </c>
      <c r="F273" s="236" t="s">
        <v>250</v>
      </c>
      <c r="G273" s="233"/>
      <c r="H273" s="235" t="s">
        <v>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140</v>
      </c>
      <c r="AU273" s="242" t="s">
        <v>148</v>
      </c>
      <c r="AV273" s="13" t="s">
        <v>85</v>
      </c>
      <c r="AW273" s="13" t="s">
        <v>32</v>
      </c>
      <c r="AX273" s="13" t="s">
        <v>77</v>
      </c>
      <c r="AY273" s="242" t="s">
        <v>130</v>
      </c>
    </row>
    <row r="274" s="14" customFormat="1">
      <c r="A274" s="14"/>
      <c r="B274" s="243"/>
      <c r="C274" s="244"/>
      <c r="D274" s="234" t="s">
        <v>140</v>
      </c>
      <c r="E274" s="245" t="s">
        <v>1</v>
      </c>
      <c r="F274" s="246" t="s">
        <v>305</v>
      </c>
      <c r="G274" s="244"/>
      <c r="H274" s="247">
        <v>21.5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140</v>
      </c>
      <c r="AU274" s="253" t="s">
        <v>148</v>
      </c>
      <c r="AV274" s="14" t="s">
        <v>87</v>
      </c>
      <c r="AW274" s="14" t="s">
        <v>32</v>
      </c>
      <c r="AX274" s="14" t="s">
        <v>77</v>
      </c>
      <c r="AY274" s="253" t="s">
        <v>130</v>
      </c>
    </row>
    <row r="275" s="15" customFormat="1">
      <c r="A275" s="15"/>
      <c r="B275" s="254"/>
      <c r="C275" s="255"/>
      <c r="D275" s="234" t="s">
        <v>140</v>
      </c>
      <c r="E275" s="256" t="s">
        <v>1</v>
      </c>
      <c r="F275" s="257" t="s">
        <v>143</v>
      </c>
      <c r="G275" s="255"/>
      <c r="H275" s="258">
        <v>21.5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4" t="s">
        <v>140</v>
      </c>
      <c r="AU275" s="264" t="s">
        <v>148</v>
      </c>
      <c r="AV275" s="15" t="s">
        <v>144</v>
      </c>
      <c r="AW275" s="15" t="s">
        <v>32</v>
      </c>
      <c r="AX275" s="15" t="s">
        <v>85</v>
      </c>
      <c r="AY275" s="264" t="s">
        <v>130</v>
      </c>
    </row>
    <row r="276" s="2" customFormat="1" ht="24.15" customHeight="1">
      <c r="A276" s="38"/>
      <c r="B276" s="39"/>
      <c r="C276" s="219" t="s">
        <v>306</v>
      </c>
      <c r="D276" s="219" t="s">
        <v>133</v>
      </c>
      <c r="E276" s="220" t="s">
        <v>307</v>
      </c>
      <c r="F276" s="221" t="s">
        <v>308</v>
      </c>
      <c r="G276" s="222" t="s">
        <v>309</v>
      </c>
      <c r="H276" s="223">
        <v>1</v>
      </c>
      <c r="I276" s="224"/>
      <c r="J276" s="225">
        <f>ROUND(I276*H276,2)</f>
        <v>0</v>
      </c>
      <c r="K276" s="221" t="s">
        <v>1</v>
      </c>
      <c r="L276" s="44"/>
      <c r="M276" s="226" t="s">
        <v>1</v>
      </c>
      <c r="N276" s="227" t="s">
        <v>42</v>
      </c>
      <c r="O276" s="91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0" t="s">
        <v>144</v>
      </c>
      <c r="AT276" s="230" t="s">
        <v>133</v>
      </c>
      <c r="AU276" s="230" t="s">
        <v>148</v>
      </c>
      <c r="AY276" s="17" t="s">
        <v>130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7" t="s">
        <v>85</v>
      </c>
      <c r="BK276" s="231">
        <f>ROUND(I276*H276,2)</f>
        <v>0</v>
      </c>
      <c r="BL276" s="17" t="s">
        <v>144</v>
      </c>
      <c r="BM276" s="230" t="s">
        <v>310</v>
      </c>
    </row>
    <row r="277" s="13" customFormat="1">
      <c r="A277" s="13"/>
      <c r="B277" s="232"/>
      <c r="C277" s="233"/>
      <c r="D277" s="234" t="s">
        <v>140</v>
      </c>
      <c r="E277" s="235" t="s">
        <v>1</v>
      </c>
      <c r="F277" s="236" t="s">
        <v>250</v>
      </c>
      <c r="G277" s="233"/>
      <c r="H277" s="235" t="s">
        <v>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140</v>
      </c>
      <c r="AU277" s="242" t="s">
        <v>148</v>
      </c>
      <c r="AV277" s="13" t="s">
        <v>85</v>
      </c>
      <c r="AW277" s="13" t="s">
        <v>32</v>
      </c>
      <c r="AX277" s="13" t="s">
        <v>77</v>
      </c>
      <c r="AY277" s="242" t="s">
        <v>130</v>
      </c>
    </row>
    <row r="278" s="14" customFormat="1">
      <c r="A278" s="14"/>
      <c r="B278" s="243"/>
      <c r="C278" s="244"/>
      <c r="D278" s="234" t="s">
        <v>140</v>
      </c>
      <c r="E278" s="245" t="s">
        <v>1</v>
      </c>
      <c r="F278" s="246" t="s">
        <v>85</v>
      </c>
      <c r="G278" s="244"/>
      <c r="H278" s="247">
        <v>1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140</v>
      </c>
      <c r="AU278" s="253" t="s">
        <v>148</v>
      </c>
      <c r="AV278" s="14" t="s">
        <v>87</v>
      </c>
      <c r="AW278" s="14" t="s">
        <v>32</v>
      </c>
      <c r="AX278" s="14" t="s">
        <v>85</v>
      </c>
      <c r="AY278" s="253" t="s">
        <v>130</v>
      </c>
    </row>
    <row r="279" s="12" customFormat="1" ht="20.88" customHeight="1">
      <c r="A279" s="12"/>
      <c r="B279" s="203"/>
      <c r="C279" s="204"/>
      <c r="D279" s="205" t="s">
        <v>76</v>
      </c>
      <c r="E279" s="217" t="s">
        <v>311</v>
      </c>
      <c r="F279" s="217" t="s">
        <v>312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SUM(P280:P291)</f>
        <v>0</v>
      </c>
      <c r="Q279" s="211"/>
      <c r="R279" s="212">
        <f>SUM(R280:R291)</f>
        <v>0</v>
      </c>
      <c r="S279" s="211"/>
      <c r="T279" s="213">
        <f>SUM(T280:T291)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85</v>
      </c>
      <c r="AT279" s="215" t="s">
        <v>76</v>
      </c>
      <c r="AU279" s="215" t="s">
        <v>87</v>
      </c>
      <c r="AY279" s="214" t="s">
        <v>130</v>
      </c>
      <c r="BK279" s="216">
        <f>SUM(BK280:BK291)</f>
        <v>0</v>
      </c>
    </row>
    <row r="280" s="2" customFormat="1" ht="37.8" customHeight="1">
      <c r="A280" s="38"/>
      <c r="B280" s="39"/>
      <c r="C280" s="219" t="s">
        <v>313</v>
      </c>
      <c r="D280" s="219" t="s">
        <v>133</v>
      </c>
      <c r="E280" s="220" t="s">
        <v>314</v>
      </c>
      <c r="F280" s="221" t="s">
        <v>315</v>
      </c>
      <c r="G280" s="222" t="s">
        <v>248</v>
      </c>
      <c r="H280" s="223">
        <v>2</v>
      </c>
      <c r="I280" s="224"/>
      <c r="J280" s="225">
        <f>ROUND(I280*H280,2)</f>
        <v>0</v>
      </c>
      <c r="K280" s="221" t="s">
        <v>1</v>
      </c>
      <c r="L280" s="44"/>
      <c r="M280" s="226" t="s">
        <v>1</v>
      </c>
      <c r="N280" s="227" t="s">
        <v>42</v>
      </c>
      <c r="O280" s="91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0" t="s">
        <v>144</v>
      </c>
      <c r="AT280" s="230" t="s">
        <v>133</v>
      </c>
      <c r="AU280" s="230" t="s">
        <v>148</v>
      </c>
      <c r="AY280" s="17" t="s">
        <v>130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7" t="s">
        <v>85</v>
      </c>
      <c r="BK280" s="231">
        <f>ROUND(I280*H280,2)</f>
        <v>0</v>
      </c>
      <c r="BL280" s="17" t="s">
        <v>144</v>
      </c>
      <c r="BM280" s="230" t="s">
        <v>316</v>
      </c>
    </row>
    <row r="281" s="13" customFormat="1">
      <c r="A281" s="13"/>
      <c r="B281" s="232"/>
      <c r="C281" s="233"/>
      <c r="D281" s="234" t="s">
        <v>140</v>
      </c>
      <c r="E281" s="235" t="s">
        <v>1</v>
      </c>
      <c r="F281" s="236" t="s">
        <v>317</v>
      </c>
      <c r="G281" s="233"/>
      <c r="H281" s="235" t="s">
        <v>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140</v>
      </c>
      <c r="AU281" s="242" t="s">
        <v>148</v>
      </c>
      <c r="AV281" s="13" t="s">
        <v>85</v>
      </c>
      <c r="AW281" s="13" t="s">
        <v>32</v>
      </c>
      <c r="AX281" s="13" t="s">
        <v>77</v>
      </c>
      <c r="AY281" s="242" t="s">
        <v>130</v>
      </c>
    </row>
    <row r="282" s="14" customFormat="1">
      <c r="A282" s="14"/>
      <c r="B282" s="243"/>
      <c r="C282" s="244"/>
      <c r="D282" s="234" t="s">
        <v>140</v>
      </c>
      <c r="E282" s="245" t="s">
        <v>1</v>
      </c>
      <c r="F282" s="246" t="s">
        <v>87</v>
      </c>
      <c r="G282" s="244"/>
      <c r="H282" s="247">
        <v>2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140</v>
      </c>
      <c r="AU282" s="253" t="s">
        <v>148</v>
      </c>
      <c r="AV282" s="14" t="s">
        <v>87</v>
      </c>
      <c r="AW282" s="14" t="s">
        <v>32</v>
      </c>
      <c r="AX282" s="14" t="s">
        <v>85</v>
      </c>
      <c r="AY282" s="253" t="s">
        <v>130</v>
      </c>
    </row>
    <row r="283" s="2" customFormat="1" ht="33" customHeight="1">
      <c r="A283" s="38"/>
      <c r="B283" s="39"/>
      <c r="C283" s="219" t="s">
        <v>318</v>
      </c>
      <c r="D283" s="219" t="s">
        <v>133</v>
      </c>
      <c r="E283" s="220" t="s">
        <v>319</v>
      </c>
      <c r="F283" s="221" t="s">
        <v>320</v>
      </c>
      <c r="G283" s="222" t="s">
        <v>248</v>
      </c>
      <c r="H283" s="223">
        <v>1</v>
      </c>
      <c r="I283" s="224"/>
      <c r="J283" s="225">
        <f>ROUND(I283*H283,2)</f>
        <v>0</v>
      </c>
      <c r="K283" s="221" t="s">
        <v>1</v>
      </c>
      <c r="L283" s="44"/>
      <c r="M283" s="226" t="s">
        <v>1</v>
      </c>
      <c r="N283" s="227" t="s">
        <v>42</v>
      </c>
      <c r="O283" s="91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0" t="s">
        <v>144</v>
      </c>
      <c r="AT283" s="230" t="s">
        <v>133</v>
      </c>
      <c r="AU283" s="230" t="s">
        <v>148</v>
      </c>
      <c r="AY283" s="17" t="s">
        <v>130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7" t="s">
        <v>85</v>
      </c>
      <c r="BK283" s="231">
        <f>ROUND(I283*H283,2)</f>
        <v>0</v>
      </c>
      <c r="BL283" s="17" t="s">
        <v>144</v>
      </c>
      <c r="BM283" s="230" t="s">
        <v>321</v>
      </c>
    </row>
    <row r="284" s="13" customFormat="1">
      <c r="A284" s="13"/>
      <c r="B284" s="232"/>
      <c r="C284" s="233"/>
      <c r="D284" s="234" t="s">
        <v>140</v>
      </c>
      <c r="E284" s="235" t="s">
        <v>1</v>
      </c>
      <c r="F284" s="236" t="s">
        <v>317</v>
      </c>
      <c r="G284" s="233"/>
      <c r="H284" s="235" t="s">
        <v>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140</v>
      </c>
      <c r="AU284" s="242" t="s">
        <v>148</v>
      </c>
      <c r="AV284" s="13" t="s">
        <v>85</v>
      </c>
      <c r="AW284" s="13" t="s">
        <v>32</v>
      </c>
      <c r="AX284" s="13" t="s">
        <v>77</v>
      </c>
      <c r="AY284" s="242" t="s">
        <v>130</v>
      </c>
    </row>
    <row r="285" s="14" customFormat="1">
      <c r="A285" s="14"/>
      <c r="B285" s="243"/>
      <c r="C285" s="244"/>
      <c r="D285" s="234" t="s">
        <v>140</v>
      </c>
      <c r="E285" s="245" t="s">
        <v>1</v>
      </c>
      <c r="F285" s="246" t="s">
        <v>85</v>
      </c>
      <c r="G285" s="244"/>
      <c r="H285" s="247">
        <v>1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140</v>
      </c>
      <c r="AU285" s="253" t="s">
        <v>148</v>
      </c>
      <c r="AV285" s="14" t="s">
        <v>87</v>
      </c>
      <c r="AW285" s="14" t="s">
        <v>32</v>
      </c>
      <c r="AX285" s="14" t="s">
        <v>85</v>
      </c>
      <c r="AY285" s="253" t="s">
        <v>130</v>
      </c>
    </row>
    <row r="286" s="2" customFormat="1" ht="37.8" customHeight="1">
      <c r="A286" s="38"/>
      <c r="B286" s="39"/>
      <c r="C286" s="219" t="s">
        <v>322</v>
      </c>
      <c r="D286" s="219" t="s">
        <v>133</v>
      </c>
      <c r="E286" s="220" t="s">
        <v>323</v>
      </c>
      <c r="F286" s="221" t="s">
        <v>324</v>
      </c>
      <c r="G286" s="222" t="s">
        <v>248</v>
      </c>
      <c r="H286" s="223">
        <v>2</v>
      </c>
      <c r="I286" s="224"/>
      <c r="J286" s="225">
        <f>ROUND(I286*H286,2)</f>
        <v>0</v>
      </c>
      <c r="K286" s="221" t="s">
        <v>1</v>
      </c>
      <c r="L286" s="44"/>
      <c r="M286" s="226" t="s">
        <v>1</v>
      </c>
      <c r="N286" s="227" t="s">
        <v>42</v>
      </c>
      <c r="O286" s="91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0" t="s">
        <v>144</v>
      </c>
      <c r="AT286" s="230" t="s">
        <v>133</v>
      </c>
      <c r="AU286" s="230" t="s">
        <v>148</v>
      </c>
      <c r="AY286" s="17" t="s">
        <v>130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7" t="s">
        <v>85</v>
      </c>
      <c r="BK286" s="231">
        <f>ROUND(I286*H286,2)</f>
        <v>0</v>
      </c>
      <c r="BL286" s="17" t="s">
        <v>144</v>
      </c>
      <c r="BM286" s="230" t="s">
        <v>325</v>
      </c>
    </row>
    <row r="287" s="13" customFormat="1">
      <c r="A287" s="13"/>
      <c r="B287" s="232"/>
      <c r="C287" s="233"/>
      <c r="D287" s="234" t="s">
        <v>140</v>
      </c>
      <c r="E287" s="235" t="s">
        <v>1</v>
      </c>
      <c r="F287" s="236" t="s">
        <v>317</v>
      </c>
      <c r="G287" s="233"/>
      <c r="H287" s="235" t="s">
        <v>1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140</v>
      </c>
      <c r="AU287" s="242" t="s">
        <v>148</v>
      </c>
      <c r="AV287" s="13" t="s">
        <v>85</v>
      </c>
      <c r="AW287" s="13" t="s">
        <v>32</v>
      </c>
      <c r="AX287" s="13" t="s">
        <v>77</v>
      </c>
      <c r="AY287" s="242" t="s">
        <v>130</v>
      </c>
    </row>
    <row r="288" s="14" customFormat="1">
      <c r="A288" s="14"/>
      <c r="B288" s="243"/>
      <c r="C288" s="244"/>
      <c r="D288" s="234" t="s">
        <v>140</v>
      </c>
      <c r="E288" s="245" t="s">
        <v>1</v>
      </c>
      <c r="F288" s="246" t="s">
        <v>87</v>
      </c>
      <c r="G288" s="244"/>
      <c r="H288" s="247">
        <v>2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140</v>
      </c>
      <c r="AU288" s="253" t="s">
        <v>148</v>
      </c>
      <c r="AV288" s="14" t="s">
        <v>87</v>
      </c>
      <c r="AW288" s="14" t="s">
        <v>32</v>
      </c>
      <c r="AX288" s="14" t="s">
        <v>85</v>
      </c>
      <c r="AY288" s="253" t="s">
        <v>130</v>
      </c>
    </row>
    <row r="289" s="2" customFormat="1" ht="37.8" customHeight="1">
      <c r="A289" s="38"/>
      <c r="B289" s="39"/>
      <c r="C289" s="219" t="s">
        <v>326</v>
      </c>
      <c r="D289" s="219" t="s">
        <v>133</v>
      </c>
      <c r="E289" s="220" t="s">
        <v>327</v>
      </c>
      <c r="F289" s="221" t="s">
        <v>328</v>
      </c>
      <c r="G289" s="222" t="s">
        <v>248</v>
      </c>
      <c r="H289" s="223">
        <v>1</v>
      </c>
      <c r="I289" s="224"/>
      <c r="J289" s="225">
        <f>ROUND(I289*H289,2)</f>
        <v>0</v>
      </c>
      <c r="K289" s="221" t="s">
        <v>1</v>
      </c>
      <c r="L289" s="44"/>
      <c r="M289" s="226" t="s">
        <v>1</v>
      </c>
      <c r="N289" s="227" t="s">
        <v>42</v>
      </c>
      <c r="O289" s="91"/>
      <c r="P289" s="228">
        <f>O289*H289</f>
        <v>0</v>
      </c>
      <c r="Q289" s="228">
        <v>0</v>
      </c>
      <c r="R289" s="228">
        <f>Q289*H289</f>
        <v>0</v>
      </c>
      <c r="S289" s="228">
        <v>0</v>
      </c>
      <c r="T289" s="229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0" t="s">
        <v>144</v>
      </c>
      <c r="AT289" s="230" t="s">
        <v>133</v>
      </c>
      <c r="AU289" s="230" t="s">
        <v>148</v>
      </c>
      <c r="AY289" s="17" t="s">
        <v>130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7" t="s">
        <v>85</v>
      </c>
      <c r="BK289" s="231">
        <f>ROUND(I289*H289,2)</f>
        <v>0</v>
      </c>
      <c r="BL289" s="17" t="s">
        <v>144</v>
      </c>
      <c r="BM289" s="230" t="s">
        <v>329</v>
      </c>
    </row>
    <row r="290" s="13" customFormat="1">
      <c r="A290" s="13"/>
      <c r="B290" s="232"/>
      <c r="C290" s="233"/>
      <c r="D290" s="234" t="s">
        <v>140</v>
      </c>
      <c r="E290" s="235" t="s">
        <v>1</v>
      </c>
      <c r="F290" s="236" t="s">
        <v>317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140</v>
      </c>
      <c r="AU290" s="242" t="s">
        <v>148</v>
      </c>
      <c r="AV290" s="13" t="s">
        <v>85</v>
      </c>
      <c r="AW290" s="13" t="s">
        <v>32</v>
      </c>
      <c r="AX290" s="13" t="s">
        <v>77</v>
      </c>
      <c r="AY290" s="242" t="s">
        <v>130</v>
      </c>
    </row>
    <row r="291" s="14" customFormat="1">
      <c r="A291" s="14"/>
      <c r="B291" s="243"/>
      <c r="C291" s="244"/>
      <c r="D291" s="234" t="s">
        <v>140</v>
      </c>
      <c r="E291" s="245" t="s">
        <v>1</v>
      </c>
      <c r="F291" s="246" t="s">
        <v>85</v>
      </c>
      <c r="G291" s="244"/>
      <c r="H291" s="247">
        <v>1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140</v>
      </c>
      <c r="AU291" s="253" t="s">
        <v>148</v>
      </c>
      <c r="AV291" s="14" t="s">
        <v>87</v>
      </c>
      <c r="AW291" s="14" t="s">
        <v>32</v>
      </c>
      <c r="AX291" s="14" t="s">
        <v>85</v>
      </c>
      <c r="AY291" s="253" t="s">
        <v>130</v>
      </c>
    </row>
    <row r="292" s="12" customFormat="1" ht="22.8" customHeight="1">
      <c r="A292" s="12"/>
      <c r="B292" s="203"/>
      <c r="C292" s="204"/>
      <c r="D292" s="205" t="s">
        <v>76</v>
      </c>
      <c r="E292" s="217" t="s">
        <v>160</v>
      </c>
      <c r="F292" s="217" t="s">
        <v>330</v>
      </c>
      <c r="G292" s="204"/>
      <c r="H292" s="204"/>
      <c r="I292" s="207"/>
      <c r="J292" s="218">
        <f>BK292</f>
        <v>0</v>
      </c>
      <c r="K292" s="204"/>
      <c r="L292" s="209"/>
      <c r="M292" s="210"/>
      <c r="N292" s="211"/>
      <c r="O292" s="211"/>
      <c r="P292" s="212">
        <f>SUM(P293:P296)</f>
        <v>0</v>
      </c>
      <c r="Q292" s="211"/>
      <c r="R292" s="212">
        <f>SUM(R293:R296)</f>
        <v>0</v>
      </c>
      <c r="S292" s="211"/>
      <c r="T292" s="213">
        <f>SUM(T293:T296)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4" t="s">
        <v>85</v>
      </c>
      <c r="AT292" s="215" t="s">
        <v>76</v>
      </c>
      <c r="AU292" s="215" t="s">
        <v>85</v>
      </c>
      <c r="AY292" s="214" t="s">
        <v>130</v>
      </c>
      <c r="BK292" s="216">
        <f>SUM(BK293:BK296)</f>
        <v>0</v>
      </c>
    </row>
    <row r="293" s="2" customFormat="1" ht="21.75" customHeight="1">
      <c r="A293" s="38"/>
      <c r="B293" s="39"/>
      <c r="C293" s="219" t="s">
        <v>331</v>
      </c>
      <c r="D293" s="219" t="s">
        <v>133</v>
      </c>
      <c r="E293" s="220" t="s">
        <v>332</v>
      </c>
      <c r="F293" s="221" t="s">
        <v>333</v>
      </c>
      <c r="G293" s="222" t="s">
        <v>136</v>
      </c>
      <c r="H293" s="223">
        <v>295.44</v>
      </c>
      <c r="I293" s="224"/>
      <c r="J293" s="225">
        <f>ROUND(I293*H293,2)</f>
        <v>0</v>
      </c>
      <c r="K293" s="221" t="s">
        <v>137</v>
      </c>
      <c r="L293" s="44"/>
      <c r="M293" s="226" t="s">
        <v>1</v>
      </c>
      <c r="N293" s="227" t="s">
        <v>42</v>
      </c>
      <c r="O293" s="91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0" t="s">
        <v>144</v>
      </c>
      <c r="AT293" s="230" t="s">
        <v>133</v>
      </c>
      <c r="AU293" s="230" t="s">
        <v>87</v>
      </c>
      <c r="AY293" s="17" t="s">
        <v>130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7" t="s">
        <v>85</v>
      </c>
      <c r="BK293" s="231">
        <f>ROUND(I293*H293,2)</f>
        <v>0</v>
      </c>
      <c r="BL293" s="17" t="s">
        <v>144</v>
      </c>
      <c r="BM293" s="230" t="s">
        <v>334</v>
      </c>
    </row>
    <row r="294" s="13" customFormat="1">
      <c r="A294" s="13"/>
      <c r="B294" s="232"/>
      <c r="C294" s="233"/>
      <c r="D294" s="234" t="s">
        <v>140</v>
      </c>
      <c r="E294" s="235" t="s">
        <v>1</v>
      </c>
      <c r="F294" s="236" t="s">
        <v>250</v>
      </c>
      <c r="G294" s="233"/>
      <c r="H294" s="235" t="s">
        <v>1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140</v>
      </c>
      <c r="AU294" s="242" t="s">
        <v>87</v>
      </c>
      <c r="AV294" s="13" t="s">
        <v>85</v>
      </c>
      <c r="AW294" s="13" t="s">
        <v>32</v>
      </c>
      <c r="AX294" s="13" t="s">
        <v>77</v>
      </c>
      <c r="AY294" s="242" t="s">
        <v>130</v>
      </c>
    </row>
    <row r="295" s="14" customFormat="1">
      <c r="A295" s="14"/>
      <c r="B295" s="243"/>
      <c r="C295" s="244"/>
      <c r="D295" s="234" t="s">
        <v>140</v>
      </c>
      <c r="E295" s="245" t="s">
        <v>1</v>
      </c>
      <c r="F295" s="246" t="s">
        <v>335</v>
      </c>
      <c r="G295" s="244"/>
      <c r="H295" s="247">
        <v>295.44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140</v>
      </c>
      <c r="AU295" s="253" t="s">
        <v>87</v>
      </c>
      <c r="AV295" s="14" t="s">
        <v>87</v>
      </c>
      <c r="AW295" s="14" t="s">
        <v>32</v>
      </c>
      <c r="AX295" s="14" t="s">
        <v>85</v>
      </c>
      <c r="AY295" s="253" t="s">
        <v>130</v>
      </c>
    </row>
    <row r="296" s="2" customFormat="1" ht="16.5" customHeight="1">
      <c r="A296" s="38"/>
      <c r="B296" s="39"/>
      <c r="C296" s="219" t="s">
        <v>336</v>
      </c>
      <c r="D296" s="219" t="s">
        <v>133</v>
      </c>
      <c r="E296" s="220" t="s">
        <v>337</v>
      </c>
      <c r="F296" s="221" t="s">
        <v>338</v>
      </c>
      <c r="G296" s="222" t="s">
        <v>339</v>
      </c>
      <c r="H296" s="223">
        <v>50</v>
      </c>
      <c r="I296" s="224"/>
      <c r="J296" s="225">
        <f>ROUND(I296*H296,2)</f>
        <v>0</v>
      </c>
      <c r="K296" s="221" t="s">
        <v>1</v>
      </c>
      <c r="L296" s="44"/>
      <c r="M296" s="226" t="s">
        <v>1</v>
      </c>
      <c r="N296" s="227" t="s">
        <v>42</v>
      </c>
      <c r="O296" s="91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0" t="s">
        <v>144</v>
      </c>
      <c r="AT296" s="230" t="s">
        <v>133</v>
      </c>
      <c r="AU296" s="230" t="s">
        <v>87</v>
      </c>
      <c r="AY296" s="17" t="s">
        <v>130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7" t="s">
        <v>85</v>
      </c>
      <c r="BK296" s="231">
        <f>ROUND(I296*H296,2)</f>
        <v>0</v>
      </c>
      <c r="BL296" s="17" t="s">
        <v>144</v>
      </c>
      <c r="BM296" s="230" t="s">
        <v>340</v>
      </c>
    </row>
    <row r="297" s="12" customFormat="1" ht="22.8" customHeight="1">
      <c r="A297" s="12"/>
      <c r="B297" s="203"/>
      <c r="C297" s="204"/>
      <c r="D297" s="205" t="s">
        <v>76</v>
      </c>
      <c r="E297" s="217" t="s">
        <v>174</v>
      </c>
      <c r="F297" s="217" t="s">
        <v>341</v>
      </c>
      <c r="G297" s="204"/>
      <c r="H297" s="204"/>
      <c r="I297" s="207"/>
      <c r="J297" s="218">
        <f>BK297</f>
        <v>0</v>
      </c>
      <c r="K297" s="204"/>
      <c r="L297" s="209"/>
      <c r="M297" s="210"/>
      <c r="N297" s="211"/>
      <c r="O297" s="211"/>
      <c r="P297" s="212">
        <f>SUM(P298:P318)</f>
        <v>0</v>
      </c>
      <c r="Q297" s="211"/>
      <c r="R297" s="212">
        <f>SUM(R298:R318)</f>
        <v>0</v>
      </c>
      <c r="S297" s="211"/>
      <c r="T297" s="213">
        <f>SUM(T298:T318)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4" t="s">
        <v>85</v>
      </c>
      <c r="AT297" s="215" t="s">
        <v>76</v>
      </c>
      <c r="AU297" s="215" t="s">
        <v>85</v>
      </c>
      <c r="AY297" s="214" t="s">
        <v>130</v>
      </c>
      <c r="BK297" s="216">
        <f>SUM(BK298:BK318)</f>
        <v>0</v>
      </c>
    </row>
    <row r="298" s="2" customFormat="1" ht="33" customHeight="1">
      <c r="A298" s="38"/>
      <c r="B298" s="39"/>
      <c r="C298" s="219" t="s">
        <v>342</v>
      </c>
      <c r="D298" s="219" t="s">
        <v>133</v>
      </c>
      <c r="E298" s="220" t="s">
        <v>343</v>
      </c>
      <c r="F298" s="221" t="s">
        <v>344</v>
      </c>
      <c r="G298" s="222" t="s">
        <v>136</v>
      </c>
      <c r="H298" s="223">
        <v>2187</v>
      </c>
      <c r="I298" s="224"/>
      <c r="J298" s="225">
        <f>ROUND(I298*H298,2)</f>
        <v>0</v>
      </c>
      <c r="K298" s="221" t="s">
        <v>137</v>
      </c>
      <c r="L298" s="44"/>
      <c r="M298" s="226" t="s">
        <v>1</v>
      </c>
      <c r="N298" s="227" t="s">
        <v>42</v>
      </c>
      <c r="O298" s="91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0" t="s">
        <v>144</v>
      </c>
      <c r="AT298" s="230" t="s">
        <v>133</v>
      </c>
      <c r="AU298" s="230" t="s">
        <v>87</v>
      </c>
      <c r="AY298" s="17" t="s">
        <v>130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7" t="s">
        <v>85</v>
      </c>
      <c r="BK298" s="231">
        <f>ROUND(I298*H298,2)</f>
        <v>0</v>
      </c>
      <c r="BL298" s="17" t="s">
        <v>144</v>
      </c>
      <c r="BM298" s="230" t="s">
        <v>345</v>
      </c>
    </row>
    <row r="299" s="13" customFormat="1">
      <c r="A299" s="13"/>
      <c r="B299" s="232"/>
      <c r="C299" s="233"/>
      <c r="D299" s="234" t="s">
        <v>140</v>
      </c>
      <c r="E299" s="235" t="s">
        <v>1</v>
      </c>
      <c r="F299" s="236" t="s">
        <v>250</v>
      </c>
      <c r="G299" s="233"/>
      <c r="H299" s="235" t="s">
        <v>1</v>
      </c>
      <c r="I299" s="237"/>
      <c r="J299" s="233"/>
      <c r="K299" s="233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140</v>
      </c>
      <c r="AU299" s="242" t="s">
        <v>87</v>
      </c>
      <c r="AV299" s="13" t="s">
        <v>85</v>
      </c>
      <c r="AW299" s="13" t="s">
        <v>32</v>
      </c>
      <c r="AX299" s="13" t="s">
        <v>77</v>
      </c>
      <c r="AY299" s="242" t="s">
        <v>130</v>
      </c>
    </row>
    <row r="300" s="14" customFormat="1">
      <c r="A300" s="14"/>
      <c r="B300" s="243"/>
      <c r="C300" s="244"/>
      <c r="D300" s="234" t="s">
        <v>140</v>
      </c>
      <c r="E300" s="245" t="s">
        <v>1</v>
      </c>
      <c r="F300" s="246" t="s">
        <v>346</v>
      </c>
      <c r="G300" s="244"/>
      <c r="H300" s="247">
        <v>2187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140</v>
      </c>
      <c r="AU300" s="253" t="s">
        <v>87</v>
      </c>
      <c r="AV300" s="14" t="s">
        <v>87</v>
      </c>
      <c r="AW300" s="14" t="s">
        <v>32</v>
      </c>
      <c r="AX300" s="14" t="s">
        <v>77</v>
      </c>
      <c r="AY300" s="253" t="s">
        <v>130</v>
      </c>
    </row>
    <row r="301" s="15" customFormat="1">
      <c r="A301" s="15"/>
      <c r="B301" s="254"/>
      <c r="C301" s="255"/>
      <c r="D301" s="234" t="s">
        <v>140</v>
      </c>
      <c r="E301" s="256" t="s">
        <v>91</v>
      </c>
      <c r="F301" s="257" t="s">
        <v>143</v>
      </c>
      <c r="G301" s="255"/>
      <c r="H301" s="258">
        <v>2187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140</v>
      </c>
      <c r="AU301" s="264" t="s">
        <v>87</v>
      </c>
      <c r="AV301" s="15" t="s">
        <v>144</v>
      </c>
      <c r="AW301" s="15" t="s">
        <v>32</v>
      </c>
      <c r="AX301" s="15" t="s">
        <v>85</v>
      </c>
      <c r="AY301" s="264" t="s">
        <v>130</v>
      </c>
    </row>
    <row r="302" s="2" customFormat="1" ht="33" customHeight="1">
      <c r="A302" s="38"/>
      <c r="B302" s="39"/>
      <c r="C302" s="219" t="s">
        <v>347</v>
      </c>
      <c r="D302" s="219" t="s">
        <v>133</v>
      </c>
      <c r="E302" s="220" t="s">
        <v>348</v>
      </c>
      <c r="F302" s="221" t="s">
        <v>349</v>
      </c>
      <c r="G302" s="222" t="s">
        <v>136</v>
      </c>
      <c r="H302" s="223">
        <v>459270</v>
      </c>
      <c r="I302" s="224"/>
      <c r="J302" s="225">
        <f>ROUND(I302*H302,2)</f>
        <v>0</v>
      </c>
      <c r="K302" s="221" t="s">
        <v>137</v>
      </c>
      <c r="L302" s="44"/>
      <c r="M302" s="226" t="s">
        <v>1</v>
      </c>
      <c r="N302" s="227" t="s">
        <v>42</v>
      </c>
      <c r="O302" s="91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0" t="s">
        <v>144</v>
      </c>
      <c r="AT302" s="230" t="s">
        <v>133</v>
      </c>
      <c r="AU302" s="230" t="s">
        <v>87</v>
      </c>
      <c r="AY302" s="17" t="s">
        <v>130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7" t="s">
        <v>85</v>
      </c>
      <c r="BK302" s="231">
        <f>ROUND(I302*H302,2)</f>
        <v>0</v>
      </c>
      <c r="BL302" s="17" t="s">
        <v>144</v>
      </c>
      <c r="BM302" s="230" t="s">
        <v>350</v>
      </c>
    </row>
    <row r="303" s="14" customFormat="1">
      <c r="A303" s="14"/>
      <c r="B303" s="243"/>
      <c r="C303" s="244"/>
      <c r="D303" s="234" t="s">
        <v>140</v>
      </c>
      <c r="E303" s="245" t="s">
        <v>1</v>
      </c>
      <c r="F303" s="246" t="s">
        <v>351</v>
      </c>
      <c r="G303" s="244"/>
      <c r="H303" s="247">
        <v>459270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140</v>
      </c>
      <c r="AU303" s="253" t="s">
        <v>87</v>
      </c>
      <c r="AV303" s="14" t="s">
        <v>87</v>
      </c>
      <c r="AW303" s="14" t="s">
        <v>32</v>
      </c>
      <c r="AX303" s="14" t="s">
        <v>85</v>
      </c>
      <c r="AY303" s="253" t="s">
        <v>130</v>
      </c>
    </row>
    <row r="304" s="2" customFormat="1" ht="33" customHeight="1">
      <c r="A304" s="38"/>
      <c r="B304" s="39"/>
      <c r="C304" s="219" t="s">
        <v>352</v>
      </c>
      <c r="D304" s="219" t="s">
        <v>133</v>
      </c>
      <c r="E304" s="220" t="s">
        <v>353</v>
      </c>
      <c r="F304" s="221" t="s">
        <v>354</v>
      </c>
      <c r="G304" s="222" t="s">
        <v>136</v>
      </c>
      <c r="H304" s="223">
        <v>2187</v>
      </c>
      <c r="I304" s="224"/>
      <c r="J304" s="225">
        <f>ROUND(I304*H304,2)</f>
        <v>0</v>
      </c>
      <c r="K304" s="221" t="s">
        <v>137</v>
      </c>
      <c r="L304" s="44"/>
      <c r="M304" s="226" t="s">
        <v>1</v>
      </c>
      <c r="N304" s="227" t="s">
        <v>42</v>
      </c>
      <c r="O304" s="91"/>
      <c r="P304" s="228">
        <f>O304*H304</f>
        <v>0</v>
      </c>
      <c r="Q304" s="228">
        <v>0</v>
      </c>
      <c r="R304" s="228">
        <f>Q304*H304</f>
        <v>0</v>
      </c>
      <c r="S304" s="228">
        <v>0</v>
      </c>
      <c r="T304" s="229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0" t="s">
        <v>144</v>
      </c>
      <c r="AT304" s="230" t="s">
        <v>133</v>
      </c>
      <c r="AU304" s="230" t="s">
        <v>87</v>
      </c>
      <c r="AY304" s="17" t="s">
        <v>130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7" t="s">
        <v>85</v>
      </c>
      <c r="BK304" s="231">
        <f>ROUND(I304*H304,2)</f>
        <v>0</v>
      </c>
      <c r="BL304" s="17" t="s">
        <v>144</v>
      </c>
      <c r="BM304" s="230" t="s">
        <v>355</v>
      </c>
    </row>
    <row r="305" s="14" customFormat="1">
      <c r="A305" s="14"/>
      <c r="B305" s="243"/>
      <c r="C305" s="244"/>
      <c r="D305" s="234" t="s">
        <v>140</v>
      </c>
      <c r="E305" s="245" t="s">
        <v>1</v>
      </c>
      <c r="F305" s="246" t="s">
        <v>91</v>
      </c>
      <c r="G305" s="244"/>
      <c r="H305" s="247">
        <v>2187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140</v>
      </c>
      <c r="AU305" s="253" t="s">
        <v>87</v>
      </c>
      <c r="AV305" s="14" t="s">
        <v>87</v>
      </c>
      <c r="AW305" s="14" t="s">
        <v>32</v>
      </c>
      <c r="AX305" s="14" t="s">
        <v>85</v>
      </c>
      <c r="AY305" s="253" t="s">
        <v>130</v>
      </c>
    </row>
    <row r="306" s="2" customFormat="1" ht="16.5" customHeight="1">
      <c r="A306" s="38"/>
      <c r="B306" s="39"/>
      <c r="C306" s="219" t="s">
        <v>356</v>
      </c>
      <c r="D306" s="219" t="s">
        <v>133</v>
      </c>
      <c r="E306" s="220" t="s">
        <v>357</v>
      </c>
      <c r="F306" s="221" t="s">
        <v>358</v>
      </c>
      <c r="G306" s="222" t="s">
        <v>136</v>
      </c>
      <c r="H306" s="223">
        <v>2187</v>
      </c>
      <c r="I306" s="224"/>
      <c r="J306" s="225">
        <f>ROUND(I306*H306,2)</f>
        <v>0</v>
      </c>
      <c r="K306" s="221" t="s">
        <v>137</v>
      </c>
      <c r="L306" s="44"/>
      <c r="M306" s="226" t="s">
        <v>1</v>
      </c>
      <c r="N306" s="227" t="s">
        <v>42</v>
      </c>
      <c r="O306" s="91"/>
      <c r="P306" s="228">
        <f>O306*H306</f>
        <v>0</v>
      </c>
      <c r="Q306" s="228">
        <v>0</v>
      </c>
      <c r="R306" s="228">
        <f>Q306*H306</f>
        <v>0</v>
      </c>
      <c r="S306" s="228">
        <v>0</v>
      </c>
      <c r="T306" s="229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0" t="s">
        <v>144</v>
      </c>
      <c r="AT306" s="230" t="s">
        <v>133</v>
      </c>
      <c r="AU306" s="230" t="s">
        <v>87</v>
      </c>
      <c r="AY306" s="17" t="s">
        <v>130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7" t="s">
        <v>85</v>
      </c>
      <c r="BK306" s="231">
        <f>ROUND(I306*H306,2)</f>
        <v>0</v>
      </c>
      <c r="BL306" s="17" t="s">
        <v>144</v>
      </c>
      <c r="BM306" s="230" t="s">
        <v>359</v>
      </c>
    </row>
    <row r="307" s="13" customFormat="1">
      <c r="A307" s="13"/>
      <c r="B307" s="232"/>
      <c r="C307" s="233"/>
      <c r="D307" s="234" t="s">
        <v>140</v>
      </c>
      <c r="E307" s="235" t="s">
        <v>1</v>
      </c>
      <c r="F307" s="236" t="s">
        <v>250</v>
      </c>
      <c r="G307" s="233"/>
      <c r="H307" s="235" t="s">
        <v>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140</v>
      </c>
      <c r="AU307" s="242" t="s">
        <v>87</v>
      </c>
      <c r="AV307" s="13" t="s">
        <v>85</v>
      </c>
      <c r="AW307" s="13" t="s">
        <v>32</v>
      </c>
      <c r="AX307" s="13" t="s">
        <v>77</v>
      </c>
      <c r="AY307" s="242" t="s">
        <v>130</v>
      </c>
    </row>
    <row r="308" s="14" customFormat="1">
      <c r="A308" s="14"/>
      <c r="B308" s="243"/>
      <c r="C308" s="244"/>
      <c r="D308" s="234" t="s">
        <v>140</v>
      </c>
      <c r="E308" s="245" t="s">
        <v>1</v>
      </c>
      <c r="F308" s="246" t="s">
        <v>346</v>
      </c>
      <c r="G308" s="244"/>
      <c r="H308" s="247">
        <v>2187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140</v>
      </c>
      <c r="AU308" s="253" t="s">
        <v>87</v>
      </c>
      <c r="AV308" s="14" t="s">
        <v>87</v>
      </c>
      <c r="AW308" s="14" t="s">
        <v>32</v>
      </c>
      <c r="AX308" s="14" t="s">
        <v>77</v>
      </c>
      <c r="AY308" s="253" t="s">
        <v>130</v>
      </c>
    </row>
    <row r="309" s="15" customFormat="1">
      <c r="A309" s="15"/>
      <c r="B309" s="254"/>
      <c r="C309" s="255"/>
      <c r="D309" s="234" t="s">
        <v>140</v>
      </c>
      <c r="E309" s="256" t="s">
        <v>1</v>
      </c>
      <c r="F309" s="257" t="s">
        <v>143</v>
      </c>
      <c r="G309" s="255"/>
      <c r="H309" s="258">
        <v>2187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4" t="s">
        <v>140</v>
      </c>
      <c r="AU309" s="264" t="s">
        <v>87</v>
      </c>
      <c r="AV309" s="15" t="s">
        <v>144</v>
      </c>
      <c r="AW309" s="15" t="s">
        <v>32</v>
      </c>
      <c r="AX309" s="15" t="s">
        <v>85</v>
      </c>
      <c r="AY309" s="264" t="s">
        <v>130</v>
      </c>
    </row>
    <row r="310" s="2" customFormat="1" ht="21.75" customHeight="1">
      <c r="A310" s="38"/>
      <c r="B310" s="39"/>
      <c r="C310" s="219" t="s">
        <v>360</v>
      </c>
      <c r="D310" s="219" t="s">
        <v>133</v>
      </c>
      <c r="E310" s="220" t="s">
        <v>361</v>
      </c>
      <c r="F310" s="221" t="s">
        <v>362</v>
      </c>
      <c r="G310" s="222" t="s">
        <v>136</v>
      </c>
      <c r="H310" s="223">
        <v>459270</v>
      </c>
      <c r="I310" s="224"/>
      <c r="J310" s="225">
        <f>ROUND(I310*H310,2)</f>
        <v>0</v>
      </c>
      <c r="K310" s="221" t="s">
        <v>137</v>
      </c>
      <c r="L310" s="44"/>
      <c r="M310" s="226" t="s">
        <v>1</v>
      </c>
      <c r="N310" s="227" t="s">
        <v>42</v>
      </c>
      <c r="O310" s="91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0" t="s">
        <v>144</v>
      </c>
      <c r="AT310" s="230" t="s">
        <v>133</v>
      </c>
      <c r="AU310" s="230" t="s">
        <v>87</v>
      </c>
      <c r="AY310" s="17" t="s">
        <v>130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7" t="s">
        <v>85</v>
      </c>
      <c r="BK310" s="231">
        <f>ROUND(I310*H310,2)</f>
        <v>0</v>
      </c>
      <c r="BL310" s="17" t="s">
        <v>144</v>
      </c>
      <c r="BM310" s="230" t="s">
        <v>363</v>
      </c>
    </row>
    <row r="311" s="14" customFormat="1">
      <c r="A311" s="14"/>
      <c r="B311" s="243"/>
      <c r="C311" s="244"/>
      <c r="D311" s="234" t="s">
        <v>140</v>
      </c>
      <c r="E311" s="245" t="s">
        <v>1</v>
      </c>
      <c r="F311" s="246" t="s">
        <v>351</v>
      </c>
      <c r="G311" s="244"/>
      <c r="H311" s="247">
        <v>459270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140</v>
      </c>
      <c r="AU311" s="253" t="s">
        <v>87</v>
      </c>
      <c r="AV311" s="14" t="s">
        <v>87</v>
      </c>
      <c r="AW311" s="14" t="s">
        <v>32</v>
      </c>
      <c r="AX311" s="14" t="s">
        <v>85</v>
      </c>
      <c r="AY311" s="253" t="s">
        <v>130</v>
      </c>
    </row>
    <row r="312" s="2" customFormat="1" ht="21.75" customHeight="1">
      <c r="A312" s="38"/>
      <c r="B312" s="39"/>
      <c r="C312" s="219" t="s">
        <v>364</v>
      </c>
      <c r="D312" s="219" t="s">
        <v>133</v>
      </c>
      <c r="E312" s="220" t="s">
        <v>365</v>
      </c>
      <c r="F312" s="221" t="s">
        <v>366</v>
      </c>
      <c r="G312" s="222" t="s">
        <v>136</v>
      </c>
      <c r="H312" s="223">
        <v>2187</v>
      </c>
      <c r="I312" s="224"/>
      <c r="J312" s="225">
        <f>ROUND(I312*H312,2)</f>
        <v>0</v>
      </c>
      <c r="K312" s="221" t="s">
        <v>137</v>
      </c>
      <c r="L312" s="44"/>
      <c r="M312" s="226" t="s">
        <v>1</v>
      </c>
      <c r="N312" s="227" t="s">
        <v>42</v>
      </c>
      <c r="O312" s="91"/>
      <c r="P312" s="228">
        <f>O312*H312</f>
        <v>0</v>
      </c>
      <c r="Q312" s="228">
        <v>0</v>
      </c>
      <c r="R312" s="228">
        <f>Q312*H312</f>
        <v>0</v>
      </c>
      <c r="S312" s="228">
        <v>0</v>
      </c>
      <c r="T312" s="229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0" t="s">
        <v>144</v>
      </c>
      <c r="AT312" s="230" t="s">
        <v>133</v>
      </c>
      <c r="AU312" s="230" t="s">
        <v>87</v>
      </c>
      <c r="AY312" s="17" t="s">
        <v>130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7" t="s">
        <v>85</v>
      </c>
      <c r="BK312" s="231">
        <f>ROUND(I312*H312,2)</f>
        <v>0</v>
      </c>
      <c r="BL312" s="17" t="s">
        <v>144</v>
      </c>
      <c r="BM312" s="230" t="s">
        <v>367</v>
      </c>
    </row>
    <row r="313" s="2" customFormat="1" ht="16.5" customHeight="1">
      <c r="A313" s="38"/>
      <c r="B313" s="39"/>
      <c r="C313" s="219" t="s">
        <v>368</v>
      </c>
      <c r="D313" s="219" t="s">
        <v>133</v>
      </c>
      <c r="E313" s="220" t="s">
        <v>369</v>
      </c>
      <c r="F313" s="221" t="s">
        <v>370</v>
      </c>
      <c r="G313" s="222" t="s">
        <v>309</v>
      </c>
      <c r="H313" s="223">
        <v>1</v>
      </c>
      <c r="I313" s="224"/>
      <c r="J313" s="225">
        <f>ROUND(I313*H313,2)</f>
        <v>0</v>
      </c>
      <c r="K313" s="221" t="s">
        <v>1</v>
      </c>
      <c r="L313" s="44"/>
      <c r="M313" s="226" t="s">
        <v>1</v>
      </c>
      <c r="N313" s="227" t="s">
        <v>42</v>
      </c>
      <c r="O313" s="91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0" t="s">
        <v>144</v>
      </c>
      <c r="AT313" s="230" t="s">
        <v>133</v>
      </c>
      <c r="AU313" s="230" t="s">
        <v>87</v>
      </c>
      <c r="AY313" s="17" t="s">
        <v>130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7" t="s">
        <v>85</v>
      </c>
      <c r="BK313" s="231">
        <f>ROUND(I313*H313,2)</f>
        <v>0</v>
      </c>
      <c r="BL313" s="17" t="s">
        <v>144</v>
      </c>
      <c r="BM313" s="230" t="s">
        <v>371</v>
      </c>
    </row>
    <row r="314" s="2" customFormat="1" ht="24.15" customHeight="1">
      <c r="A314" s="38"/>
      <c r="B314" s="39"/>
      <c r="C314" s="219" t="s">
        <v>372</v>
      </c>
      <c r="D314" s="219" t="s">
        <v>133</v>
      </c>
      <c r="E314" s="220" t="s">
        <v>373</v>
      </c>
      <c r="F314" s="221" t="s">
        <v>374</v>
      </c>
      <c r="G314" s="222" t="s">
        <v>309</v>
      </c>
      <c r="H314" s="223">
        <v>1</v>
      </c>
      <c r="I314" s="224"/>
      <c r="J314" s="225">
        <f>ROUND(I314*H314,2)</f>
        <v>0</v>
      </c>
      <c r="K314" s="221" t="s">
        <v>1</v>
      </c>
      <c r="L314" s="44"/>
      <c r="M314" s="226" t="s">
        <v>1</v>
      </c>
      <c r="N314" s="227" t="s">
        <v>42</v>
      </c>
      <c r="O314" s="91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0" t="s">
        <v>144</v>
      </c>
      <c r="AT314" s="230" t="s">
        <v>133</v>
      </c>
      <c r="AU314" s="230" t="s">
        <v>87</v>
      </c>
      <c r="AY314" s="17" t="s">
        <v>130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7" t="s">
        <v>85</v>
      </c>
      <c r="BK314" s="231">
        <f>ROUND(I314*H314,2)</f>
        <v>0</v>
      </c>
      <c r="BL314" s="17" t="s">
        <v>144</v>
      </c>
      <c r="BM314" s="230" t="s">
        <v>375</v>
      </c>
    </row>
    <row r="315" s="2" customFormat="1" ht="37.8" customHeight="1">
      <c r="A315" s="38"/>
      <c r="B315" s="39"/>
      <c r="C315" s="219" t="s">
        <v>376</v>
      </c>
      <c r="D315" s="219" t="s">
        <v>133</v>
      </c>
      <c r="E315" s="220" t="s">
        <v>377</v>
      </c>
      <c r="F315" s="221" t="s">
        <v>378</v>
      </c>
      <c r="G315" s="222" t="s">
        <v>248</v>
      </c>
      <c r="H315" s="223">
        <v>4</v>
      </c>
      <c r="I315" s="224"/>
      <c r="J315" s="225">
        <f>ROUND(I315*H315,2)</f>
        <v>0</v>
      </c>
      <c r="K315" s="221" t="s">
        <v>1</v>
      </c>
      <c r="L315" s="44"/>
      <c r="M315" s="226" t="s">
        <v>1</v>
      </c>
      <c r="N315" s="227" t="s">
        <v>42</v>
      </c>
      <c r="O315" s="91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0" t="s">
        <v>144</v>
      </c>
      <c r="AT315" s="230" t="s">
        <v>133</v>
      </c>
      <c r="AU315" s="230" t="s">
        <v>87</v>
      </c>
      <c r="AY315" s="17" t="s">
        <v>130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7" t="s">
        <v>85</v>
      </c>
      <c r="BK315" s="231">
        <f>ROUND(I315*H315,2)</f>
        <v>0</v>
      </c>
      <c r="BL315" s="17" t="s">
        <v>144</v>
      </c>
      <c r="BM315" s="230" t="s">
        <v>379</v>
      </c>
    </row>
    <row r="316" s="13" customFormat="1">
      <c r="A316" s="13"/>
      <c r="B316" s="232"/>
      <c r="C316" s="233"/>
      <c r="D316" s="234" t="s">
        <v>140</v>
      </c>
      <c r="E316" s="235" t="s">
        <v>1</v>
      </c>
      <c r="F316" s="236" t="s">
        <v>250</v>
      </c>
      <c r="G316" s="233"/>
      <c r="H316" s="235" t="s">
        <v>1</v>
      </c>
      <c r="I316" s="237"/>
      <c r="J316" s="233"/>
      <c r="K316" s="233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140</v>
      </c>
      <c r="AU316" s="242" t="s">
        <v>87</v>
      </c>
      <c r="AV316" s="13" t="s">
        <v>85</v>
      </c>
      <c r="AW316" s="13" t="s">
        <v>32</v>
      </c>
      <c r="AX316" s="13" t="s">
        <v>77</v>
      </c>
      <c r="AY316" s="242" t="s">
        <v>130</v>
      </c>
    </row>
    <row r="317" s="14" customFormat="1">
      <c r="A317" s="14"/>
      <c r="B317" s="243"/>
      <c r="C317" s="244"/>
      <c r="D317" s="234" t="s">
        <v>140</v>
      </c>
      <c r="E317" s="245" t="s">
        <v>1</v>
      </c>
      <c r="F317" s="246" t="s">
        <v>144</v>
      </c>
      <c r="G317" s="244"/>
      <c r="H317" s="247">
        <v>4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140</v>
      </c>
      <c r="AU317" s="253" t="s">
        <v>87</v>
      </c>
      <c r="AV317" s="14" t="s">
        <v>87</v>
      </c>
      <c r="AW317" s="14" t="s">
        <v>32</v>
      </c>
      <c r="AX317" s="14" t="s">
        <v>85</v>
      </c>
      <c r="AY317" s="253" t="s">
        <v>130</v>
      </c>
    </row>
    <row r="318" s="2" customFormat="1" ht="24.15" customHeight="1">
      <c r="A318" s="38"/>
      <c r="B318" s="39"/>
      <c r="C318" s="219" t="s">
        <v>380</v>
      </c>
      <c r="D318" s="219" t="s">
        <v>133</v>
      </c>
      <c r="E318" s="220" t="s">
        <v>381</v>
      </c>
      <c r="F318" s="221" t="s">
        <v>382</v>
      </c>
      <c r="G318" s="222" t="s">
        <v>309</v>
      </c>
      <c r="H318" s="223">
        <v>1</v>
      </c>
      <c r="I318" s="224"/>
      <c r="J318" s="225">
        <f>ROUND(I318*H318,2)</f>
        <v>0</v>
      </c>
      <c r="K318" s="221" t="s">
        <v>1</v>
      </c>
      <c r="L318" s="44"/>
      <c r="M318" s="226" t="s">
        <v>1</v>
      </c>
      <c r="N318" s="227" t="s">
        <v>42</v>
      </c>
      <c r="O318" s="91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0" t="s">
        <v>144</v>
      </c>
      <c r="AT318" s="230" t="s">
        <v>133</v>
      </c>
      <c r="AU318" s="230" t="s">
        <v>87</v>
      </c>
      <c r="AY318" s="17" t="s">
        <v>130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7" t="s">
        <v>85</v>
      </c>
      <c r="BK318" s="231">
        <f>ROUND(I318*H318,2)</f>
        <v>0</v>
      </c>
      <c r="BL318" s="17" t="s">
        <v>144</v>
      </c>
      <c r="BM318" s="230" t="s">
        <v>383</v>
      </c>
    </row>
    <row r="319" s="12" customFormat="1" ht="22.8" customHeight="1">
      <c r="A319" s="12"/>
      <c r="B319" s="203"/>
      <c r="C319" s="204"/>
      <c r="D319" s="205" t="s">
        <v>76</v>
      </c>
      <c r="E319" s="217" t="s">
        <v>384</v>
      </c>
      <c r="F319" s="217" t="s">
        <v>385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SUM(P320:P324)</f>
        <v>0</v>
      </c>
      <c r="Q319" s="211"/>
      <c r="R319" s="212">
        <f>SUM(R320:R324)</f>
        <v>0</v>
      </c>
      <c r="S319" s="211"/>
      <c r="T319" s="213">
        <f>SUM(T320:T324)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85</v>
      </c>
      <c r="AT319" s="215" t="s">
        <v>76</v>
      </c>
      <c r="AU319" s="215" t="s">
        <v>85</v>
      </c>
      <c r="AY319" s="214" t="s">
        <v>130</v>
      </c>
      <c r="BK319" s="216">
        <f>SUM(BK320:BK324)</f>
        <v>0</v>
      </c>
    </row>
    <row r="320" s="2" customFormat="1" ht="33" customHeight="1">
      <c r="A320" s="38"/>
      <c r="B320" s="39"/>
      <c r="C320" s="219" t="s">
        <v>386</v>
      </c>
      <c r="D320" s="219" t="s">
        <v>133</v>
      </c>
      <c r="E320" s="220" t="s">
        <v>387</v>
      </c>
      <c r="F320" s="221" t="s">
        <v>388</v>
      </c>
      <c r="G320" s="222" t="s">
        <v>389</v>
      </c>
      <c r="H320" s="223">
        <v>29.212</v>
      </c>
      <c r="I320" s="224"/>
      <c r="J320" s="225">
        <f>ROUND(I320*H320,2)</f>
        <v>0</v>
      </c>
      <c r="K320" s="221" t="s">
        <v>137</v>
      </c>
      <c r="L320" s="44"/>
      <c r="M320" s="226" t="s">
        <v>1</v>
      </c>
      <c r="N320" s="227" t="s">
        <v>42</v>
      </c>
      <c r="O320" s="91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0" t="s">
        <v>144</v>
      </c>
      <c r="AT320" s="230" t="s">
        <v>133</v>
      </c>
      <c r="AU320" s="230" t="s">
        <v>87</v>
      </c>
      <c r="AY320" s="17" t="s">
        <v>130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7" t="s">
        <v>85</v>
      </c>
      <c r="BK320" s="231">
        <f>ROUND(I320*H320,2)</f>
        <v>0</v>
      </c>
      <c r="BL320" s="17" t="s">
        <v>144</v>
      </c>
      <c r="BM320" s="230" t="s">
        <v>390</v>
      </c>
    </row>
    <row r="321" s="2" customFormat="1" ht="24.15" customHeight="1">
      <c r="A321" s="38"/>
      <c r="B321" s="39"/>
      <c r="C321" s="219" t="s">
        <v>391</v>
      </c>
      <c r="D321" s="219" t="s">
        <v>133</v>
      </c>
      <c r="E321" s="220" t="s">
        <v>392</v>
      </c>
      <c r="F321" s="221" t="s">
        <v>393</v>
      </c>
      <c r="G321" s="222" t="s">
        <v>389</v>
      </c>
      <c r="H321" s="223">
        <v>730.29999999999995</v>
      </c>
      <c r="I321" s="224"/>
      <c r="J321" s="225">
        <f>ROUND(I321*H321,2)</f>
        <v>0</v>
      </c>
      <c r="K321" s="221" t="s">
        <v>137</v>
      </c>
      <c r="L321" s="44"/>
      <c r="M321" s="226" t="s">
        <v>1</v>
      </c>
      <c r="N321" s="227" t="s">
        <v>42</v>
      </c>
      <c r="O321" s="91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0" t="s">
        <v>144</v>
      </c>
      <c r="AT321" s="230" t="s">
        <v>133</v>
      </c>
      <c r="AU321" s="230" t="s">
        <v>87</v>
      </c>
      <c r="AY321" s="17" t="s">
        <v>130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7" t="s">
        <v>85</v>
      </c>
      <c r="BK321" s="231">
        <f>ROUND(I321*H321,2)</f>
        <v>0</v>
      </c>
      <c r="BL321" s="17" t="s">
        <v>144</v>
      </c>
      <c r="BM321" s="230" t="s">
        <v>394</v>
      </c>
    </row>
    <row r="322" s="14" customFormat="1">
      <c r="A322" s="14"/>
      <c r="B322" s="243"/>
      <c r="C322" s="244"/>
      <c r="D322" s="234" t="s">
        <v>140</v>
      </c>
      <c r="E322" s="245" t="s">
        <v>1</v>
      </c>
      <c r="F322" s="246" t="s">
        <v>395</v>
      </c>
      <c r="G322" s="244"/>
      <c r="H322" s="247">
        <v>730.29999999999995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140</v>
      </c>
      <c r="AU322" s="253" t="s">
        <v>87</v>
      </c>
      <c r="AV322" s="14" t="s">
        <v>87</v>
      </c>
      <c r="AW322" s="14" t="s">
        <v>32</v>
      </c>
      <c r="AX322" s="14" t="s">
        <v>85</v>
      </c>
      <c r="AY322" s="253" t="s">
        <v>130</v>
      </c>
    </row>
    <row r="323" s="2" customFormat="1" ht="33" customHeight="1">
      <c r="A323" s="38"/>
      <c r="B323" s="39"/>
      <c r="C323" s="219" t="s">
        <v>396</v>
      </c>
      <c r="D323" s="219" t="s">
        <v>133</v>
      </c>
      <c r="E323" s="220" t="s">
        <v>397</v>
      </c>
      <c r="F323" s="221" t="s">
        <v>398</v>
      </c>
      <c r="G323" s="222" t="s">
        <v>389</v>
      </c>
      <c r="H323" s="223">
        <v>29.212</v>
      </c>
      <c r="I323" s="224"/>
      <c r="J323" s="225">
        <f>ROUND(I323*H323,2)</f>
        <v>0</v>
      </c>
      <c r="K323" s="221" t="s">
        <v>137</v>
      </c>
      <c r="L323" s="44"/>
      <c r="M323" s="226" t="s">
        <v>1</v>
      </c>
      <c r="N323" s="227" t="s">
        <v>42</v>
      </c>
      <c r="O323" s="91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0" t="s">
        <v>144</v>
      </c>
      <c r="AT323" s="230" t="s">
        <v>133</v>
      </c>
      <c r="AU323" s="230" t="s">
        <v>87</v>
      </c>
      <c r="AY323" s="17" t="s">
        <v>130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7" t="s">
        <v>85</v>
      </c>
      <c r="BK323" s="231">
        <f>ROUND(I323*H323,2)</f>
        <v>0</v>
      </c>
      <c r="BL323" s="17" t="s">
        <v>144</v>
      </c>
      <c r="BM323" s="230" t="s">
        <v>399</v>
      </c>
    </row>
    <row r="324" s="2" customFormat="1" ht="44.25" customHeight="1">
      <c r="A324" s="38"/>
      <c r="B324" s="39"/>
      <c r="C324" s="219" t="s">
        <v>400</v>
      </c>
      <c r="D324" s="219" t="s">
        <v>133</v>
      </c>
      <c r="E324" s="220" t="s">
        <v>401</v>
      </c>
      <c r="F324" s="221" t="s">
        <v>402</v>
      </c>
      <c r="G324" s="222" t="s">
        <v>389</v>
      </c>
      <c r="H324" s="223">
        <v>29.212</v>
      </c>
      <c r="I324" s="224"/>
      <c r="J324" s="225">
        <f>ROUND(I324*H324,2)</f>
        <v>0</v>
      </c>
      <c r="K324" s="221" t="s">
        <v>137</v>
      </c>
      <c r="L324" s="44"/>
      <c r="M324" s="226" t="s">
        <v>1</v>
      </c>
      <c r="N324" s="227" t="s">
        <v>42</v>
      </c>
      <c r="O324" s="91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0" t="s">
        <v>144</v>
      </c>
      <c r="AT324" s="230" t="s">
        <v>133</v>
      </c>
      <c r="AU324" s="230" t="s">
        <v>87</v>
      </c>
      <c r="AY324" s="17" t="s">
        <v>130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7" t="s">
        <v>85</v>
      </c>
      <c r="BK324" s="231">
        <f>ROUND(I324*H324,2)</f>
        <v>0</v>
      </c>
      <c r="BL324" s="17" t="s">
        <v>144</v>
      </c>
      <c r="BM324" s="230" t="s">
        <v>403</v>
      </c>
    </row>
    <row r="325" s="12" customFormat="1" ht="22.8" customHeight="1">
      <c r="A325" s="12"/>
      <c r="B325" s="203"/>
      <c r="C325" s="204"/>
      <c r="D325" s="205" t="s">
        <v>76</v>
      </c>
      <c r="E325" s="217" t="s">
        <v>404</v>
      </c>
      <c r="F325" s="217" t="s">
        <v>405</v>
      </c>
      <c r="G325" s="204"/>
      <c r="H325" s="204"/>
      <c r="I325" s="207"/>
      <c r="J325" s="218">
        <f>BK325</f>
        <v>0</v>
      </c>
      <c r="K325" s="204"/>
      <c r="L325" s="209"/>
      <c r="M325" s="210"/>
      <c r="N325" s="211"/>
      <c r="O325" s="211"/>
      <c r="P325" s="212">
        <f>P326</f>
        <v>0</v>
      </c>
      <c r="Q325" s="211"/>
      <c r="R325" s="212">
        <f>R326</f>
        <v>0</v>
      </c>
      <c r="S325" s="211"/>
      <c r="T325" s="213">
        <f>T326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4" t="s">
        <v>85</v>
      </c>
      <c r="AT325" s="215" t="s">
        <v>76</v>
      </c>
      <c r="AU325" s="215" t="s">
        <v>85</v>
      </c>
      <c r="AY325" s="214" t="s">
        <v>130</v>
      </c>
      <c r="BK325" s="216">
        <f>BK326</f>
        <v>0</v>
      </c>
    </row>
    <row r="326" s="2" customFormat="1" ht="16.5" customHeight="1">
      <c r="A326" s="38"/>
      <c r="B326" s="39"/>
      <c r="C326" s="219" t="s">
        <v>406</v>
      </c>
      <c r="D326" s="219" t="s">
        <v>133</v>
      </c>
      <c r="E326" s="220" t="s">
        <v>407</v>
      </c>
      <c r="F326" s="221" t="s">
        <v>408</v>
      </c>
      <c r="G326" s="222" t="s">
        <v>389</v>
      </c>
      <c r="H326" s="223">
        <v>870.40899999999999</v>
      </c>
      <c r="I326" s="224"/>
      <c r="J326" s="225">
        <f>ROUND(I326*H326,2)</f>
        <v>0</v>
      </c>
      <c r="K326" s="221" t="s">
        <v>137</v>
      </c>
      <c r="L326" s="44"/>
      <c r="M326" s="226" t="s">
        <v>1</v>
      </c>
      <c r="N326" s="227" t="s">
        <v>42</v>
      </c>
      <c r="O326" s="91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0" t="s">
        <v>144</v>
      </c>
      <c r="AT326" s="230" t="s">
        <v>133</v>
      </c>
      <c r="AU326" s="230" t="s">
        <v>87</v>
      </c>
      <c r="AY326" s="17" t="s">
        <v>130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7" t="s">
        <v>85</v>
      </c>
      <c r="BK326" s="231">
        <f>ROUND(I326*H326,2)</f>
        <v>0</v>
      </c>
      <c r="BL326" s="17" t="s">
        <v>144</v>
      </c>
      <c r="BM326" s="230" t="s">
        <v>409</v>
      </c>
    </row>
    <row r="327" s="12" customFormat="1" ht="25.92" customHeight="1">
      <c r="A327" s="12"/>
      <c r="B327" s="203"/>
      <c r="C327" s="204"/>
      <c r="D327" s="205" t="s">
        <v>76</v>
      </c>
      <c r="E327" s="206" t="s">
        <v>410</v>
      </c>
      <c r="F327" s="206" t="s">
        <v>411</v>
      </c>
      <c r="G327" s="204"/>
      <c r="H327" s="204"/>
      <c r="I327" s="207"/>
      <c r="J327" s="208">
        <f>BK327</f>
        <v>0</v>
      </c>
      <c r="K327" s="204"/>
      <c r="L327" s="209"/>
      <c r="M327" s="210"/>
      <c r="N327" s="211"/>
      <c r="O327" s="211"/>
      <c r="P327" s="212">
        <f>P328+P336+P341</f>
        <v>0</v>
      </c>
      <c r="Q327" s="211"/>
      <c r="R327" s="212">
        <f>R328+R336+R341</f>
        <v>0.076399999999999996</v>
      </c>
      <c r="S327" s="211"/>
      <c r="T327" s="213">
        <f>T328+T336+T341</f>
        <v>3.407969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4" t="s">
        <v>87</v>
      </c>
      <c r="AT327" s="215" t="s">
        <v>76</v>
      </c>
      <c r="AU327" s="215" t="s">
        <v>77</v>
      </c>
      <c r="AY327" s="214" t="s">
        <v>130</v>
      </c>
      <c r="BK327" s="216">
        <f>BK328+BK336+BK341</f>
        <v>0</v>
      </c>
    </row>
    <row r="328" s="12" customFormat="1" ht="22.8" customHeight="1">
      <c r="A328" s="12"/>
      <c r="B328" s="203"/>
      <c r="C328" s="204"/>
      <c r="D328" s="205" t="s">
        <v>76</v>
      </c>
      <c r="E328" s="217" t="s">
        <v>412</v>
      </c>
      <c r="F328" s="217" t="s">
        <v>413</v>
      </c>
      <c r="G328" s="204"/>
      <c r="H328" s="204"/>
      <c r="I328" s="207"/>
      <c r="J328" s="218">
        <f>BK328</f>
        <v>0</v>
      </c>
      <c r="K328" s="204"/>
      <c r="L328" s="209"/>
      <c r="M328" s="210"/>
      <c r="N328" s="211"/>
      <c r="O328" s="211"/>
      <c r="P328" s="212">
        <f>SUM(P329:P335)</f>
        <v>0</v>
      </c>
      <c r="Q328" s="211"/>
      <c r="R328" s="212">
        <f>SUM(R329:R335)</f>
        <v>0.076399999999999996</v>
      </c>
      <c r="S328" s="211"/>
      <c r="T328" s="213">
        <f>SUM(T329:T335)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4" t="s">
        <v>87</v>
      </c>
      <c r="AT328" s="215" t="s">
        <v>76</v>
      </c>
      <c r="AU328" s="215" t="s">
        <v>85</v>
      </c>
      <c r="AY328" s="214" t="s">
        <v>130</v>
      </c>
      <c r="BK328" s="216">
        <f>SUM(BK329:BK335)</f>
        <v>0</v>
      </c>
    </row>
    <row r="329" s="2" customFormat="1" ht="16.5" customHeight="1">
      <c r="A329" s="38"/>
      <c r="B329" s="39"/>
      <c r="C329" s="219" t="s">
        <v>414</v>
      </c>
      <c r="D329" s="219" t="s">
        <v>133</v>
      </c>
      <c r="E329" s="220" t="s">
        <v>415</v>
      </c>
      <c r="F329" s="221" t="s">
        <v>416</v>
      </c>
      <c r="G329" s="222" t="s">
        <v>283</v>
      </c>
      <c r="H329" s="223">
        <v>20</v>
      </c>
      <c r="I329" s="224"/>
      <c r="J329" s="225">
        <f>ROUND(I329*H329,2)</f>
        <v>0</v>
      </c>
      <c r="K329" s="221" t="s">
        <v>1</v>
      </c>
      <c r="L329" s="44"/>
      <c r="M329" s="226" t="s">
        <v>1</v>
      </c>
      <c r="N329" s="227" t="s">
        <v>42</v>
      </c>
      <c r="O329" s="91"/>
      <c r="P329" s="228">
        <f>O329*H329</f>
        <v>0</v>
      </c>
      <c r="Q329" s="228">
        <v>0.00191</v>
      </c>
      <c r="R329" s="228">
        <f>Q329*H329</f>
        <v>0.038199999999999998</v>
      </c>
      <c r="S329" s="228">
        <v>0</v>
      </c>
      <c r="T329" s="229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0" t="s">
        <v>138</v>
      </c>
      <c r="AT329" s="230" t="s">
        <v>133</v>
      </c>
      <c r="AU329" s="230" t="s">
        <v>87</v>
      </c>
      <c r="AY329" s="17" t="s">
        <v>130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7" t="s">
        <v>85</v>
      </c>
      <c r="BK329" s="231">
        <f>ROUND(I329*H329,2)</f>
        <v>0</v>
      </c>
      <c r="BL329" s="17" t="s">
        <v>138</v>
      </c>
      <c r="BM329" s="230" t="s">
        <v>417</v>
      </c>
    </row>
    <row r="330" s="13" customFormat="1">
      <c r="A330" s="13"/>
      <c r="B330" s="232"/>
      <c r="C330" s="233"/>
      <c r="D330" s="234" t="s">
        <v>140</v>
      </c>
      <c r="E330" s="235" t="s">
        <v>1</v>
      </c>
      <c r="F330" s="236" t="s">
        <v>317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140</v>
      </c>
      <c r="AU330" s="242" t="s">
        <v>87</v>
      </c>
      <c r="AV330" s="13" t="s">
        <v>85</v>
      </c>
      <c r="AW330" s="13" t="s">
        <v>32</v>
      </c>
      <c r="AX330" s="13" t="s">
        <v>77</v>
      </c>
      <c r="AY330" s="242" t="s">
        <v>130</v>
      </c>
    </row>
    <row r="331" s="14" customFormat="1">
      <c r="A331" s="14"/>
      <c r="B331" s="243"/>
      <c r="C331" s="244"/>
      <c r="D331" s="234" t="s">
        <v>140</v>
      </c>
      <c r="E331" s="245" t="s">
        <v>1</v>
      </c>
      <c r="F331" s="246" t="s">
        <v>418</v>
      </c>
      <c r="G331" s="244"/>
      <c r="H331" s="247">
        <v>20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140</v>
      </c>
      <c r="AU331" s="253" t="s">
        <v>87</v>
      </c>
      <c r="AV331" s="14" t="s">
        <v>87</v>
      </c>
      <c r="AW331" s="14" t="s">
        <v>32</v>
      </c>
      <c r="AX331" s="14" t="s">
        <v>85</v>
      </c>
      <c r="AY331" s="253" t="s">
        <v>130</v>
      </c>
    </row>
    <row r="332" s="2" customFormat="1" ht="16.5" customHeight="1">
      <c r="A332" s="38"/>
      <c r="B332" s="39"/>
      <c r="C332" s="219" t="s">
        <v>419</v>
      </c>
      <c r="D332" s="219" t="s">
        <v>133</v>
      </c>
      <c r="E332" s="220" t="s">
        <v>420</v>
      </c>
      <c r="F332" s="221" t="s">
        <v>421</v>
      </c>
      <c r="G332" s="222" t="s">
        <v>283</v>
      </c>
      <c r="H332" s="223">
        <v>20</v>
      </c>
      <c r="I332" s="224"/>
      <c r="J332" s="225">
        <f>ROUND(I332*H332,2)</f>
        <v>0</v>
      </c>
      <c r="K332" s="221" t="s">
        <v>1</v>
      </c>
      <c r="L332" s="44"/>
      <c r="M332" s="226" t="s">
        <v>1</v>
      </c>
      <c r="N332" s="227" t="s">
        <v>42</v>
      </c>
      <c r="O332" s="91"/>
      <c r="P332" s="228">
        <f>O332*H332</f>
        <v>0</v>
      </c>
      <c r="Q332" s="228">
        <v>0.00191</v>
      </c>
      <c r="R332" s="228">
        <f>Q332*H332</f>
        <v>0.038199999999999998</v>
      </c>
      <c r="S332" s="228">
        <v>0</v>
      </c>
      <c r="T332" s="229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0" t="s">
        <v>138</v>
      </c>
      <c r="AT332" s="230" t="s">
        <v>133</v>
      </c>
      <c r="AU332" s="230" t="s">
        <v>87</v>
      </c>
      <c r="AY332" s="17" t="s">
        <v>130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7" t="s">
        <v>85</v>
      </c>
      <c r="BK332" s="231">
        <f>ROUND(I332*H332,2)</f>
        <v>0</v>
      </c>
      <c r="BL332" s="17" t="s">
        <v>138</v>
      </c>
      <c r="BM332" s="230" t="s">
        <v>422</v>
      </c>
    </row>
    <row r="333" s="13" customFormat="1">
      <c r="A333" s="13"/>
      <c r="B333" s="232"/>
      <c r="C333" s="233"/>
      <c r="D333" s="234" t="s">
        <v>140</v>
      </c>
      <c r="E333" s="235" t="s">
        <v>1</v>
      </c>
      <c r="F333" s="236" t="s">
        <v>317</v>
      </c>
      <c r="G333" s="233"/>
      <c r="H333" s="235" t="s">
        <v>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140</v>
      </c>
      <c r="AU333" s="242" t="s">
        <v>87</v>
      </c>
      <c r="AV333" s="13" t="s">
        <v>85</v>
      </c>
      <c r="AW333" s="13" t="s">
        <v>32</v>
      </c>
      <c r="AX333" s="13" t="s">
        <v>77</v>
      </c>
      <c r="AY333" s="242" t="s">
        <v>130</v>
      </c>
    </row>
    <row r="334" s="14" customFormat="1">
      <c r="A334" s="14"/>
      <c r="B334" s="243"/>
      <c r="C334" s="244"/>
      <c r="D334" s="234" t="s">
        <v>140</v>
      </c>
      <c r="E334" s="245" t="s">
        <v>1</v>
      </c>
      <c r="F334" s="246" t="s">
        <v>418</v>
      </c>
      <c r="G334" s="244"/>
      <c r="H334" s="247">
        <v>20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140</v>
      </c>
      <c r="AU334" s="253" t="s">
        <v>87</v>
      </c>
      <c r="AV334" s="14" t="s">
        <v>87</v>
      </c>
      <c r="AW334" s="14" t="s">
        <v>32</v>
      </c>
      <c r="AX334" s="14" t="s">
        <v>85</v>
      </c>
      <c r="AY334" s="253" t="s">
        <v>130</v>
      </c>
    </row>
    <row r="335" s="2" customFormat="1" ht="24.15" customHeight="1">
      <c r="A335" s="38"/>
      <c r="B335" s="39"/>
      <c r="C335" s="219" t="s">
        <v>423</v>
      </c>
      <c r="D335" s="219" t="s">
        <v>133</v>
      </c>
      <c r="E335" s="220" t="s">
        <v>424</v>
      </c>
      <c r="F335" s="221" t="s">
        <v>425</v>
      </c>
      <c r="G335" s="222" t="s">
        <v>389</v>
      </c>
      <c r="H335" s="223">
        <v>0.075999999999999998</v>
      </c>
      <c r="I335" s="224"/>
      <c r="J335" s="225">
        <f>ROUND(I335*H335,2)</f>
        <v>0</v>
      </c>
      <c r="K335" s="221" t="s">
        <v>137</v>
      </c>
      <c r="L335" s="44"/>
      <c r="M335" s="226" t="s">
        <v>1</v>
      </c>
      <c r="N335" s="227" t="s">
        <v>42</v>
      </c>
      <c r="O335" s="91"/>
      <c r="P335" s="228">
        <f>O335*H335</f>
        <v>0</v>
      </c>
      <c r="Q335" s="228">
        <v>0</v>
      </c>
      <c r="R335" s="228">
        <f>Q335*H335</f>
        <v>0</v>
      </c>
      <c r="S335" s="228">
        <v>0</v>
      </c>
      <c r="T335" s="229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0" t="s">
        <v>138</v>
      </c>
      <c r="AT335" s="230" t="s">
        <v>133</v>
      </c>
      <c r="AU335" s="230" t="s">
        <v>87</v>
      </c>
      <c r="AY335" s="17" t="s">
        <v>130</v>
      </c>
      <c r="BE335" s="231">
        <f>IF(N335="základní",J335,0)</f>
        <v>0</v>
      </c>
      <c r="BF335" s="231">
        <f>IF(N335="snížená",J335,0)</f>
        <v>0</v>
      </c>
      <c r="BG335" s="231">
        <f>IF(N335="zákl. přenesená",J335,0)</f>
        <v>0</v>
      </c>
      <c r="BH335" s="231">
        <f>IF(N335="sníž. přenesená",J335,0)</f>
        <v>0</v>
      </c>
      <c r="BI335" s="231">
        <f>IF(N335="nulová",J335,0)</f>
        <v>0</v>
      </c>
      <c r="BJ335" s="17" t="s">
        <v>85</v>
      </c>
      <c r="BK335" s="231">
        <f>ROUND(I335*H335,2)</f>
        <v>0</v>
      </c>
      <c r="BL335" s="17" t="s">
        <v>138</v>
      </c>
      <c r="BM335" s="230" t="s">
        <v>426</v>
      </c>
    </row>
    <row r="336" s="12" customFormat="1" ht="22.8" customHeight="1">
      <c r="A336" s="12"/>
      <c r="B336" s="203"/>
      <c r="C336" s="204"/>
      <c r="D336" s="205" t="s">
        <v>76</v>
      </c>
      <c r="E336" s="217" t="s">
        <v>427</v>
      </c>
      <c r="F336" s="217" t="s">
        <v>428</v>
      </c>
      <c r="G336" s="204"/>
      <c r="H336" s="204"/>
      <c r="I336" s="207"/>
      <c r="J336" s="218">
        <f>BK336</f>
        <v>0</v>
      </c>
      <c r="K336" s="204"/>
      <c r="L336" s="209"/>
      <c r="M336" s="210"/>
      <c r="N336" s="211"/>
      <c r="O336" s="211"/>
      <c r="P336" s="212">
        <f>SUM(P337:P340)</f>
        <v>0</v>
      </c>
      <c r="Q336" s="211"/>
      <c r="R336" s="212">
        <f>SUM(R337:R340)</f>
        <v>0</v>
      </c>
      <c r="S336" s="211"/>
      <c r="T336" s="213">
        <f>SUM(T337:T340)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4" t="s">
        <v>87</v>
      </c>
      <c r="AT336" s="215" t="s">
        <v>76</v>
      </c>
      <c r="AU336" s="215" t="s">
        <v>85</v>
      </c>
      <c r="AY336" s="214" t="s">
        <v>130</v>
      </c>
      <c r="BK336" s="216">
        <f>SUM(BK337:BK340)</f>
        <v>0</v>
      </c>
    </row>
    <row r="337" s="2" customFormat="1" ht="16.5" customHeight="1">
      <c r="A337" s="38"/>
      <c r="B337" s="39"/>
      <c r="C337" s="219" t="s">
        <v>429</v>
      </c>
      <c r="D337" s="219" t="s">
        <v>133</v>
      </c>
      <c r="E337" s="220" t="s">
        <v>430</v>
      </c>
      <c r="F337" s="221" t="s">
        <v>431</v>
      </c>
      <c r="G337" s="222" t="s">
        <v>283</v>
      </c>
      <c r="H337" s="223">
        <v>87</v>
      </c>
      <c r="I337" s="224"/>
      <c r="J337" s="225">
        <f>ROUND(I337*H337,2)</f>
        <v>0</v>
      </c>
      <c r="K337" s="221" t="s">
        <v>1</v>
      </c>
      <c r="L337" s="44"/>
      <c r="M337" s="226" t="s">
        <v>1</v>
      </c>
      <c r="N337" s="227" t="s">
        <v>42</v>
      </c>
      <c r="O337" s="91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0" t="s">
        <v>138</v>
      </c>
      <c r="AT337" s="230" t="s">
        <v>133</v>
      </c>
      <c r="AU337" s="230" t="s">
        <v>87</v>
      </c>
      <c r="AY337" s="17" t="s">
        <v>130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7" t="s">
        <v>85</v>
      </c>
      <c r="BK337" s="231">
        <f>ROUND(I337*H337,2)</f>
        <v>0</v>
      </c>
      <c r="BL337" s="17" t="s">
        <v>138</v>
      </c>
      <c r="BM337" s="230" t="s">
        <v>432</v>
      </c>
    </row>
    <row r="338" s="13" customFormat="1">
      <c r="A338" s="13"/>
      <c r="B338" s="232"/>
      <c r="C338" s="233"/>
      <c r="D338" s="234" t="s">
        <v>140</v>
      </c>
      <c r="E338" s="235" t="s">
        <v>1</v>
      </c>
      <c r="F338" s="236" t="s">
        <v>317</v>
      </c>
      <c r="G338" s="233"/>
      <c r="H338" s="235" t="s">
        <v>1</v>
      </c>
      <c r="I338" s="237"/>
      <c r="J338" s="233"/>
      <c r="K338" s="233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140</v>
      </c>
      <c r="AU338" s="242" t="s">
        <v>87</v>
      </c>
      <c r="AV338" s="13" t="s">
        <v>85</v>
      </c>
      <c r="AW338" s="13" t="s">
        <v>32</v>
      </c>
      <c r="AX338" s="13" t="s">
        <v>77</v>
      </c>
      <c r="AY338" s="242" t="s">
        <v>130</v>
      </c>
    </row>
    <row r="339" s="14" customFormat="1">
      <c r="A339" s="14"/>
      <c r="B339" s="243"/>
      <c r="C339" s="244"/>
      <c r="D339" s="234" t="s">
        <v>140</v>
      </c>
      <c r="E339" s="245" t="s">
        <v>1</v>
      </c>
      <c r="F339" s="246" t="s">
        <v>433</v>
      </c>
      <c r="G339" s="244"/>
      <c r="H339" s="247">
        <v>87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3" t="s">
        <v>140</v>
      </c>
      <c r="AU339" s="253" t="s">
        <v>87</v>
      </c>
      <c r="AV339" s="14" t="s">
        <v>87</v>
      </c>
      <c r="AW339" s="14" t="s">
        <v>32</v>
      </c>
      <c r="AX339" s="14" t="s">
        <v>85</v>
      </c>
      <c r="AY339" s="253" t="s">
        <v>130</v>
      </c>
    </row>
    <row r="340" s="2" customFormat="1" ht="24.15" customHeight="1">
      <c r="A340" s="38"/>
      <c r="B340" s="39"/>
      <c r="C340" s="219" t="s">
        <v>434</v>
      </c>
      <c r="D340" s="219" t="s">
        <v>133</v>
      </c>
      <c r="E340" s="220" t="s">
        <v>435</v>
      </c>
      <c r="F340" s="221" t="s">
        <v>436</v>
      </c>
      <c r="G340" s="222" t="s">
        <v>389</v>
      </c>
      <c r="H340" s="223">
        <v>0.01</v>
      </c>
      <c r="I340" s="224"/>
      <c r="J340" s="225">
        <f>ROUND(I340*H340,2)</f>
        <v>0</v>
      </c>
      <c r="K340" s="221" t="s">
        <v>137</v>
      </c>
      <c r="L340" s="44"/>
      <c r="M340" s="226" t="s">
        <v>1</v>
      </c>
      <c r="N340" s="227" t="s">
        <v>42</v>
      </c>
      <c r="O340" s="91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0" t="s">
        <v>138</v>
      </c>
      <c r="AT340" s="230" t="s">
        <v>133</v>
      </c>
      <c r="AU340" s="230" t="s">
        <v>87</v>
      </c>
      <c r="AY340" s="17" t="s">
        <v>130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7" t="s">
        <v>85</v>
      </c>
      <c r="BK340" s="231">
        <f>ROUND(I340*H340,2)</f>
        <v>0</v>
      </c>
      <c r="BL340" s="17" t="s">
        <v>138</v>
      </c>
      <c r="BM340" s="230" t="s">
        <v>437</v>
      </c>
    </row>
    <row r="341" s="12" customFormat="1" ht="22.8" customHeight="1">
      <c r="A341" s="12"/>
      <c r="B341" s="203"/>
      <c r="C341" s="204"/>
      <c r="D341" s="205" t="s">
        <v>76</v>
      </c>
      <c r="E341" s="217" t="s">
        <v>438</v>
      </c>
      <c r="F341" s="217" t="s">
        <v>439</v>
      </c>
      <c r="G341" s="204"/>
      <c r="H341" s="204"/>
      <c r="I341" s="207"/>
      <c r="J341" s="218">
        <f>BK341</f>
        <v>0</v>
      </c>
      <c r="K341" s="204"/>
      <c r="L341" s="209"/>
      <c r="M341" s="210"/>
      <c r="N341" s="211"/>
      <c r="O341" s="211"/>
      <c r="P341" s="212">
        <f>SUM(P342:P348)</f>
        <v>0</v>
      </c>
      <c r="Q341" s="211"/>
      <c r="R341" s="212">
        <f>SUM(R342:R348)</f>
        <v>0</v>
      </c>
      <c r="S341" s="211"/>
      <c r="T341" s="213">
        <f>SUM(T342:T348)</f>
        <v>3.407969</v>
      </c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R341" s="214" t="s">
        <v>87</v>
      </c>
      <c r="AT341" s="215" t="s">
        <v>76</v>
      </c>
      <c r="AU341" s="215" t="s">
        <v>85</v>
      </c>
      <c r="AY341" s="214" t="s">
        <v>130</v>
      </c>
      <c r="BK341" s="216">
        <f>SUM(BK342:BK348)</f>
        <v>0</v>
      </c>
    </row>
    <row r="342" s="2" customFormat="1" ht="21.75" customHeight="1">
      <c r="A342" s="38"/>
      <c r="B342" s="39"/>
      <c r="C342" s="219" t="s">
        <v>440</v>
      </c>
      <c r="D342" s="219" t="s">
        <v>133</v>
      </c>
      <c r="E342" s="220" t="s">
        <v>441</v>
      </c>
      <c r="F342" s="221" t="s">
        <v>442</v>
      </c>
      <c r="G342" s="222" t="s">
        <v>283</v>
      </c>
      <c r="H342" s="223">
        <v>1020.35</v>
      </c>
      <c r="I342" s="224"/>
      <c r="J342" s="225">
        <f>ROUND(I342*H342,2)</f>
        <v>0</v>
      </c>
      <c r="K342" s="221" t="s">
        <v>1</v>
      </c>
      <c r="L342" s="44"/>
      <c r="M342" s="226" t="s">
        <v>1</v>
      </c>
      <c r="N342" s="227" t="s">
        <v>42</v>
      </c>
      <c r="O342" s="91"/>
      <c r="P342" s="228">
        <f>O342*H342</f>
        <v>0</v>
      </c>
      <c r="Q342" s="228">
        <v>0</v>
      </c>
      <c r="R342" s="228">
        <f>Q342*H342</f>
        <v>0</v>
      </c>
      <c r="S342" s="228">
        <v>0.00167</v>
      </c>
      <c r="T342" s="229">
        <f>S342*H342</f>
        <v>1.7039845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0" t="s">
        <v>138</v>
      </c>
      <c r="AT342" s="230" t="s">
        <v>133</v>
      </c>
      <c r="AU342" s="230" t="s">
        <v>87</v>
      </c>
      <c r="AY342" s="17" t="s">
        <v>130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7" t="s">
        <v>85</v>
      </c>
      <c r="BK342" s="231">
        <f>ROUND(I342*H342,2)</f>
        <v>0</v>
      </c>
      <c r="BL342" s="17" t="s">
        <v>138</v>
      </c>
      <c r="BM342" s="230" t="s">
        <v>443</v>
      </c>
    </row>
    <row r="343" s="13" customFormat="1">
      <c r="A343" s="13"/>
      <c r="B343" s="232"/>
      <c r="C343" s="233"/>
      <c r="D343" s="234" t="s">
        <v>140</v>
      </c>
      <c r="E343" s="235" t="s">
        <v>1</v>
      </c>
      <c r="F343" s="236" t="s">
        <v>444</v>
      </c>
      <c r="G343" s="233"/>
      <c r="H343" s="235" t="s">
        <v>1</v>
      </c>
      <c r="I343" s="237"/>
      <c r="J343" s="233"/>
      <c r="K343" s="233"/>
      <c r="L343" s="238"/>
      <c r="M343" s="239"/>
      <c r="N343" s="240"/>
      <c r="O343" s="240"/>
      <c r="P343" s="240"/>
      <c r="Q343" s="240"/>
      <c r="R343" s="240"/>
      <c r="S343" s="240"/>
      <c r="T343" s="241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2" t="s">
        <v>140</v>
      </c>
      <c r="AU343" s="242" t="s">
        <v>87</v>
      </c>
      <c r="AV343" s="13" t="s">
        <v>85</v>
      </c>
      <c r="AW343" s="13" t="s">
        <v>32</v>
      </c>
      <c r="AX343" s="13" t="s">
        <v>77</v>
      </c>
      <c r="AY343" s="242" t="s">
        <v>130</v>
      </c>
    </row>
    <row r="344" s="14" customFormat="1">
      <c r="A344" s="14"/>
      <c r="B344" s="243"/>
      <c r="C344" s="244"/>
      <c r="D344" s="234" t="s">
        <v>140</v>
      </c>
      <c r="E344" s="245" t="s">
        <v>1</v>
      </c>
      <c r="F344" s="246" t="s">
        <v>445</v>
      </c>
      <c r="G344" s="244"/>
      <c r="H344" s="247">
        <v>1020.35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140</v>
      </c>
      <c r="AU344" s="253" t="s">
        <v>87</v>
      </c>
      <c r="AV344" s="14" t="s">
        <v>87</v>
      </c>
      <c r="AW344" s="14" t="s">
        <v>32</v>
      </c>
      <c r="AX344" s="14" t="s">
        <v>85</v>
      </c>
      <c r="AY344" s="253" t="s">
        <v>130</v>
      </c>
    </row>
    <row r="345" s="2" customFormat="1" ht="21.75" customHeight="1">
      <c r="A345" s="38"/>
      <c r="B345" s="39"/>
      <c r="C345" s="219" t="s">
        <v>446</v>
      </c>
      <c r="D345" s="219" t="s">
        <v>133</v>
      </c>
      <c r="E345" s="220" t="s">
        <v>447</v>
      </c>
      <c r="F345" s="221" t="s">
        <v>448</v>
      </c>
      <c r="G345" s="222" t="s">
        <v>283</v>
      </c>
      <c r="H345" s="223">
        <v>1020.35</v>
      </c>
      <c r="I345" s="224"/>
      <c r="J345" s="225">
        <f>ROUND(I345*H345,2)</f>
        <v>0</v>
      </c>
      <c r="K345" s="221" t="s">
        <v>1</v>
      </c>
      <c r="L345" s="44"/>
      <c r="M345" s="226" t="s">
        <v>1</v>
      </c>
      <c r="N345" s="227" t="s">
        <v>42</v>
      </c>
      <c r="O345" s="91"/>
      <c r="P345" s="228">
        <f>O345*H345</f>
        <v>0</v>
      </c>
      <c r="Q345" s="228">
        <v>0</v>
      </c>
      <c r="R345" s="228">
        <f>Q345*H345</f>
        <v>0</v>
      </c>
      <c r="S345" s="228">
        <v>0.00167</v>
      </c>
      <c r="T345" s="229">
        <f>S345*H345</f>
        <v>1.7039845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0" t="s">
        <v>138</v>
      </c>
      <c r="AT345" s="230" t="s">
        <v>133</v>
      </c>
      <c r="AU345" s="230" t="s">
        <v>87</v>
      </c>
      <c r="AY345" s="17" t="s">
        <v>130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7" t="s">
        <v>85</v>
      </c>
      <c r="BK345" s="231">
        <f>ROUND(I345*H345,2)</f>
        <v>0</v>
      </c>
      <c r="BL345" s="17" t="s">
        <v>138</v>
      </c>
      <c r="BM345" s="230" t="s">
        <v>449</v>
      </c>
    </row>
    <row r="346" s="13" customFormat="1">
      <c r="A346" s="13"/>
      <c r="B346" s="232"/>
      <c r="C346" s="233"/>
      <c r="D346" s="234" t="s">
        <v>140</v>
      </c>
      <c r="E346" s="235" t="s">
        <v>1</v>
      </c>
      <c r="F346" s="236" t="s">
        <v>444</v>
      </c>
      <c r="G346" s="233"/>
      <c r="H346" s="235" t="s">
        <v>1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140</v>
      </c>
      <c r="AU346" s="242" t="s">
        <v>87</v>
      </c>
      <c r="AV346" s="13" t="s">
        <v>85</v>
      </c>
      <c r="AW346" s="13" t="s">
        <v>32</v>
      </c>
      <c r="AX346" s="13" t="s">
        <v>77</v>
      </c>
      <c r="AY346" s="242" t="s">
        <v>130</v>
      </c>
    </row>
    <row r="347" s="14" customFormat="1">
      <c r="A347" s="14"/>
      <c r="B347" s="243"/>
      <c r="C347" s="244"/>
      <c r="D347" s="234" t="s">
        <v>140</v>
      </c>
      <c r="E347" s="245" t="s">
        <v>1</v>
      </c>
      <c r="F347" s="246" t="s">
        <v>445</v>
      </c>
      <c r="G347" s="244"/>
      <c r="H347" s="247">
        <v>1020.35</v>
      </c>
      <c r="I347" s="248"/>
      <c r="J347" s="244"/>
      <c r="K347" s="244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140</v>
      </c>
      <c r="AU347" s="253" t="s">
        <v>87</v>
      </c>
      <c r="AV347" s="14" t="s">
        <v>87</v>
      </c>
      <c r="AW347" s="14" t="s">
        <v>32</v>
      </c>
      <c r="AX347" s="14" t="s">
        <v>85</v>
      </c>
      <c r="AY347" s="253" t="s">
        <v>130</v>
      </c>
    </row>
    <row r="348" s="2" customFormat="1" ht="24.15" customHeight="1">
      <c r="A348" s="38"/>
      <c r="B348" s="39"/>
      <c r="C348" s="219" t="s">
        <v>450</v>
      </c>
      <c r="D348" s="219" t="s">
        <v>133</v>
      </c>
      <c r="E348" s="220" t="s">
        <v>451</v>
      </c>
      <c r="F348" s="221" t="s">
        <v>452</v>
      </c>
      <c r="G348" s="222" t="s">
        <v>389</v>
      </c>
      <c r="H348" s="223">
        <v>0.029999999999999999</v>
      </c>
      <c r="I348" s="224"/>
      <c r="J348" s="225">
        <f>ROUND(I348*H348,2)</f>
        <v>0</v>
      </c>
      <c r="K348" s="221" t="s">
        <v>137</v>
      </c>
      <c r="L348" s="44"/>
      <c r="M348" s="226" t="s">
        <v>1</v>
      </c>
      <c r="N348" s="227" t="s">
        <v>42</v>
      </c>
      <c r="O348" s="91"/>
      <c r="P348" s="228">
        <f>O348*H348</f>
        <v>0</v>
      </c>
      <c r="Q348" s="228">
        <v>0</v>
      </c>
      <c r="R348" s="228">
        <f>Q348*H348</f>
        <v>0</v>
      </c>
      <c r="S348" s="228">
        <v>0</v>
      </c>
      <c r="T348" s="229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0" t="s">
        <v>144</v>
      </c>
      <c r="AT348" s="230" t="s">
        <v>133</v>
      </c>
      <c r="AU348" s="230" t="s">
        <v>87</v>
      </c>
      <c r="AY348" s="17" t="s">
        <v>130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7" t="s">
        <v>85</v>
      </c>
      <c r="BK348" s="231">
        <f>ROUND(I348*H348,2)</f>
        <v>0</v>
      </c>
      <c r="BL348" s="17" t="s">
        <v>144</v>
      </c>
      <c r="BM348" s="230" t="s">
        <v>453</v>
      </c>
    </row>
    <row r="349" s="12" customFormat="1" ht="25.92" customHeight="1">
      <c r="A349" s="12"/>
      <c r="B349" s="203"/>
      <c r="C349" s="204"/>
      <c r="D349" s="205" t="s">
        <v>76</v>
      </c>
      <c r="E349" s="206" t="s">
        <v>454</v>
      </c>
      <c r="F349" s="206" t="s">
        <v>455</v>
      </c>
      <c r="G349" s="204"/>
      <c r="H349" s="204"/>
      <c r="I349" s="207"/>
      <c r="J349" s="208">
        <f>BK349</f>
        <v>0</v>
      </c>
      <c r="K349" s="204"/>
      <c r="L349" s="209"/>
      <c r="M349" s="210"/>
      <c r="N349" s="211"/>
      <c r="O349" s="211"/>
      <c r="P349" s="212">
        <f>P350</f>
        <v>0</v>
      </c>
      <c r="Q349" s="211"/>
      <c r="R349" s="212">
        <f>R350</f>
        <v>0</v>
      </c>
      <c r="S349" s="211"/>
      <c r="T349" s="213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4" t="s">
        <v>144</v>
      </c>
      <c r="AT349" s="215" t="s">
        <v>76</v>
      </c>
      <c r="AU349" s="215" t="s">
        <v>77</v>
      </c>
      <c r="AY349" s="214" t="s">
        <v>130</v>
      </c>
      <c r="BK349" s="216">
        <f>BK350</f>
        <v>0</v>
      </c>
    </row>
    <row r="350" s="2" customFormat="1" ht="16.5" customHeight="1">
      <c r="A350" s="38"/>
      <c r="B350" s="39"/>
      <c r="C350" s="219" t="s">
        <v>456</v>
      </c>
      <c r="D350" s="219" t="s">
        <v>133</v>
      </c>
      <c r="E350" s="220" t="s">
        <v>454</v>
      </c>
      <c r="F350" s="221" t="s">
        <v>457</v>
      </c>
      <c r="G350" s="222" t="s">
        <v>339</v>
      </c>
      <c r="H350" s="223">
        <v>20</v>
      </c>
      <c r="I350" s="224"/>
      <c r="J350" s="225">
        <f>ROUND(I350*H350,2)</f>
        <v>0</v>
      </c>
      <c r="K350" s="221" t="s">
        <v>1</v>
      </c>
      <c r="L350" s="44"/>
      <c r="M350" s="265" t="s">
        <v>1</v>
      </c>
      <c r="N350" s="266" t="s">
        <v>42</v>
      </c>
      <c r="O350" s="267"/>
      <c r="P350" s="268">
        <f>O350*H350</f>
        <v>0</v>
      </c>
      <c r="Q350" s="268">
        <v>0</v>
      </c>
      <c r="R350" s="268">
        <f>Q350*H350</f>
        <v>0</v>
      </c>
      <c r="S350" s="268">
        <v>0</v>
      </c>
      <c r="T350" s="269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0" t="s">
        <v>458</v>
      </c>
      <c r="AT350" s="230" t="s">
        <v>133</v>
      </c>
      <c r="AU350" s="230" t="s">
        <v>85</v>
      </c>
      <c r="AY350" s="17" t="s">
        <v>130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7" t="s">
        <v>85</v>
      </c>
      <c r="BK350" s="231">
        <f>ROUND(I350*H350,2)</f>
        <v>0</v>
      </c>
      <c r="BL350" s="17" t="s">
        <v>458</v>
      </c>
      <c r="BM350" s="230" t="s">
        <v>459</v>
      </c>
    </row>
    <row r="351" s="2" customFormat="1" ht="6.96" customHeight="1">
      <c r="A351" s="38"/>
      <c r="B351" s="66"/>
      <c r="C351" s="67"/>
      <c r="D351" s="67"/>
      <c r="E351" s="67"/>
      <c r="F351" s="67"/>
      <c r="G351" s="67"/>
      <c r="H351" s="67"/>
      <c r="I351" s="67"/>
      <c r="J351" s="67"/>
      <c r="K351" s="67"/>
      <c r="L351" s="44"/>
      <c r="M351" s="38"/>
      <c r="O351" s="38"/>
      <c r="P351" s="38"/>
      <c r="Q351" s="38"/>
      <c r="R351" s="38"/>
      <c r="S351" s="38"/>
      <c r="T351" s="38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</row>
  </sheetData>
  <sheetProtection sheet="1" autoFilter="0" formatColumns="0" formatRows="0" objects="1" scenarios="1" spinCount="100000" saltValue="bJeDzgsX6n0QWc1c95KHcFw3dNrsHrysXdt4JP7/m5VyTW3iqOE21Tvhx7Ec2W3GIKtinhFxH9lSPZJb/N50Vw==" hashValue="7MFPSpnxckeiCOQ4qI6TxiHkHPdTz+I+6EQFk+hwXZkv/v9DpKBV0tcifISj3n2qLr7roIbasR1i76bOQu89Zg==" algorithmName="SHA-512" password="CC35"/>
  <autoFilter ref="C128:K35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0"/>
      <c r="AT3" s="17" t="s">
        <v>87</v>
      </c>
    </row>
    <row r="4" s="1" customFormat="1" ht="24.96" customHeight="1">
      <c r="B4" s="20"/>
      <c r="D4" s="139" t="s">
        <v>94</v>
      </c>
      <c r="L4" s="20"/>
      <c r="M4" s="14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1" t="s">
        <v>16</v>
      </c>
      <c r="L6" s="20"/>
    </row>
    <row r="7" s="1" customFormat="1" ht="26.25" customHeight="1">
      <c r="B7" s="20"/>
      <c r="E7" s="142" t="str">
        <f>'Rekapitulace stavby'!K6</f>
        <v xml:space="preserve">Oprava fasády - Gymnázium Boženy Němcové, sekce II,  Hradec Králové, 5.9.2023</v>
      </c>
      <c r="F7" s="141"/>
      <c r="G7" s="141"/>
      <c r="H7" s="141"/>
      <c r="L7" s="20"/>
    </row>
    <row r="8" s="2" customFormat="1" ht="12" customHeight="1">
      <c r="A8" s="38"/>
      <c r="B8" s="44"/>
      <c r="C8" s="38"/>
      <c r="D8" s="141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3" t="s">
        <v>460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1" t="s">
        <v>18</v>
      </c>
      <c r="E11" s="38"/>
      <c r="F11" s="144" t="s">
        <v>1</v>
      </c>
      <c r="G11" s="38"/>
      <c r="H11" s="38"/>
      <c r="I11" s="141" t="s">
        <v>19</v>
      </c>
      <c r="J11" s="144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1" t="s">
        <v>20</v>
      </c>
      <c r="E12" s="38"/>
      <c r="F12" s="144" t="s">
        <v>21</v>
      </c>
      <c r="G12" s="38"/>
      <c r="H12" s="38"/>
      <c r="I12" s="141" t="s">
        <v>22</v>
      </c>
      <c r="J12" s="145" t="str">
        <f>'Rekapitulace stavby'!AN8</f>
        <v>5. 9. 2023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1" t="s">
        <v>24</v>
      </c>
      <c r="E14" s="38"/>
      <c r="F14" s="38"/>
      <c r="G14" s="38"/>
      <c r="H14" s="38"/>
      <c r="I14" s="141" t="s">
        <v>25</v>
      </c>
      <c r="J14" s="144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4" t="s">
        <v>26</v>
      </c>
      <c r="F15" s="38"/>
      <c r="G15" s="38"/>
      <c r="H15" s="38"/>
      <c r="I15" s="141" t="s">
        <v>27</v>
      </c>
      <c r="J15" s="144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1" t="s">
        <v>28</v>
      </c>
      <c r="E17" s="38"/>
      <c r="F17" s="38"/>
      <c r="G17" s="38"/>
      <c r="H17" s="38"/>
      <c r="I17" s="14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4"/>
      <c r="G18" s="144"/>
      <c r="H18" s="144"/>
      <c r="I18" s="14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1" t="s">
        <v>30</v>
      </c>
      <c r="E20" s="38"/>
      <c r="F20" s="38"/>
      <c r="G20" s="38"/>
      <c r="H20" s="38"/>
      <c r="I20" s="141" t="s">
        <v>25</v>
      </c>
      <c r="J20" s="144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4" t="str">
        <f>IF('Rekapitulace stavby'!E17="","",'Rekapitulace stavby'!E17)</f>
        <v xml:space="preserve"> </v>
      </c>
      <c r="F21" s="38"/>
      <c r="G21" s="38"/>
      <c r="H21" s="38"/>
      <c r="I21" s="141" t="s">
        <v>27</v>
      </c>
      <c r="J21" s="144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1" t="s">
        <v>33</v>
      </c>
      <c r="E23" s="38"/>
      <c r="F23" s="38"/>
      <c r="G23" s="38"/>
      <c r="H23" s="38"/>
      <c r="I23" s="141" t="s">
        <v>25</v>
      </c>
      <c r="J23" s="144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4" t="s">
        <v>34</v>
      </c>
      <c r="F24" s="38"/>
      <c r="G24" s="38"/>
      <c r="H24" s="38"/>
      <c r="I24" s="141" t="s">
        <v>27</v>
      </c>
      <c r="J24" s="144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6"/>
      <c r="B27" s="147"/>
      <c r="C27" s="146"/>
      <c r="D27" s="146"/>
      <c r="E27" s="148" t="s">
        <v>36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0"/>
      <c r="E29" s="150"/>
      <c r="F29" s="150"/>
      <c r="G29" s="150"/>
      <c r="H29" s="150"/>
      <c r="I29" s="150"/>
      <c r="J29" s="150"/>
      <c r="K29" s="150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1" t="s">
        <v>37</v>
      </c>
      <c r="E30" s="38"/>
      <c r="F30" s="38"/>
      <c r="G30" s="38"/>
      <c r="H30" s="38"/>
      <c r="I30" s="38"/>
      <c r="J30" s="152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0"/>
      <c r="E31" s="150"/>
      <c r="F31" s="150"/>
      <c r="G31" s="150"/>
      <c r="H31" s="150"/>
      <c r="I31" s="150"/>
      <c r="J31" s="150"/>
      <c r="K31" s="150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3" t="s">
        <v>39</v>
      </c>
      <c r="G32" s="38"/>
      <c r="H32" s="38"/>
      <c r="I32" s="153" t="s">
        <v>38</v>
      </c>
      <c r="J32" s="153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4" t="s">
        <v>41</v>
      </c>
      <c r="E33" s="141" t="s">
        <v>42</v>
      </c>
      <c r="F33" s="155">
        <f>ROUND((SUM(BE121:BE155)),  2)</f>
        <v>0</v>
      </c>
      <c r="G33" s="38"/>
      <c r="H33" s="38"/>
      <c r="I33" s="156">
        <v>0.20999999999999999</v>
      </c>
      <c r="J33" s="155">
        <f>ROUND(((SUM(BE121:BE155))*I33),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1" t="s">
        <v>43</v>
      </c>
      <c r="F34" s="155">
        <f>ROUND((SUM(BF121:BF155)),  2)</f>
        <v>0</v>
      </c>
      <c r="G34" s="38"/>
      <c r="H34" s="38"/>
      <c r="I34" s="156">
        <v>0.14999999999999999</v>
      </c>
      <c r="J34" s="155">
        <f>ROUND(((SUM(BF121:BF155))*I34),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1" t="s">
        <v>44</v>
      </c>
      <c r="F35" s="155">
        <f>ROUND((SUM(BG121:BG155)),  2)</f>
        <v>0</v>
      </c>
      <c r="G35" s="38"/>
      <c r="H35" s="38"/>
      <c r="I35" s="156">
        <v>0.20999999999999999</v>
      </c>
      <c r="J35" s="155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1" t="s">
        <v>45</v>
      </c>
      <c r="F36" s="155">
        <f>ROUND((SUM(BH121:BH155)),  2)</f>
        <v>0</v>
      </c>
      <c r="G36" s="38"/>
      <c r="H36" s="38"/>
      <c r="I36" s="156">
        <v>0.14999999999999999</v>
      </c>
      <c r="J36" s="155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1" t="s">
        <v>46</v>
      </c>
      <c r="F37" s="155">
        <f>ROUND((SUM(BI121:BI155)),  2)</f>
        <v>0</v>
      </c>
      <c r="G37" s="38"/>
      <c r="H37" s="38"/>
      <c r="I37" s="156">
        <v>0</v>
      </c>
      <c r="J37" s="155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59"/>
      <c r="J39" s="162">
        <f>SUM(J30:J37)</f>
        <v>0</v>
      </c>
      <c r="K39" s="163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4" t="s">
        <v>50</v>
      </c>
      <c r="E50" s="165"/>
      <c r="F50" s="165"/>
      <c r="G50" s="164" t="s">
        <v>51</v>
      </c>
      <c r="H50" s="165"/>
      <c r="I50" s="165"/>
      <c r="J50" s="165"/>
      <c r="K50" s="165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6" t="s">
        <v>52</v>
      </c>
      <c r="E61" s="167"/>
      <c r="F61" s="168" t="s">
        <v>53</v>
      </c>
      <c r="G61" s="166" t="s">
        <v>52</v>
      </c>
      <c r="H61" s="167"/>
      <c r="I61" s="167"/>
      <c r="J61" s="169" t="s">
        <v>53</v>
      </c>
      <c r="K61" s="167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4" t="s">
        <v>54</v>
      </c>
      <c r="E65" s="170"/>
      <c r="F65" s="170"/>
      <c r="G65" s="164" t="s">
        <v>55</v>
      </c>
      <c r="H65" s="170"/>
      <c r="I65" s="170"/>
      <c r="J65" s="170"/>
      <c r="K65" s="17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6" t="s">
        <v>52</v>
      </c>
      <c r="E76" s="167"/>
      <c r="F76" s="168" t="s">
        <v>53</v>
      </c>
      <c r="G76" s="166" t="s">
        <v>52</v>
      </c>
      <c r="H76" s="167"/>
      <c r="I76" s="167"/>
      <c r="J76" s="169" t="s">
        <v>53</v>
      </c>
      <c r="K76" s="167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26.25" customHeight="1">
      <c r="A85" s="38"/>
      <c r="B85" s="39"/>
      <c r="C85" s="40"/>
      <c r="D85" s="40"/>
      <c r="E85" s="175" t="str">
        <f>E7</f>
        <v xml:space="preserve">Oprava fasády - Gymnázium Boženy Němcové, sekce II,  Hradec Králové, 5.9.2023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Sekce II.1 - Vedlejší rozpočtovací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>parč. č. sr. 407/1</v>
      </c>
      <c r="G89" s="40"/>
      <c r="H89" s="40"/>
      <c r="I89" s="32" t="s">
        <v>22</v>
      </c>
      <c r="J89" s="79" t="str">
        <f>IF(J12="","",J12)</f>
        <v>5. 9. 2023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Královehradecký kraj, Pivovarské nám. 1245, Hradec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Projecticon s.r.o., A. Kopeckého 151, Nový Hrádek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9" t="s">
        <v>100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hidden="1" s="9" customFormat="1" ht="24.96" customHeight="1">
      <c r="A97" s="9"/>
      <c r="B97" s="180"/>
      <c r="C97" s="181"/>
      <c r="D97" s="182" t="s">
        <v>461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6"/>
      <c r="C98" s="187"/>
      <c r="D98" s="188" t="s">
        <v>462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6"/>
      <c r="C99" s="187"/>
      <c r="D99" s="188" t="s">
        <v>463</v>
      </c>
      <c r="E99" s="189"/>
      <c r="F99" s="189"/>
      <c r="G99" s="189"/>
      <c r="H99" s="189"/>
      <c r="I99" s="189"/>
      <c r="J99" s="190">
        <f>J136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6"/>
      <c r="C100" s="187"/>
      <c r="D100" s="188" t="s">
        <v>464</v>
      </c>
      <c r="E100" s="189"/>
      <c r="F100" s="189"/>
      <c r="G100" s="189"/>
      <c r="H100" s="189"/>
      <c r="I100" s="189"/>
      <c r="J100" s="190">
        <f>J146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6"/>
      <c r="C101" s="187"/>
      <c r="D101" s="188" t="s">
        <v>465</v>
      </c>
      <c r="E101" s="189"/>
      <c r="F101" s="189"/>
      <c r="G101" s="189"/>
      <c r="H101" s="189"/>
      <c r="I101" s="189"/>
      <c r="J101" s="190">
        <f>J153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hidden="1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hidden="1"/>
    <row r="105" hidden="1"/>
    <row r="106" hidden="1"/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6.25" customHeight="1">
      <c r="A111" s="38"/>
      <c r="B111" s="39"/>
      <c r="C111" s="40"/>
      <c r="D111" s="40"/>
      <c r="E111" s="175" t="str">
        <f>E7</f>
        <v xml:space="preserve">Oprava fasády - Gymnázium Boženy Němcové, sekce II,  Hradec Králové, 5.9.2023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Sekce II.1 - Vedlejší rozpočtovací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parč. č. sr. 407/1</v>
      </c>
      <c r="G115" s="40"/>
      <c r="H115" s="40"/>
      <c r="I115" s="32" t="s">
        <v>22</v>
      </c>
      <c r="J115" s="79" t="str">
        <f>IF(J12="","",J12)</f>
        <v>5. 9. 2023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Královehradecký kraj, Pivovarské nám. 1245, Hradec</v>
      </c>
      <c r="G117" s="40"/>
      <c r="H117" s="40"/>
      <c r="I117" s="32" t="s">
        <v>30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40.0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Projecticon s.r.o., A. Kopeckého 151, Nový Hrádek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2"/>
      <c r="B120" s="193"/>
      <c r="C120" s="194" t="s">
        <v>116</v>
      </c>
      <c r="D120" s="195" t="s">
        <v>62</v>
      </c>
      <c r="E120" s="195" t="s">
        <v>58</v>
      </c>
      <c r="F120" s="195" t="s">
        <v>59</v>
      </c>
      <c r="G120" s="195" t="s">
        <v>117</v>
      </c>
      <c r="H120" s="195" t="s">
        <v>118</v>
      </c>
      <c r="I120" s="195" t="s">
        <v>119</v>
      </c>
      <c r="J120" s="195" t="s">
        <v>99</v>
      </c>
      <c r="K120" s="196" t="s">
        <v>120</v>
      </c>
      <c r="L120" s="197"/>
      <c r="M120" s="100" t="s">
        <v>1</v>
      </c>
      <c r="N120" s="101" t="s">
        <v>41</v>
      </c>
      <c r="O120" s="101" t="s">
        <v>121</v>
      </c>
      <c r="P120" s="101" t="s">
        <v>122</v>
      </c>
      <c r="Q120" s="101" t="s">
        <v>123</v>
      </c>
      <c r="R120" s="101" t="s">
        <v>124</v>
      </c>
      <c r="S120" s="101" t="s">
        <v>125</v>
      </c>
      <c r="T120" s="102" t="s">
        <v>126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8"/>
      <c r="B121" s="39"/>
      <c r="C121" s="107" t="s">
        <v>127</v>
      </c>
      <c r="D121" s="40"/>
      <c r="E121" s="40"/>
      <c r="F121" s="40"/>
      <c r="G121" s="40"/>
      <c r="H121" s="40"/>
      <c r="I121" s="40"/>
      <c r="J121" s="198">
        <f>BK121</f>
        <v>0</v>
      </c>
      <c r="K121" s="40"/>
      <c r="L121" s="44"/>
      <c r="M121" s="103"/>
      <c r="N121" s="199"/>
      <c r="O121" s="104"/>
      <c r="P121" s="200">
        <f>P122</f>
        <v>0</v>
      </c>
      <c r="Q121" s="104"/>
      <c r="R121" s="200">
        <f>R122</f>
        <v>0</v>
      </c>
      <c r="S121" s="104"/>
      <c r="T121" s="201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76</v>
      </c>
      <c r="AU121" s="17" t="s">
        <v>101</v>
      </c>
      <c r="BK121" s="202">
        <f>BK122</f>
        <v>0</v>
      </c>
    </row>
    <row r="122" s="12" customFormat="1" ht="25.92" customHeight="1">
      <c r="A122" s="12"/>
      <c r="B122" s="203"/>
      <c r="C122" s="204"/>
      <c r="D122" s="205" t="s">
        <v>76</v>
      </c>
      <c r="E122" s="206" t="s">
        <v>466</v>
      </c>
      <c r="F122" s="206" t="s">
        <v>467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P123+P136+P146+P153</f>
        <v>0</v>
      </c>
      <c r="Q122" s="211"/>
      <c r="R122" s="212">
        <f>R123+R136+R146+R153</f>
        <v>0</v>
      </c>
      <c r="S122" s="211"/>
      <c r="T122" s="213">
        <f>T123+T136+T146+T153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156</v>
      </c>
      <c r="AT122" s="215" t="s">
        <v>76</v>
      </c>
      <c r="AU122" s="215" t="s">
        <v>77</v>
      </c>
      <c r="AY122" s="214" t="s">
        <v>130</v>
      </c>
      <c r="BK122" s="216">
        <f>BK123+BK136+BK146+BK153</f>
        <v>0</v>
      </c>
    </row>
    <row r="123" s="12" customFormat="1" ht="22.8" customHeight="1">
      <c r="A123" s="12"/>
      <c r="B123" s="203"/>
      <c r="C123" s="204"/>
      <c r="D123" s="205" t="s">
        <v>76</v>
      </c>
      <c r="E123" s="217" t="s">
        <v>468</v>
      </c>
      <c r="F123" s="217" t="s">
        <v>469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SUM(P124:P135)</f>
        <v>0</v>
      </c>
      <c r="Q123" s="211"/>
      <c r="R123" s="212">
        <f>SUM(R124:R135)</f>
        <v>0</v>
      </c>
      <c r="S123" s="211"/>
      <c r="T123" s="213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156</v>
      </c>
      <c r="AT123" s="215" t="s">
        <v>76</v>
      </c>
      <c r="AU123" s="215" t="s">
        <v>85</v>
      </c>
      <c r="AY123" s="214" t="s">
        <v>130</v>
      </c>
      <c r="BK123" s="216">
        <f>SUM(BK124:BK135)</f>
        <v>0</v>
      </c>
    </row>
    <row r="124" s="2" customFormat="1" ht="55.5" customHeight="1">
      <c r="A124" s="38"/>
      <c r="B124" s="39"/>
      <c r="C124" s="219" t="s">
        <v>85</v>
      </c>
      <c r="D124" s="219" t="s">
        <v>133</v>
      </c>
      <c r="E124" s="220" t="s">
        <v>470</v>
      </c>
      <c r="F124" s="221" t="s">
        <v>471</v>
      </c>
      <c r="G124" s="222" t="s">
        <v>472</v>
      </c>
      <c r="H124" s="223">
        <v>1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42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473</v>
      </c>
      <c r="AT124" s="230" t="s">
        <v>133</v>
      </c>
      <c r="AU124" s="230" t="s">
        <v>87</v>
      </c>
      <c r="AY124" s="17" t="s">
        <v>130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85</v>
      </c>
      <c r="BK124" s="231">
        <f>ROUND(I124*H124,2)</f>
        <v>0</v>
      </c>
      <c r="BL124" s="17" t="s">
        <v>473</v>
      </c>
      <c r="BM124" s="230" t="s">
        <v>474</v>
      </c>
    </row>
    <row r="125" s="2" customFormat="1" ht="37.8" customHeight="1">
      <c r="A125" s="38"/>
      <c r="B125" s="39"/>
      <c r="C125" s="219" t="s">
        <v>87</v>
      </c>
      <c r="D125" s="219" t="s">
        <v>133</v>
      </c>
      <c r="E125" s="220" t="s">
        <v>475</v>
      </c>
      <c r="F125" s="221" t="s">
        <v>476</v>
      </c>
      <c r="G125" s="222" t="s">
        <v>472</v>
      </c>
      <c r="H125" s="223">
        <v>1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42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473</v>
      </c>
      <c r="AT125" s="230" t="s">
        <v>133</v>
      </c>
      <c r="AU125" s="230" t="s">
        <v>87</v>
      </c>
      <c r="AY125" s="17" t="s">
        <v>130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85</v>
      </c>
      <c r="BK125" s="231">
        <f>ROUND(I125*H125,2)</f>
        <v>0</v>
      </c>
      <c r="BL125" s="17" t="s">
        <v>473</v>
      </c>
      <c r="BM125" s="230" t="s">
        <v>477</v>
      </c>
    </row>
    <row r="126" s="2" customFormat="1" ht="49.05" customHeight="1">
      <c r="A126" s="38"/>
      <c r="B126" s="39"/>
      <c r="C126" s="219" t="s">
        <v>148</v>
      </c>
      <c r="D126" s="219" t="s">
        <v>133</v>
      </c>
      <c r="E126" s="220" t="s">
        <v>478</v>
      </c>
      <c r="F126" s="221" t="s">
        <v>479</v>
      </c>
      <c r="G126" s="222" t="s">
        <v>472</v>
      </c>
      <c r="H126" s="223">
        <v>1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42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473</v>
      </c>
      <c r="AT126" s="230" t="s">
        <v>133</v>
      </c>
      <c r="AU126" s="230" t="s">
        <v>87</v>
      </c>
      <c r="AY126" s="17" t="s">
        <v>130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85</v>
      </c>
      <c r="BK126" s="231">
        <f>ROUND(I126*H126,2)</f>
        <v>0</v>
      </c>
      <c r="BL126" s="17" t="s">
        <v>473</v>
      </c>
      <c r="BM126" s="230" t="s">
        <v>480</v>
      </c>
    </row>
    <row r="127" s="2" customFormat="1" ht="49.05" customHeight="1">
      <c r="A127" s="38"/>
      <c r="B127" s="39"/>
      <c r="C127" s="219" t="s">
        <v>144</v>
      </c>
      <c r="D127" s="219" t="s">
        <v>133</v>
      </c>
      <c r="E127" s="220" t="s">
        <v>481</v>
      </c>
      <c r="F127" s="221" t="s">
        <v>482</v>
      </c>
      <c r="G127" s="222" t="s">
        <v>472</v>
      </c>
      <c r="H127" s="223">
        <v>1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42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473</v>
      </c>
      <c r="AT127" s="230" t="s">
        <v>133</v>
      </c>
      <c r="AU127" s="230" t="s">
        <v>87</v>
      </c>
      <c r="AY127" s="17" t="s">
        <v>130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85</v>
      </c>
      <c r="BK127" s="231">
        <f>ROUND(I127*H127,2)</f>
        <v>0</v>
      </c>
      <c r="BL127" s="17" t="s">
        <v>473</v>
      </c>
      <c r="BM127" s="230" t="s">
        <v>483</v>
      </c>
    </row>
    <row r="128" s="2" customFormat="1" ht="24.15" customHeight="1">
      <c r="A128" s="38"/>
      <c r="B128" s="39"/>
      <c r="C128" s="219" t="s">
        <v>156</v>
      </c>
      <c r="D128" s="219" t="s">
        <v>133</v>
      </c>
      <c r="E128" s="220" t="s">
        <v>484</v>
      </c>
      <c r="F128" s="221" t="s">
        <v>485</v>
      </c>
      <c r="G128" s="222" t="s">
        <v>472</v>
      </c>
      <c r="H128" s="223">
        <v>1</v>
      </c>
      <c r="I128" s="224"/>
      <c r="J128" s="225">
        <f>ROUND(I128*H128,2)</f>
        <v>0</v>
      </c>
      <c r="K128" s="221" t="s">
        <v>1</v>
      </c>
      <c r="L128" s="44"/>
      <c r="M128" s="226" t="s">
        <v>1</v>
      </c>
      <c r="N128" s="227" t="s">
        <v>42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473</v>
      </c>
      <c r="AT128" s="230" t="s">
        <v>133</v>
      </c>
      <c r="AU128" s="230" t="s">
        <v>87</v>
      </c>
      <c r="AY128" s="17" t="s">
        <v>130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85</v>
      </c>
      <c r="BK128" s="231">
        <f>ROUND(I128*H128,2)</f>
        <v>0</v>
      </c>
      <c r="BL128" s="17" t="s">
        <v>473</v>
      </c>
      <c r="BM128" s="230" t="s">
        <v>486</v>
      </c>
    </row>
    <row r="129" s="2" customFormat="1" ht="24.15" customHeight="1">
      <c r="A129" s="38"/>
      <c r="B129" s="39"/>
      <c r="C129" s="219" t="s">
        <v>160</v>
      </c>
      <c r="D129" s="219" t="s">
        <v>133</v>
      </c>
      <c r="E129" s="220" t="s">
        <v>487</v>
      </c>
      <c r="F129" s="221" t="s">
        <v>488</v>
      </c>
      <c r="G129" s="222" t="s">
        <v>472</v>
      </c>
      <c r="H129" s="223">
        <v>1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42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473</v>
      </c>
      <c r="AT129" s="230" t="s">
        <v>133</v>
      </c>
      <c r="AU129" s="230" t="s">
        <v>87</v>
      </c>
      <c r="AY129" s="17" t="s">
        <v>130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85</v>
      </c>
      <c r="BK129" s="231">
        <f>ROUND(I129*H129,2)</f>
        <v>0</v>
      </c>
      <c r="BL129" s="17" t="s">
        <v>473</v>
      </c>
      <c r="BM129" s="230" t="s">
        <v>489</v>
      </c>
    </row>
    <row r="130" s="2" customFormat="1" ht="24.15" customHeight="1">
      <c r="A130" s="38"/>
      <c r="B130" s="39"/>
      <c r="C130" s="219" t="s">
        <v>164</v>
      </c>
      <c r="D130" s="219" t="s">
        <v>133</v>
      </c>
      <c r="E130" s="220" t="s">
        <v>490</v>
      </c>
      <c r="F130" s="221" t="s">
        <v>491</v>
      </c>
      <c r="G130" s="222" t="s">
        <v>472</v>
      </c>
      <c r="H130" s="223">
        <v>1</v>
      </c>
      <c r="I130" s="224"/>
      <c r="J130" s="225">
        <f>ROUND(I130*H130,2)</f>
        <v>0</v>
      </c>
      <c r="K130" s="221" t="s">
        <v>1</v>
      </c>
      <c r="L130" s="44"/>
      <c r="M130" s="226" t="s">
        <v>1</v>
      </c>
      <c r="N130" s="227" t="s">
        <v>42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473</v>
      </c>
      <c r="AT130" s="230" t="s">
        <v>133</v>
      </c>
      <c r="AU130" s="230" t="s">
        <v>87</v>
      </c>
      <c r="AY130" s="17" t="s">
        <v>130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85</v>
      </c>
      <c r="BK130" s="231">
        <f>ROUND(I130*H130,2)</f>
        <v>0</v>
      </c>
      <c r="BL130" s="17" t="s">
        <v>473</v>
      </c>
      <c r="BM130" s="230" t="s">
        <v>492</v>
      </c>
    </row>
    <row r="131" s="2" customFormat="1" ht="62.7" customHeight="1">
      <c r="A131" s="38"/>
      <c r="B131" s="39"/>
      <c r="C131" s="219" t="s">
        <v>170</v>
      </c>
      <c r="D131" s="219" t="s">
        <v>133</v>
      </c>
      <c r="E131" s="220" t="s">
        <v>493</v>
      </c>
      <c r="F131" s="221" t="s">
        <v>494</v>
      </c>
      <c r="G131" s="222" t="s">
        <v>472</v>
      </c>
      <c r="H131" s="223">
        <v>1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42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473</v>
      </c>
      <c r="AT131" s="230" t="s">
        <v>133</v>
      </c>
      <c r="AU131" s="230" t="s">
        <v>87</v>
      </c>
      <c r="AY131" s="17" t="s">
        <v>130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85</v>
      </c>
      <c r="BK131" s="231">
        <f>ROUND(I131*H131,2)</f>
        <v>0</v>
      </c>
      <c r="BL131" s="17" t="s">
        <v>473</v>
      </c>
      <c r="BM131" s="230" t="s">
        <v>495</v>
      </c>
    </row>
    <row r="132" s="2" customFormat="1" ht="16.5" customHeight="1">
      <c r="A132" s="38"/>
      <c r="B132" s="39"/>
      <c r="C132" s="219" t="s">
        <v>174</v>
      </c>
      <c r="D132" s="219" t="s">
        <v>133</v>
      </c>
      <c r="E132" s="220" t="s">
        <v>496</v>
      </c>
      <c r="F132" s="221" t="s">
        <v>497</v>
      </c>
      <c r="G132" s="222" t="s">
        <v>472</v>
      </c>
      <c r="H132" s="223">
        <v>1</v>
      </c>
      <c r="I132" s="224"/>
      <c r="J132" s="225">
        <f>ROUND(I132*H132,2)</f>
        <v>0</v>
      </c>
      <c r="K132" s="221" t="s">
        <v>137</v>
      </c>
      <c r="L132" s="44"/>
      <c r="M132" s="226" t="s">
        <v>1</v>
      </c>
      <c r="N132" s="227" t="s">
        <v>42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473</v>
      </c>
      <c r="AT132" s="230" t="s">
        <v>133</v>
      </c>
      <c r="AU132" s="230" t="s">
        <v>87</v>
      </c>
      <c r="AY132" s="17" t="s">
        <v>130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85</v>
      </c>
      <c r="BK132" s="231">
        <f>ROUND(I132*H132,2)</f>
        <v>0</v>
      </c>
      <c r="BL132" s="17" t="s">
        <v>473</v>
      </c>
      <c r="BM132" s="230" t="s">
        <v>498</v>
      </c>
    </row>
    <row r="133" s="2" customFormat="1">
      <c r="A133" s="38"/>
      <c r="B133" s="39"/>
      <c r="C133" s="40"/>
      <c r="D133" s="234" t="s">
        <v>499</v>
      </c>
      <c r="E133" s="40"/>
      <c r="F133" s="270" t="s">
        <v>500</v>
      </c>
      <c r="G133" s="40"/>
      <c r="H133" s="40"/>
      <c r="I133" s="271"/>
      <c r="J133" s="40"/>
      <c r="K133" s="40"/>
      <c r="L133" s="44"/>
      <c r="M133" s="272"/>
      <c r="N133" s="273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499</v>
      </c>
      <c r="AU133" s="17" t="s">
        <v>87</v>
      </c>
    </row>
    <row r="134" s="2" customFormat="1" ht="16.5" customHeight="1">
      <c r="A134" s="38"/>
      <c r="B134" s="39"/>
      <c r="C134" s="219" t="s">
        <v>178</v>
      </c>
      <c r="D134" s="219" t="s">
        <v>133</v>
      </c>
      <c r="E134" s="220" t="s">
        <v>501</v>
      </c>
      <c r="F134" s="221" t="s">
        <v>502</v>
      </c>
      <c r="G134" s="222" t="s">
        <v>472</v>
      </c>
      <c r="H134" s="223">
        <v>1</v>
      </c>
      <c r="I134" s="224"/>
      <c r="J134" s="225">
        <f>ROUND(I134*H134,2)</f>
        <v>0</v>
      </c>
      <c r="K134" s="221" t="s">
        <v>1</v>
      </c>
      <c r="L134" s="44"/>
      <c r="M134" s="226" t="s">
        <v>1</v>
      </c>
      <c r="N134" s="227" t="s">
        <v>42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473</v>
      </c>
      <c r="AT134" s="230" t="s">
        <v>133</v>
      </c>
      <c r="AU134" s="230" t="s">
        <v>87</v>
      </c>
      <c r="AY134" s="17" t="s">
        <v>130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85</v>
      </c>
      <c r="BK134" s="231">
        <f>ROUND(I134*H134,2)</f>
        <v>0</v>
      </c>
      <c r="BL134" s="17" t="s">
        <v>473</v>
      </c>
      <c r="BM134" s="230" t="s">
        <v>503</v>
      </c>
    </row>
    <row r="135" s="2" customFormat="1">
      <c r="A135" s="38"/>
      <c r="B135" s="39"/>
      <c r="C135" s="40"/>
      <c r="D135" s="234" t="s">
        <v>499</v>
      </c>
      <c r="E135" s="40"/>
      <c r="F135" s="270" t="s">
        <v>504</v>
      </c>
      <c r="G135" s="40"/>
      <c r="H135" s="40"/>
      <c r="I135" s="271"/>
      <c r="J135" s="40"/>
      <c r="K135" s="40"/>
      <c r="L135" s="44"/>
      <c r="M135" s="272"/>
      <c r="N135" s="273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499</v>
      </c>
      <c r="AU135" s="17" t="s">
        <v>87</v>
      </c>
    </row>
    <row r="136" s="12" customFormat="1" ht="22.8" customHeight="1">
      <c r="A136" s="12"/>
      <c r="B136" s="203"/>
      <c r="C136" s="204"/>
      <c r="D136" s="205" t="s">
        <v>76</v>
      </c>
      <c r="E136" s="217" t="s">
        <v>505</v>
      </c>
      <c r="F136" s="217" t="s">
        <v>506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SUM(P137:P145)</f>
        <v>0</v>
      </c>
      <c r="Q136" s="211"/>
      <c r="R136" s="212">
        <f>SUM(R137:R145)</f>
        <v>0</v>
      </c>
      <c r="S136" s="211"/>
      <c r="T136" s="213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156</v>
      </c>
      <c r="AT136" s="215" t="s">
        <v>76</v>
      </c>
      <c r="AU136" s="215" t="s">
        <v>85</v>
      </c>
      <c r="AY136" s="214" t="s">
        <v>130</v>
      </c>
      <c r="BK136" s="216">
        <f>SUM(BK137:BK145)</f>
        <v>0</v>
      </c>
    </row>
    <row r="137" s="2" customFormat="1" ht="16.5" customHeight="1">
      <c r="A137" s="38"/>
      <c r="B137" s="39"/>
      <c r="C137" s="219" t="s">
        <v>182</v>
      </c>
      <c r="D137" s="219" t="s">
        <v>133</v>
      </c>
      <c r="E137" s="220" t="s">
        <v>507</v>
      </c>
      <c r="F137" s="221" t="s">
        <v>508</v>
      </c>
      <c r="G137" s="222" t="s">
        <v>472</v>
      </c>
      <c r="H137" s="223">
        <v>1</v>
      </c>
      <c r="I137" s="224"/>
      <c r="J137" s="225">
        <f>ROUND(I137*H137,2)</f>
        <v>0</v>
      </c>
      <c r="K137" s="221" t="s">
        <v>137</v>
      </c>
      <c r="L137" s="44"/>
      <c r="M137" s="226" t="s">
        <v>1</v>
      </c>
      <c r="N137" s="227" t="s">
        <v>42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473</v>
      </c>
      <c r="AT137" s="230" t="s">
        <v>133</v>
      </c>
      <c r="AU137" s="230" t="s">
        <v>87</v>
      </c>
      <c r="AY137" s="17" t="s">
        <v>130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85</v>
      </c>
      <c r="BK137" s="231">
        <f>ROUND(I137*H137,2)</f>
        <v>0</v>
      </c>
      <c r="BL137" s="17" t="s">
        <v>473</v>
      </c>
      <c r="BM137" s="230" t="s">
        <v>509</v>
      </c>
    </row>
    <row r="138" s="2" customFormat="1" ht="16.5" customHeight="1">
      <c r="A138" s="38"/>
      <c r="B138" s="39"/>
      <c r="C138" s="219" t="s">
        <v>186</v>
      </c>
      <c r="D138" s="219" t="s">
        <v>133</v>
      </c>
      <c r="E138" s="220" t="s">
        <v>510</v>
      </c>
      <c r="F138" s="221" t="s">
        <v>511</v>
      </c>
      <c r="G138" s="222" t="s">
        <v>472</v>
      </c>
      <c r="H138" s="223">
        <v>1</v>
      </c>
      <c r="I138" s="224"/>
      <c r="J138" s="225">
        <f>ROUND(I138*H138,2)</f>
        <v>0</v>
      </c>
      <c r="K138" s="221" t="s">
        <v>137</v>
      </c>
      <c r="L138" s="44"/>
      <c r="M138" s="226" t="s">
        <v>1</v>
      </c>
      <c r="N138" s="227" t="s">
        <v>42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473</v>
      </c>
      <c r="AT138" s="230" t="s">
        <v>133</v>
      </c>
      <c r="AU138" s="230" t="s">
        <v>87</v>
      </c>
      <c r="AY138" s="17" t="s">
        <v>130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85</v>
      </c>
      <c r="BK138" s="231">
        <f>ROUND(I138*H138,2)</f>
        <v>0</v>
      </c>
      <c r="BL138" s="17" t="s">
        <v>473</v>
      </c>
      <c r="BM138" s="230" t="s">
        <v>512</v>
      </c>
    </row>
    <row r="139" s="2" customFormat="1" ht="16.5" customHeight="1">
      <c r="A139" s="38"/>
      <c r="B139" s="39"/>
      <c r="C139" s="219" t="s">
        <v>190</v>
      </c>
      <c r="D139" s="219" t="s">
        <v>133</v>
      </c>
      <c r="E139" s="220" t="s">
        <v>513</v>
      </c>
      <c r="F139" s="221" t="s">
        <v>514</v>
      </c>
      <c r="G139" s="222" t="s">
        <v>309</v>
      </c>
      <c r="H139" s="223">
        <v>1</v>
      </c>
      <c r="I139" s="224"/>
      <c r="J139" s="225">
        <f>ROUND(I139*H139,2)</f>
        <v>0</v>
      </c>
      <c r="K139" s="221" t="s">
        <v>137</v>
      </c>
      <c r="L139" s="44"/>
      <c r="M139" s="226" t="s">
        <v>1</v>
      </c>
      <c r="N139" s="227" t="s">
        <v>42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473</v>
      </c>
      <c r="AT139" s="230" t="s">
        <v>133</v>
      </c>
      <c r="AU139" s="230" t="s">
        <v>87</v>
      </c>
      <c r="AY139" s="17" t="s">
        <v>130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85</v>
      </c>
      <c r="BK139" s="231">
        <f>ROUND(I139*H139,2)</f>
        <v>0</v>
      </c>
      <c r="BL139" s="17" t="s">
        <v>473</v>
      </c>
      <c r="BM139" s="230" t="s">
        <v>515</v>
      </c>
    </row>
    <row r="140" s="2" customFormat="1" ht="16.5" customHeight="1">
      <c r="A140" s="38"/>
      <c r="B140" s="39"/>
      <c r="C140" s="219" t="s">
        <v>194</v>
      </c>
      <c r="D140" s="219" t="s">
        <v>133</v>
      </c>
      <c r="E140" s="220" t="s">
        <v>516</v>
      </c>
      <c r="F140" s="221" t="s">
        <v>517</v>
      </c>
      <c r="G140" s="222" t="s">
        <v>472</v>
      </c>
      <c r="H140" s="223">
        <v>1</v>
      </c>
      <c r="I140" s="224"/>
      <c r="J140" s="225">
        <f>ROUND(I140*H140,2)</f>
        <v>0</v>
      </c>
      <c r="K140" s="221" t="s">
        <v>137</v>
      </c>
      <c r="L140" s="44"/>
      <c r="M140" s="226" t="s">
        <v>1</v>
      </c>
      <c r="N140" s="227" t="s">
        <v>42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473</v>
      </c>
      <c r="AT140" s="230" t="s">
        <v>133</v>
      </c>
      <c r="AU140" s="230" t="s">
        <v>87</v>
      </c>
      <c r="AY140" s="17" t="s">
        <v>130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85</v>
      </c>
      <c r="BK140" s="231">
        <f>ROUND(I140*H140,2)</f>
        <v>0</v>
      </c>
      <c r="BL140" s="17" t="s">
        <v>473</v>
      </c>
      <c r="BM140" s="230" t="s">
        <v>518</v>
      </c>
    </row>
    <row r="141" s="2" customFormat="1">
      <c r="A141" s="38"/>
      <c r="B141" s="39"/>
      <c r="C141" s="40"/>
      <c r="D141" s="234" t="s">
        <v>499</v>
      </c>
      <c r="E141" s="40"/>
      <c r="F141" s="270" t="s">
        <v>519</v>
      </c>
      <c r="G141" s="40"/>
      <c r="H141" s="40"/>
      <c r="I141" s="271"/>
      <c r="J141" s="40"/>
      <c r="K141" s="40"/>
      <c r="L141" s="44"/>
      <c r="M141" s="272"/>
      <c r="N141" s="273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499</v>
      </c>
      <c r="AU141" s="17" t="s">
        <v>87</v>
      </c>
    </row>
    <row r="142" s="2" customFormat="1" ht="16.5" customHeight="1">
      <c r="A142" s="38"/>
      <c r="B142" s="39"/>
      <c r="C142" s="219" t="s">
        <v>8</v>
      </c>
      <c r="D142" s="219" t="s">
        <v>133</v>
      </c>
      <c r="E142" s="220" t="s">
        <v>520</v>
      </c>
      <c r="F142" s="221" t="s">
        <v>521</v>
      </c>
      <c r="G142" s="222" t="s">
        <v>472</v>
      </c>
      <c r="H142" s="223">
        <v>1</v>
      </c>
      <c r="I142" s="224"/>
      <c r="J142" s="225">
        <f>ROUND(I142*H142,2)</f>
        <v>0</v>
      </c>
      <c r="K142" s="221" t="s">
        <v>137</v>
      </c>
      <c r="L142" s="44"/>
      <c r="M142" s="226" t="s">
        <v>1</v>
      </c>
      <c r="N142" s="227" t="s">
        <v>42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473</v>
      </c>
      <c r="AT142" s="230" t="s">
        <v>133</v>
      </c>
      <c r="AU142" s="230" t="s">
        <v>87</v>
      </c>
      <c r="AY142" s="17" t="s">
        <v>130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85</v>
      </c>
      <c r="BK142" s="231">
        <f>ROUND(I142*H142,2)</f>
        <v>0</v>
      </c>
      <c r="BL142" s="17" t="s">
        <v>473</v>
      </c>
      <c r="BM142" s="230" t="s">
        <v>522</v>
      </c>
    </row>
    <row r="143" s="2" customFormat="1">
      <c r="A143" s="38"/>
      <c r="B143" s="39"/>
      <c r="C143" s="40"/>
      <c r="D143" s="234" t="s">
        <v>499</v>
      </c>
      <c r="E143" s="40"/>
      <c r="F143" s="270" t="s">
        <v>523</v>
      </c>
      <c r="G143" s="40"/>
      <c r="H143" s="40"/>
      <c r="I143" s="271"/>
      <c r="J143" s="40"/>
      <c r="K143" s="40"/>
      <c r="L143" s="44"/>
      <c r="M143" s="272"/>
      <c r="N143" s="273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499</v>
      </c>
      <c r="AU143" s="17" t="s">
        <v>87</v>
      </c>
    </row>
    <row r="144" s="2" customFormat="1" ht="16.5" customHeight="1">
      <c r="A144" s="38"/>
      <c r="B144" s="39"/>
      <c r="C144" s="219" t="s">
        <v>138</v>
      </c>
      <c r="D144" s="219" t="s">
        <v>133</v>
      </c>
      <c r="E144" s="220" t="s">
        <v>524</v>
      </c>
      <c r="F144" s="221" t="s">
        <v>525</v>
      </c>
      <c r="G144" s="222" t="s">
        <v>472</v>
      </c>
      <c r="H144" s="223">
        <v>1</v>
      </c>
      <c r="I144" s="224"/>
      <c r="J144" s="225">
        <f>ROUND(I144*H144,2)</f>
        <v>0</v>
      </c>
      <c r="K144" s="221" t="s">
        <v>137</v>
      </c>
      <c r="L144" s="44"/>
      <c r="M144" s="226" t="s">
        <v>1</v>
      </c>
      <c r="N144" s="227" t="s">
        <v>42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473</v>
      </c>
      <c r="AT144" s="230" t="s">
        <v>133</v>
      </c>
      <c r="AU144" s="230" t="s">
        <v>87</v>
      </c>
      <c r="AY144" s="17" t="s">
        <v>130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85</v>
      </c>
      <c r="BK144" s="231">
        <f>ROUND(I144*H144,2)</f>
        <v>0</v>
      </c>
      <c r="BL144" s="17" t="s">
        <v>473</v>
      </c>
      <c r="BM144" s="230" t="s">
        <v>526</v>
      </c>
    </row>
    <row r="145" s="2" customFormat="1" ht="16.5" customHeight="1">
      <c r="A145" s="38"/>
      <c r="B145" s="39"/>
      <c r="C145" s="219" t="s">
        <v>204</v>
      </c>
      <c r="D145" s="219" t="s">
        <v>133</v>
      </c>
      <c r="E145" s="220" t="s">
        <v>527</v>
      </c>
      <c r="F145" s="221" t="s">
        <v>528</v>
      </c>
      <c r="G145" s="222" t="s">
        <v>472</v>
      </c>
      <c r="H145" s="223">
        <v>1</v>
      </c>
      <c r="I145" s="224"/>
      <c r="J145" s="225">
        <f>ROUND(I145*H145,2)</f>
        <v>0</v>
      </c>
      <c r="K145" s="221" t="s">
        <v>137</v>
      </c>
      <c r="L145" s="44"/>
      <c r="M145" s="226" t="s">
        <v>1</v>
      </c>
      <c r="N145" s="227" t="s">
        <v>42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473</v>
      </c>
      <c r="AT145" s="230" t="s">
        <v>133</v>
      </c>
      <c r="AU145" s="230" t="s">
        <v>87</v>
      </c>
      <c r="AY145" s="17" t="s">
        <v>130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85</v>
      </c>
      <c r="BK145" s="231">
        <f>ROUND(I145*H145,2)</f>
        <v>0</v>
      </c>
      <c r="BL145" s="17" t="s">
        <v>473</v>
      </c>
      <c r="BM145" s="230" t="s">
        <v>529</v>
      </c>
    </row>
    <row r="146" s="12" customFormat="1" ht="22.8" customHeight="1">
      <c r="A146" s="12"/>
      <c r="B146" s="203"/>
      <c r="C146" s="204"/>
      <c r="D146" s="205" t="s">
        <v>76</v>
      </c>
      <c r="E146" s="217" t="s">
        <v>530</v>
      </c>
      <c r="F146" s="217" t="s">
        <v>531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SUM(P147:P152)</f>
        <v>0</v>
      </c>
      <c r="Q146" s="211"/>
      <c r="R146" s="212">
        <f>SUM(R147:R152)</f>
        <v>0</v>
      </c>
      <c r="S146" s="211"/>
      <c r="T146" s="213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156</v>
      </c>
      <c r="AT146" s="215" t="s">
        <v>76</v>
      </c>
      <c r="AU146" s="215" t="s">
        <v>85</v>
      </c>
      <c r="AY146" s="214" t="s">
        <v>130</v>
      </c>
      <c r="BK146" s="216">
        <f>SUM(BK147:BK152)</f>
        <v>0</v>
      </c>
    </row>
    <row r="147" s="2" customFormat="1" ht="16.5" customHeight="1">
      <c r="A147" s="38"/>
      <c r="B147" s="39"/>
      <c r="C147" s="219" t="s">
        <v>208</v>
      </c>
      <c r="D147" s="219" t="s">
        <v>133</v>
      </c>
      <c r="E147" s="220" t="s">
        <v>532</v>
      </c>
      <c r="F147" s="221" t="s">
        <v>533</v>
      </c>
      <c r="G147" s="222" t="s">
        <v>472</v>
      </c>
      <c r="H147" s="223">
        <v>1</v>
      </c>
      <c r="I147" s="224"/>
      <c r="J147" s="225">
        <f>ROUND(I147*H147,2)</f>
        <v>0</v>
      </c>
      <c r="K147" s="221" t="s">
        <v>534</v>
      </c>
      <c r="L147" s="44"/>
      <c r="M147" s="226" t="s">
        <v>1</v>
      </c>
      <c r="N147" s="227" t="s">
        <v>42</v>
      </c>
      <c r="O147" s="91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473</v>
      </c>
      <c r="AT147" s="230" t="s">
        <v>133</v>
      </c>
      <c r="AU147" s="230" t="s">
        <v>87</v>
      </c>
      <c r="AY147" s="17" t="s">
        <v>130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85</v>
      </c>
      <c r="BK147" s="231">
        <f>ROUND(I147*H147,2)</f>
        <v>0</v>
      </c>
      <c r="BL147" s="17" t="s">
        <v>473</v>
      </c>
      <c r="BM147" s="230" t="s">
        <v>535</v>
      </c>
    </row>
    <row r="148" s="2" customFormat="1" ht="16.5" customHeight="1">
      <c r="A148" s="38"/>
      <c r="B148" s="39"/>
      <c r="C148" s="219" t="s">
        <v>213</v>
      </c>
      <c r="D148" s="219" t="s">
        <v>133</v>
      </c>
      <c r="E148" s="220" t="s">
        <v>536</v>
      </c>
      <c r="F148" s="221" t="s">
        <v>537</v>
      </c>
      <c r="G148" s="222" t="s">
        <v>472</v>
      </c>
      <c r="H148" s="223">
        <v>1</v>
      </c>
      <c r="I148" s="224"/>
      <c r="J148" s="225">
        <f>ROUND(I148*H148,2)</f>
        <v>0</v>
      </c>
      <c r="K148" s="221" t="s">
        <v>534</v>
      </c>
      <c r="L148" s="44"/>
      <c r="M148" s="226" t="s">
        <v>1</v>
      </c>
      <c r="N148" s="227" t="s">
        <v>42</v>
      </c>
      <c r="O148" s="91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473</v>
      </c>
      <c r="AT148" s="230" t="s">
        <v>133</v>
      </c>
      <c r="AU148" s="230" t="s">
        <v>87</v>
      </c>
      <c r="AY148" s="17" t="s">
        <v>130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85</v>
      </c>
      <c r="BK148" s="231">
        <f>ROUND(I148*H148,2)</f>
        <v>0</v>
      </c>
      <c r="BL148" s="17" t="s">
        <v>473</v>
      </c>
      <c r="BM148" s="230" t="s">
        <v>538</v>
      </c>
    </row>
    <row r="149" s="2" customFormat="1" ht="16.5" customHeight="1">
      <c r="A149" s="38"/>
      <c r="B149" s="39"/>
      <c r="C149" s="219" t="s">
        <v>218</v>
      </c>
      <c r="D149" s="219" t="s">
        <v>133</v>
      </c>
      <c r="E149" s="220" t="s">
        <v>539</v>
      </c>
      <c r="F149" s="221" t="s">
        <v>540</v>
      </c>
      <c r="G149" s="222" t="s">
        <v>472</v>
      </c>
      <c r="H149" s="223">
        <v>1</v>
      </c>
      <c r="I149" s="224"/>
      <c r="J149" s="225">
        <f>ROUND(I149*H149,2)</f>
        <v>0</v>
      </c>
      <c r="K149" s="221" t="s">
        <v>534</v>
      </c>
      <c r="L149" s="44"/>
      <c r="M149" s="226" t="s">
        <v>1</v>
      </c>
      <c r="N149" s="227" t="s">
        <v>42</v>
      </c>
      <c r="O149" s="91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0" t="s">
        <v>473</v>
      </c>
      <c r="AT149" s="230" t="s">
        <v>133</v>
      </c>
      <c r="AU149" s="230" t="s">
        <v>87</v>
      </c>
      <c r="AY149" s="17" t="s">
        <v>130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7" t="s">
        <v>85</v>
      </c>
      <c r="BK149" s="231">
        <f>ROUND(I149*H149,2)</f>
        <v>0</v>
      </c>
      <c r="BL149" s="17" t="s">
        <v>473</v>
      </c>
      <c r="BM149" s="230" t="s">
        <v>541</v>
      </c>
    </row>
    <row r="150" s="2" customFormat="1">
      <c r="A150" s="38"/>
      <c r="B150" s="39"/>
      <c r="C150" s="40"/>
      <c r="D150" s="234" t="s">
        <v>499</v>
      </c>
      <c r="E150" s="40"/>
      <c r="F150" s="270" t="s">
        <v>542</v>
      </c>
      <c r="G150" s="40"/>
      <c r="H150" s="40"/>
      <c r="I150" s="271"/>
      <c r="J150" s="40"/>
      <c r="K150" s="40"/>
      <c r="L150" s="44"/>
      <c r="M150" s="272"/>
      <c r="N150" s="273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499</v>
      </c>
      <c r="AU150" s="17" t="s">
        <v>87</v>
      </c>
    </row>
    <row r="151" s="2" customFormat="1" ht="16.5" customHeight="1">
      <c r="A151" s="38"/>
      <c r="B151" s="39"/>
      <c r="C151" s="219" t="s">
        <v>7</v>
      </c>
      <c r="D151" s="219" t="s">
        <v>133</v>
      </c>
      <c r="E151" s="220" t="s">
        <v>543</v>
      </c>
      <c r="F151" s="221" t="s">
        <v>544</v>
      </c>
      <c r="G151" s="222" t="s">
        <v>472</v>
      </c>
      <c r="H151" s="223">
        <v>1</v>
      </c>
      <c r="I151" s="224"/>
      <c r="J151" s="225">
        <f>ROUND(I151*H151,2)</f>
        <v>0</v>
      </c>
      <c r="K151" s="221" t="s">
        <v>534</v>
      </c>
      <c r="L151" s="44"/>
      <c r="M151" s="226" t="s">
        <v>1</v>
      </c>
      <c r="N151" s="227" t="s">
        <v>42</v>
      </c>
      <c r="O151" s="91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0" t="s">
        <v>473</v>
      </c>
      <c r="AT151" s="230" t="s">
        <v>133</v>
      </c>
      <c r="AU151" s="230" t="s">
        <v>87</v>
      </c>
      <c r="AY151" s="17" t="s">
        <v>130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7" t="s">
        <v>85</v>
      </c>
      <c r="BK151" s="231">
        <f>ROUND(I151*H151,2)</f>
        <v>0</v>
      </c>
      <c r="BL151" s="17" t="s">
        <v>473</v>
      </c>
      <c r="BM151" s="230" t="s">
        <v>545</v>
      </c>
    </row>
    <row r="152" s="2" customFormat="1">
      <c r="A152" s="38"/>
      <c r="B152" s="39"/>
      <c r="C152" s="40"/>
      <c r="D152" s="234" t="s">
        <v>499</v>
      </c>
      <c r="E152" s="40"/>
      <c r="F152" s="270" t="s">
        <v>546</v>
      </c>
      <c r="G152" s="40"/>
      <c r="H152" s="40"/>
      <c r="I152" s="271"/>
      <c r="J152" s="40"/>
      <c r="K152" s="40"/>
      <c r="L152" s="44"/>
      <c r="M152" s="272"/>
      <c r="N152" s="273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499</v>
      </c>
      <c r="AU152" s="17" t="s">
        <v>87</v>
      </c>
    </row>
    <row r="153" s="12" customFormat="1" ht="22.8" customHeight="1">
      <c r="A153" s="12"/>
      <c r="B153" s="203"/>
      <c r="C153" s="204"/>
      <c r="D153" s="205" t="s">
        <v>76</v>
      </c>
      <c r="E153" s="217" t="s">
        <v>547</v>
      </c>
      <c r="F153" s="217" t="s">
        <v>548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SUM(P154:P155)</f>
        <v>0</v>
      </c>
      <c r="Q153" s="211"/>
      <c r="R153" s="212">
        <f>SUM(R154:R155)</f>
        <v>0</v>
      </c>
      <c r="S153" s="211"/>
      <c r="T153" s="213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156</v>
      </c>
      <c r="AT153" s="215" t="s">
        <v>76</v>
      </c>
      <c r="AU153" s="215" t="s">
        <v>85</v>
      </c>
      <c r="AY153" s="214" t="s">
        <v>130</v>
      </c>
      <c r="BK153" s="216">
        <f>SUM(BK154:BK155)</f>
        <v>0</v>
      </c>
    </row>
    <row r="154" s="2" customFormat="1" ht="16.5" customHeight="1">
      <c r="A154" s="38"/>
      <c r="B154" s="39"/>
      <c r="C154" s="219" t="s">
        <v>225</v>
      </c>
      <c r="D154" s="219" t="s">
        <v>133</v>
      </c>
      <c r="E154" s="220" t="s">
        <v>549</v>
      </c>
      <c r="F154" s="221" t="s">
        <v>550</v>
      </c>
      <c r="G154" s="222" t="s">
        <v>472</v>
      </c>
      <c r="H154" s="223">
        <v>1</v>
      </c>
      <c r="I154" s="224"/>
      <c r="J154" s="225">
        <f>ROUND(I154*H154,2)</f>
        <v>0</v>
      </c>
      <c r="K154" s="221" t="s">
        <v>534</v>
      </c>
      <c r="L154" s="44"/>
      <c r="M154" s="226" t="s">
        <v>1</v>
      </c>
      <c r="N154" s="227" t="s">
        <v>42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473</v>
      </c>
      <c r="AT154" s="230" t="s">
        <v>133</v>
      </c>
      <c r="AU154" s="230" t="s">
        <v>87</v>
      </c>
      <c r="AY154" s="17" t="s">
        <v>130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85</v>
      </c>
      <c r="BK154" s="231">
        <f>ROUND(I154*H154,2)</f>
        <v>0</v>
      </c>
      <c r="BL154" s="17" t="s">
        <v>473</v>
      </c>
      <c r="BM154" s="230" t="s">
        <v>551</v>
      </c>
    </row>
    <row r="155" s="2" customFormat="1" ht="24.15" customHeight="1">
      <c r="A155" s="38"/>
      <c r="B155" s="39"/>
      <c r="C155" s="219" t="s">
        <v>229</v>
      </c>
      <c r="D155" s="219" t="s">
        <v>133</v>
      </c>
      <c r="E155" s="220" t="s">
        <v>552</v>
      </c>
      <c r="F155" s="221" t="s">
        <v>553</v>
      </c>
      <c r="G155" s="222" t="s">
        <v>472</v>
      </c>
      <c r="H155" s="223">
        <v>1</v>
      </c>
      <c r="I155" s="224"/>
      <c r="J155" s="225">
        <f>ROUND(I155*H155,2)</f>
        <v>0</v>
      </c>
      <c r="K155" s="221" t="s">
        <v>1</v>
      </c>
      <c r="L155" s="44"/>
      <c r="M155" s="265" t="s">
        <v>1</v>
      </c>
      <c r="N155" s="266" t="s">
        <v>42</v>
      </c>
      <c r="O155" s="267"/>
      <c r="P155" s="268">
        <f>O155*H155</f>
        <v>0</v>
      </c>
      <c r="Q155" s="268">
        <v>0</v>
      </c>
      <c r="R155" s="268">
        <f>Q155*H155</f>
        <v>0</v>
      </c>
      <c r="S155" s="268">
        <v>0</v>
      </c>
      <c r="T155" s="269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0" t="s">
        <v>473</v>
      </c>
      <c r="AT155" s="230" t="s">
        <v>133</v>
      </c>
      <c r="AU155" s="230" t="s">
        <v>87</v>
      </c>
      <c r="AY155" s="17" t="s">
        <v>130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85</v>
      </c>
      <c r="BK155" s="231">
        <f>ROUND(I155*H155,2)</f>
        <v>0</v>
      </c>
      <c r="BL155" s="17" t="s">
        <v>473</v>
      </c>
      <c r="BM155" s="230" t="s">
        <v>554</v>
      </c>
    </row>
    <row r="156" s="2" customFormat="1" ht="6.96" customHeight="1">
      <c r="A156" s="38"/>
      <c r="B156" s="66"/>
      <c r="C156" s="67"/>
      <c r="D156" s="67"/>
      <c r="E156" s="67"/>
      <c r="F156" s="67"/>
      <c r="G156" s="67"/>
      <c r="H156" s="67"/>
      <c r="I156" s="67"/>
      <c r="J156" s="67"/>
      <c r="K156" s="67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AYNdH2r3ywSAUCpP7MWQUVN2pqZ0VvTHbRqs3TZqy2VPZhCFodiiZmNig82ieSCcBwpDoBfip9iBA64pSTzimg==" hashValue="UcfNVkoxeou0K0/Uy8a0fG/4bEm8pcPmhgMR6eh/JRHT6kNawT5m4Ch35si71EhD2TnM9eazt/MLo0+IlTU/kA==" algorithmName="SHA-512" password="CC35"/>
  <autoFilter ref="C120:K1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7"/>
      <c r="C3" s="138"/>
      <c r="D3" s="138"/>
      <c r="E3" s="138"/>
      <c r="F3" s="138"/>
      <c r="G3" s="138"/>
      <c r="H3" s="20"/>
    </row>
    <row r="4" s="1" customFormat="1" ht="24.96" customHeight="1">
      <c r="B4" s="20"/>
      <c r="C4" s="139" t="s">
        <v>555</v>
      </c>
      <c r="H4" s="20"/>
    </row>
    <row r="5" s="1" customFormat="1" ht="12" customHeight="1">
      <c r="B5" s="20"/>
      <c r="C5" s="274" t="s">
        <v>13</v>
      </c>
      <c r="D5" s="148" t="s">
        <v>14</v>
      </c>
      <c r="E5" s="1"/>
      <c r="F5" s="1"/>
      <c r="H5" s="20"/>
    </row>
    <row r="6" s="1" customFormat="1" ht="36.96" customHeight="1">
      <c r="B6" s="20"/>
      <c r="C6" s="275" t="s">
        <v>16</v>
      </c>
      <c r="D6" s="276" t="s">
        <v>17</v>
      </c>
      <c r="E6" s="1"/>
      <c r="F6" s="1"/>
      <c r="H6" s="20"/>
    </row>
    <row r="7" s="1" customFormat="1" ht="16.5" customHeight="1">
      <c r="B7" s="20"/>
      <c r="C7" s="141" t="s">
        <v>22</v>
      </c>
      <c r="D7" s="145" t="str">
        <f>'Rekapitulace stavby'!AN8</f>
        <v>5. 9. 2023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192"/>
      <c r="B9" s="277"/>
      <c r="C9" s="278" t="s">
        <v>58</v>
      </c>
      <c r="D9" s="279" t="s">
        <v>59</v>
      </c>
      <c r="E9" s="279" t="s">
        <v>117</v>
      </c>
      <c r="F9" s="280" t="s">
        <v>556</v>
      </c>
      <c r="G9" s="192"/>
      <c r="H9" s="277"/>
    </row>
    <row r="10" s="2" customFormat="1" ht="26.4" customHeight="1">
      <c r="A10" s="38"/>
      <c r="B10" s="44"/>
      <c r="C10" s="281" t="s">
        <v>557</v>
      </c>
      <c r="D10" s="281" t="s">
        <v>83</v>
      </c>
      <c r="E10" s="38"/>
      <c r="F10" s="38"/>
      <c r="G10" s="38"/>
      <c r="H10" s="44"/>
    </row>
    <row r="11" s="2" customFormat="1" ht="16.8" customHeight="1">
      <c r="A11" s="38"/>
      <c r="B11" s="44"/>
      <c r="C11" s="282" t="s">
        <v>91</v>
      </c>
      <c r="D11" s="283" t="s">
        <v>92</v>
      </c>
      <c r="E11" s="284" t="s">
        <v>1</v>
      </c>
      <c r="F11" s="285">
        <v>2187</v>
      </c>
      <c r="G11" s="38"/>
      <c r="H11" s="44"/>
    </row>
    <row r="12" s="2" customFormat="1" ht="16.8" customHeight="1">
      <c r="A12" s="38"/>
      <c r="B12" s="44"/>
      <c r="C12" s="286" t="s">
        <v>1</v>
      </c>
      <c r="D12" s="286" t="s">
        <v>250</v>
      </c>
      <c r="E12" s="17" t="s">
        <v>1</v>
      </c>
      <c r="F12" s="287">
        <v>0</v>
      </c>
      <c r="G12" s="38"/>
      <c r="H12" s="44"/>
    </row>
    <row r="13" s="2" customFormat="1" ht="16.8" customHeight="1">
      <c r="A13" s="38"/>
      <c r="B13" s="44"/>
      <c r="C13" s="286" t="s">
        <v>1</v>
      </c>
      <c r="D13" s="286" t="s">
        <v>346</v>
      </c>
      <c r="E13" s="17" t="s">
        <v>1</v>
      </c>
      <c r="F13" s="287">
        <v>2187</v>
      </c>
      <c r="G13" s="38"/>
      <c r="H13" s="44"/>
    </row>
    <row r="14" s="2" customFormat="1" ht="16.8" customHeight="1">
      <c r="A14" s="38"/>
      <c r="B14" s="44"/>
      <c r="C14" s="286" t="s">
        <v>91</v>
      </c>
      <c r="D14" s="286" t="s">
        <v>143</v>
      </c>
      <c r="E14" s="17" t="s">
        <v>1</v>
      </c>
      <c r="F14" s="287">
        <v>2187</v>
      </c>
      <c r="G14" s="38"/>
      <c r="H14" s="44"/>
    </row>
    <row r="15" s="2" customFormat="1" ht="16.8" customHeight="1">
      <c r="A15" s="38"/>
      <c r="B15" s="44"/>
      <c r="C15" s="288" t="s">
        <v>558</v>
      </c>
      <c r="D15" s="38"/>
      <c r="E15" s="38"/>
      <c r="F15" s="38"/>
      <c r="G15" s="38"/>
      <c r="H15" s="44"/>
    </row>
    <row r="16" s="2" customFormat="1">
      <c r="A16" s="38"/>
      <c r="B16" s="44"/>
      <c r="C16" s="286" t="s">
        <v>343</v>
      </c>
      <c r="D16" s="286" t="s">
        <v>344</v>
      </c>
      <c r="E16" s="17" t="s">
        <v>136</v>
      </c>
      <c r="F16" s="287">
        <v>2187</v>
      </c>
      <c r="G16" s="38"/>
      <c r="H16" s="44"/>
    </row>
    <row r="17" s="2" customFormat="1">
      <c r="A17" s="38"/>
      <c r="B17" s="44"/>
      <c r="C17" s="286" t="s">
        <v>348</v>
      </c>
      <c r="D17" s="286" t="s">
        <v>349</v>
      </c>
      <c r="E17" s="17" t="s">
        <v>136</v>
      </c>
      <c r="F17" s="287">
        <v>459270</v>
      </c>
      <c r="G17" s="38"/>
      <c r="H17" s="44"/>
    </row>
    <row r="18" s="2" customFormat="1">
      <c r="A18" s="38"/>
      <c r="B18" s="44"/>
      <c r="C18" s="286" t="s">
        <v>353</v>
      </c>
      <c r="D18" s="286" t="s">
        <v>354</v>
      </c>
      <c r="E18" s="17" t="s">
        <v>136</v>
      </c>
      <c r="F18" s="287">
        <v>2187</v>
      </c>
      <c r="G18" s="38"/>
      <c r="H18" s="44"/>
    </row>
    <row r="19" s="2" customFormat="1" ht="16.8" customHeight="1">
      <c r="A19" s="38"/>
      <c r="B19" s="44"/>
      <c r="C19" s="286" t="s">
        <v>361</v>
      </c>
      <c r="D19" s="286" t="s">
        <v>362</v>
      </c>
      <c r="E19" s="17" t="s">
        <v>136</v>
      </c>
      <c r="F19" s="287">
        <v>459270</v>
      </c>
      <c r="G19" s="38"/>
      <c r="H19" s="44"/>
    </row>
    <row r="20" s="2" customFormat="1" ht="7.44" customHeight="1">
      <c r="A20" s="38"/>
      <c r="B20" s="171"/>
      <c r="C20" s="172"/>
      <c r="D20" s="172"/>
      <c r="E20" s="172"/>
      <c r="F20" s="172"/>
      <c r="G20" s="172"/>
      <c r="H20" s="44"/>
    </row>
    <row r="21" s="2" customFormat="1">
      <c r="A21" s="38"/>
      <c r="B21" s="38"/>
      <c r="C21" s="38"/>
      <c r="D21" s="38"/>
      <c r="E21" s="38"/>
      <c r="F21" s="38"/>
      <c r="G21" s="38"/>
      <c r="H21" s="38"/>
    </row>
  </sheetData>
  <sheetProtection sheet="1" formatColumns="0" formatRows="0" objects="1" scenarios="1" spinCount="100000" saltValue="kibiCPsciB5kZiDcEcD09ZDgHi9iV26CzwUgTy8dmMYf5AfvwhiY1gZDwd0q3/Avls9uW+B39MvI1/yoDM6+3w==" hashValue="J0OL4ITJpgRV1hsWwJJKn9kT3fEjO8Qbl0/78hzE+4FKvvwNgVU5bQM8DucVsaeZEHL3WKGg9bi8zV1r9WFxH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2023-09-05T12:54:22Z</dcterms:created>
  <dcterms:modified xsi:type="dcterms:W3CDTF">2023-09-05T12:54:28Z</dcterms:modified>
</cp:coreProperties>
</file>