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ekce III - Oprava fasády " sheetId="2" r:id="rId2"/>
    <sheet name="Sekce III.1 - Schodiště I" sheetId="3" r:id="rId3"/>
    <sheet name="Sekce III.2 - Schodiště II" sheetId="4" r:id="rId4"/>
    <sheet name="Sekce III.3 - Vedlejší ro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'Sekce III - Oprava fasády '!$C$128:$K$354</definedName>
    <definedName name="_xlnm.Print_Area" localSheetId="1">'Sekce III - Oprava fasády '!$C$4:$J$76,'Sekce III - Oprava fasády '!$C$116:$K$354</definedName>
    <definedName name="_xlnm.Print_Titles" localSheetId="1">'Sekce III - Oprava fasády '!$128:$128</definedName>
    <definedName name="_xlnm._FilterDatabase" localSheetId="2" hidden="1">'Sekce III.1 - Schodiště I'!$C$131:$K$389</definedName>
    <definedName name="_xlnm.Print_Area" localSheetId="2">'Sekce III.1 - Schodiště I'!$C$4:$J$76,'Sekce III.1 - Schodiště I'!$C$119:$K$389</definedName>
    <definedName name="_xlnm.Print_Titles" localSheetId="2">'Sekce III.1 - Schodiště I'!$131:$131</definedName>
    <definedName name="_xlnm._FilterDatabase" localSheetId="3" hidden="1">'Sekce III.2 - Schodiště II'!$C$127:$K$305</definedName>
    <definedName name="_xlnm.Print_Area" localSheetId="3">'Sekce III.2 - Schodiště II'!$C$4:$J$76,'Sekce III.2 - Schodiště II'!$C$115:$K$305</definedName>
    <definedName name="_xlnm.Print_Titles" localSheetId="3">'Sekce III.2 - Schodiště II'!$127:$127</definedName>
    <definedName name="_xlnm._FilterDatabase" localSheetId="4" hidden="1">'Sekce III.3 - Vedlejší ro...'!$C$119:$K$153</definedName>
    <definedName name="_xlnm.Print_Area" localSheetId="4">'Sekce III.3 - Vedlejší ro...'!$C$4:$J$76,'Sekce III.3 - Vedlejší ro...'!$C$107:$K$153</definedName>
    <definedName name="_xlnm.Print_Titles" localSheetId="4">'Sekce III.3 - Vedlejší ro...'!$119:$119</definedName>
    <definedName name="_xlnm.Print_Area" localSheetId="5">'Seznam figur'!$C$4:$G$19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F116"/>
  <c r="F114"/>
  <c r="E112"/>
  <c r="J92"/>
  <c r="F91"/>
  <c r="F89"/>
  <c r="E87"/>
  <c r="J21"/>
  <c r="E21"/>
  <c r="J116"/>
  <c r="J20"/>
  <c r="J18"/>
  <c r="E18"/>
  <c r="F92"/>
  <c r="J17"/>
  <c r="J12"/>
  <c r="J89"/>
  <c r="E7"/>
  <c r="E110"/>
  <c i="4" r="J37"/>
  <c r="J36"/>
  <c i="1" r="AY97"/>
  <c i="4" r="J35"/>
  <c i="1" r="AX97"/>
  <c i="4"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T296"/>
  <c r="R297"/>
  <c r="R296"/>
  <c r="P297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5"/>
  <c r="F124"/>
  <c r="F122"/>
  <c r="E120"/>
  <c r="J92"/>
  <c r="F91"/>
  <c r="F89"/>
  <c r="E87"/>
  <c r="J21"/>
  <c r="E21"/>
  <c r="J91"/>
  <c r="J20"/>
  <c r="J18"/>
  <c r="E18"/>
  <c r="F125"/>
  <c r="J17"/>
  <c r="J12"/>
  <c r="J122"/>
  <c r="E7"/>
  <c r="E118"/>
  <c i="3" r="J37"/>
  <c r="J36"/>
  <c i="1" r="AY96"/>
  <c i="3" r="J35"/>
  <c i="1" r="AX96"/>
  <c i="3"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T349"/>
  <c r="R350"/>
  <c r="R349"/>
  <c r="P350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0"/>
  <c r="BH320"/>
  <c r="BG320"/>
  <c r="BF320"/>
  <c r="T320"/>
  <c r="R320"/>
  <c r="P320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5"/>
  <c r="BH285"/>
  <c r="BG285"/>
  <c r="BF285"/>
  <c r="T285"/>
  <c r="R285"/>
  <c r="P285"/>
  <c r="BI279"/>
  <c r="BH279"/>
  <c r="BG279"/>
  <c r="BF279"/>
  <c r="T279"/>
  <c r="R279"/>
  <c r="P279"/>
  <c r="BI273"/>
  <c r="BH273"/>
  <c r="BG273"/>
  <c r="BF273"/>
  <c r="T273"/>
  <c r="R273"/>
  <c r="P273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8"/>
  <c r="BH198"/>
  <c r="BG198"/>
  <c r="BF198"/>
  <c r="T198"/>
  <c r="R198"/>
  <c r="P198"/>
  <c r="BI190"/>
  <c r="BH190"/>
  <c r="BG190"/>
  <c r="BF190"/>
  <c r="T190"/>
  <c r="R190"/>
  <c r="P190"/>
  <c r="BI182"/>
  <c r="BH182"/>
  <c r="BG182"/>
  <c r="BF182"/>
  <c r="T182"/>
  <c r="R182"/>
  <c r="P182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J129"/>
  <c r="F128"/>
  <c r="F126"/>
  <c r="E124"/>
  <c r="J92"/>
  <c r="F91"/>
  <c r="F89"/>
  <c r="E87"/>
  <c r="J21"/>
  <c r="E21"/>
  <c r="J91"/>
  <c r="J20"/>
  <c r="J18"/>
  <c r="E18"/>
  <c r="F129"/>
  <c r="J17"/>
  <c r="J12"/>
  <c r="J126"/>
  <c r="E7"/>
  <c r="E122"/>
  <c i="2" r="J37"/>
  <c r="J36"/>
  <c i="1" r="AY95"/>
  <c i="2" r="J35"/>
  <c i="1" r="AX95"/>
  <c i="2" r="BI354"/>
  <c r="BH354"/>
  <c r="BG354"/>
  <c r="BF354"/>
  <c r="T354"/>
  <c r="T353"/>
  <c r="R354"/>
  <c r="R353"/>
  <c r="P354"/>
  <c r="P353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T329"/>
  <c r="R330"/>
  <c r="R329"/>
  <c r="P330"/>
  <c r="P329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91"/>
  <c r="J20"/>
  <c r="J18"/>
  <c r="E18"/>
  <c r="F92"/>
  <c r="J17"/>
  <c r="J12"/>
  <c r="J123"/>
  <c r="E7"/>
  <c r="E85"/>
  <c i="1" r="L90"/>
  <c r="AM90"/>
  <c r="AM89"/>
  <c r="L89"/>
  <c r="AM87"/>
  <c r="L87"/>
  <c r="L85"/>
  <c r="L84"/>
  <c i="2" r="BK354"/>
  <c r="J352"/>
  <c r="J346"/>
  <c r="J344"/>
  <c r="BK336"/>
  <c r="BK330"/>
  <c r="J328"/>
  <c r="J324"/>
  <c r="BK318"/>
  <c r="BK314"/>
  <c r="BK306"/>
  <c r="J281"/>
  <c r="J275"/>
  <c r="J258"/>
  <c r="J226"/>
  <c r="J216"/>
  <c r="BK207"/>
  <c r="BK201"/>
  <c r="J198"/>
  <c r="J186"/>
  <c r="J170"/>
  <c r="J148"/>
  <c r="BK136"/>
  <c r="BK325"/>
  <c r="BK319"/>
  <c r="BK300"/>
  <c r="J290"/>
  <c r="J284"/>
  <c r="BK270"/>
  <c r="BK258"/>
  <c r="BK242"/>
  <c r="J230"/>
  <c r="BK222"/>
  <c r="J207"/>
  <c r="BK190"/>
  <c r="J152"/>
  <c r="BK144"/>
  <c r="BK140"/>
  <c r="BK346"/>
  <c r="BK341"/>
  <c r="J336"/>
  <c r="BK327"/>
  <c r="J325"/>
  <c r="J318"/>
  <c r="BK308"/>
  <c r="BK302"/>
  <c r="BK297"/>
  <c r="BK281"/>
  <c r="BK275"/>
  <c r="J250"/>
  <c r="BK234"/>
  <c r="BK204"/>
  <c r="BK186"/>
  <c r="J178"/>
  <c r="BK166"/>
  <c r="BK156"/>
  <c i="1" r="AS94"/>
  <c i="2" r="BK310"/>
  <c r="BK290"/>
  <c r="BK284"/>
  <c r="BK266"/>
  <c r="BK254"/>
  <c r="BK238"/>
  <c r="BK230"/>
  <c r="BK216"/>
  <c r="J194"/>
  <c r="BK182"/>
  <c r="J156"/>
  <c r="J140"/>
  <c r="BK132"/>
  <c i="3" r="BK356"/>
  <c r="J350"/>
  <c r="BK342"/>
  <c r="BK312"/>
  <c r="BK298"/>
  <c r="J285"/>
  <c r="BK254"/>
  <c r="BK248"/>
  <c r="J242"/>
  <c r="BK239"/>
  <c r="J204"/>
  <c r="J171"/>
  <c r="J165"/>
  <c r="J152"/>
  <c r="J387"/>
  <c r="BK384"/>
  <c r="BK376"/>
  <c r="J368"/>
  <c r="BK361"/>
  <c r="J356"/>
  <c r="J347"/>
  <c r="BK345"/>
  <c r="BK335"/>
  <c r="BK309"/>
  <c r="J298"/>
  <c r="J291"/>
  <c r="BK273"/>
  <c r="J236"/>
  <c r="BK222"/>
  <c r="BK207"/>
  <c r="J190"/>
  <c r="BK182"/>
  <c r="BK171"/>
  <c r="J147"/>
  <c r="J144"/>
  <c r="BK135"/>
  <c r="J378"/>
  <c r="J363"/>
  <c r="J361"/>
  <c r="J345"/>
  <c r="BK338"/>
  <c r="BK329"/>
  <c r="J312"/>
  <c r="BK306"/>
  <c r="J263"/>
  <c r="BK260"/>
  <c r="J232"/>
  <c r="BK229"/>
  <c r="J174"/>
  <c r="BK158"/>
  <c r="BK150"/>
  <c r="BK138"/>
  <c r="J384"/>
  <c r="J366"/>
  <c r="BK350"/>
  <c r="BK347"/>
  <c r="J335"/>
  <c r="J326"/>
  <c r="J306"/>
  <c r="BK285"/>
  <c r="BK279"/>
  <c r="BK263"/>
  <c r="BK257"/>
  <c r="J248"/>
  <c r="BK242"/>
  <c r="BK232"/>
  <c r="BK226"/>
  <c r="BK210"/>
  <c r="BK204"/>
  <c r="J198"/>
  <c r="BK165"/>
  <c r="BK151"/>
  <c r="BK141"/>
  <c i="4" r="J305"/>
  <c r="BK294"/>
  <c r="J282"/>
  <c r="BK276"/>
  <c r="BK257"/>
  <c r="J246"/>
  <c r="BK236"/>
  <c r="J214"/>
  <c r="J176"/>
  <c r="J145"/>
  <c r="J134"/>
  <c r="J297"/>
  <c r="J294"/>
  <c r="BK263"/>
  <c r="BK246"/>
  <c r="BK223"/>
  <c r="BK211"/>
  <c r="J198"/>
  <c r="BK186"/>
  <c r="J170"/>
  <c r="BK158"/>
  <c r="BK149"/>
  <c r="BK144"/>
  <c r="BK305"/>
  <c r="BK297"/>
  <c r="J289"/>
  <c r="BK282"/>
  <c r="J276"/>
  <c r="BK260"/>
  <c r="BK251"/>
  <c r="J236"/>
  <c r="J229"/>
  <c r="BK217"/>
  <c r="J208"/>
  <c r="BK198"/>
  <c r="BK190"/>
  <c r="J186"/>
  <c r="BK170"/>
  <c r="J158"/>
  <c r="J152"/>
  <c r="BK145"/>
  <c r="J144"/>
  <c r="J131"/>
  <c r="J295"/>
  <c r="BK292"/>
  <c r="BK289"/>
  <c r="BK229"/>
  <c r="BK220"/>
  <c r="BK214"/>
  <c r="BK195"/>
  <c r="J161"/>
  <c r="BK141"/>
  <c r="BK140"/>
  <c r="BK134"/>
  <c i="5" r="BK152"/>
  <c r="J146"/>
  <c r="BK143"/>
  <c r="BK140"/>
  <c r="BK137"/>
  <c r="BK136"/>
  <c r="BK132"/>
  <c r="BK129"/>
  <c r="BK124"/>
  <c r="J122"/>
  <c r="BK153"/>
  <c r="J152"/>
  <c r="BK147"/>
  <c r="J145"/>
  <c r="J142"/>
  <c r="J138"/>
  <c r="J136"/>
  <c r="J132"/>
  <c r="J129"/>
  <c r="BK128"/>
  <c r="BK122"/>
  <c i="2" r="J354"/>
  <c r="BK352"/>
  <c r="BK349"/>
  <c r="J341"/>
  <c r="BK339"/>
  <c r="J333"/>
  <c r="J327"/>
  <c r="J322"/>
  <c r="J319"/>
  <c r="BK316"/>
  <c r="J310"/>
  <c r="J302"/>
  <c r="BK262"/>
  <c r="J254"/>
  <c r="J238"/>
  <c r="J222"/>
  <c r="BK210"/>
  <c r="J204"/>
  <c r="BK194"/>
  <c r="BK178"/>
  <c r="J174"/>
  <c r="BK163"/>
  <c r="BK328"/>
  <c r="BK324"/>
  <c r="J308"/>
  <c r="J297"/>
  <c r="BK293"/>
  <c r="J287"/>
  <c r="J266"/>
  <c r="BK250"/>
  <c r="BK246"/>
  <c r="BK226"/>
  <c r="BK219"/>
  <c r="BK213"/>
  <c r="BK198"/>
  <c r="J166"/>
  <c r="BK148"/>
  <c r="J132"/>
  <c r="J349"/>
  <c r="BK344"/>
  <c r="J339"/>
  <c r="BK333"/>
  <c r="BK322"/>
  <c r="J317"/>
  <c r="J316"/>
  <c r="J306"/>
  <c r="J293"/>
  <c r="J278"/>
  <c r="J270"/>
  <c r="J242"/>
  <c r="J213"/>
  <c r="J201"/>
  <c r="J182"/>
  <c r="BK174"/>
  <c r="J163"/>
  <c r="BK152"/>
  <c r="J330"/>
  <c r="BK317"/>
  <c r="J314"/>
  <c r="J300"/>
  <c r="BK287"/>
  <c r="BK278"/>
  <c r="J262"/>
  <c r="J246"/>
  <c r="J234"/>
  <c r="J219"/>
  <c r="J210"/>
  <c r="J190"/>
  <c r="BK170"/>
  <c r="J144"/>
  <c r="J136"/>
  <c i="3" r="J376"/>
  <c r="BK366"/>
  <c r="J343"/>
  <c r="BK326"/>
  <c r="BK301"/>
  <c r="J295"/>
  <c r="J273"/>
  <c r="J267"/>
  <c r="BK251"/>
  <c r="J245"/>
  <c r="J222"/>
  <c r="BK190"/>
  <c r="J182"/>
  <c r="J168"/>
  <c r="J158"/>
  <c r="J135"/>
  <c r="BK378"/>
  <c r="J374"/>
  <c r="BK363"/>
  <c r="J358"/>
  <c r="BK353"/>
  <c r="BK346"/>
  <c r="J342"/>
  <c r="J338"/>
  <c r="J329"/>
  <c r="J301"/>
  <c r="BK295"/>
  <c r="J279"/>
  <c r="J239"/>
  <c r="J226"/>
  <c r="J210"/>
  <c r="BK198"/>
  <c r="BK174"/>
  <c r="BK152"/>
  <c r="J151"/>
  <c r="J141"/>
  <c r="J382"/>
  <c r="BK374"/>
  <c r="BK368"/>
  <c r="J353"/>
  <c r="BK348"/>
  <c r="BK343"/>
  <c r="J332"/>
  <c r="J320"/>
  <c r="J309"/>
  <c r="J304"/>
  <c r="J257"/>
  <c r="J254"/>
  <c r="BK217"/>
  <c r="J214"/>
  <c r="BK155"/>
  <c r="BK147"/>
  <c r="BK387"/>
  <c r="BK382"/>
  <c r="BK358"/>
  <c r="J348"/>
  <c r="J346"/>
  <c r="BK332"/>
  <c r="BK320"/>
  <c r="BK304"/>
  <c r="BK291"/>
  <c r="BK267"/>
  <c r="J260"/>
  <c r="J251"/>
  <c r="BK245"/>
  <c r="BK236"/>
  <c r="J229"/>
  <c r="J217"/>
  <c r="BK214"/>
  <c r="J207"/>
  <c r="BK168"/>
  <c r="J155"/>
  <c r="J150"/>
  <c r="BK144"/>
  <c r="J138"/>
  <c i="4" r="J300"/>
  <c r="BK290"/>
  <c r="J279"/>
  <c r="BK268"/>
  <c r="J251"/>
  <c r="J241"/>
  <c r="J223"/>
  <c r="BK208"/>
  <c r="BK155"/>
  <c r="J140"/>
  <c r="BK300"/>
  <c r="BK295"/>
  <c r="J293"/>
  <c r="J268"/>
  <c r="J260"/>
  <c r="J232"/>
  <c r="J220"/>
  <c r="BK205"/>
  <c r="J190"/>
  <c r="BK176"/>
  <c r="BK164"/>
  <c r="BK152"/>
  <c r="J146"/>
  <c r="J141"/>
  <c r="J303"/>
  <c r="J292"/>
  <c r="BK285"/>
  <c r="BK279"/>
  <c r="J263"/>
  <c r="J257"/>
  <c r="BK241"/>
  <c r="BK232"/>
  <c r="BK226"/>
  <c r="J211"/>
  <c r="J205"/>
  <c r="BK201"/>
  <c r="J195"/>
  <c r="J182"/>
  <c r="J164"/>
  <c r="BK161"/>
  <c r="J155"/>
  <c r="J149"/>
  <c r="J137"/>
  <c r="BK303"/>
  <c r="BK293"/>
  <c r="J290"/>
  <c r="J285"/>
  <c r="J226"/>
  <c r="J217"/>
  <c r="J201"/>
  <c r="BK182"/>
  <c r="BK146"/>
  <c r="BK137"/>
  <c r="BK131"/>
  <c i="5" r="J153"/>
  <c r="BK149"/>
  <c r="J147"/>
  <c r="BK145"/>
  <c r="BK142"/>
  <c r="BK138"/>
  <c r="J135"/>
  <c r="BK130"/>
  <c r="J128"/>
  <c r="BK127"/>
  <c r="BK123"/>
  <c r="J149"/>
  <c r="BK146"/>
  <c r="J143"/>
  <c r="J140"/>
  <c r="J137"/>
  <c r="BK135"/>
  <c r="J130"/>
  <c r="J127"/>
  <c r="BK126"/>
  <c r="J126"/>
  <c r="BK125"/>
  <c r="J125"/>
  <c r="J124"/>
  <c r="J123"/>
  <c i="2" l="1" r="P225"/>
  <c r="P131"/>
  <c r="P130"/>
  <c r="P129"/>
  <c i="1" r="AU95"/>
  <c i="2" r="R225"/>
  <c r="R131"/>
  <c r="R130"/>
  <c r="P274"/>
  <c r="T274"/>
  <c r="BK296"/>
  <c r="J296"/>
  <c r="J101"/>
  <c r="R296"/>
  <c r="BK301"/>
  <c r="J301"/>
  <c r="J102"/>
  <c r="R301"/>
  <c r="BK323"/>
  <c r="J323"/>
  <c r="J103"/>
  <c r="T323"/>
  <c r="BK332"/>
  <c r="J332"/>
  <c r="J106"/>
  <c r="T332"/>
  <c r="P340"/>
  <c r="T340"/>
  <c r="P345"/>
  <c r="T345"/>
  <c i="3" r="BK134"/>
  <c r="J134"/>
  <c r="J98"/>
  <c r="R134"/>
  <c r="T134"/>
  <c r="P157"/>
  <c r="R157"/>
  <c r="BK213"/>
  <c r="J213"/>
  <c r="J100"/>
  <c r="R213"/>
  <c r="BK225"/>
  <c r="J225"/>
  <c r="J101"/>
  <c r="R225"/>
  <c r="BK235"/>
  <c r="J235"/>
  <c r="J102"/>
  <c r="R235"/>
  <c r="P266"/>
  <c r="T266"/>
  <c r="P294"/>
  <c r="R294"/>
  <c r="BK305"/>
  <c r="J305"/>
  <c r="J105"/>
  <c r="T305"/>
  <c r="BK341"/>
  <c r="J341"/>
  <c r="J106"/>
  <c r="T341"/>
  <c r="BK352"/>
  <c r="J352"/>
  <c r="J109"/>
  <c r="R352"/>
  <c r="T352"/>
  <c r="BK367"/>
  <c r="J367"/>
  <c r="J110"/>
  <c r="R367"/>
  <c r="P377"/>
  <c r="T377"/>
  <c r="P383"/>
  <c r="R383"/>
  <c i="4" r="BK130"/>
  <c r="J130"/>
  <c r="J98"/>
  <c r="R130"/>
  <c r="BK151"/>
  <c r="J151"/>
  <c r="J99"/>
  <c r="T151"/>
  <c r="P194"/>
  <c r="T194"/>
  <c r="P204"/>
  <c r="R204"/>
  <c r="BK235"/>
  <c r="J235"/>
  <c r="J103"/>
  <c r="R235"/>
  <c r="BK256"/>
  <c r="J256"/>
  <c r="J104"/>
  <c r="T256"/>
  <c r="P288"/>
  <c r="T288"/>
  <c r="BK299"/>
  <c r="J299"/>
  <c r="J108"/>
  <c r="R299"/>
  <c r="R298"/>
  <c i="2" r="BK225"/>
  <c r="J225"/>
  <c r="J99"/>
  <c r="T225"/>
  <c r="T131"/>
  <c r="T130"/>
  <c r="BK274"/>
  <c r="J274"/>
  <c r="J100"/>
  <c r="R274"/>
  <c r="P296"/>
  <c r="T296"/>
  <c r="P301"/>
  <c r="T301"/>
  <c r="P323"/>
  <c r="R323"/>
  <c r="P332"/>
  <c r="P331"/>
  <c r="R332"/>
  <c r="BK340"/>
  <c r="J340"/>
  <c r="J107"/>
  <c r="R340"/>
  <c r="BK345"/>
  <c r="J345"/>
  <c r="J108"/>
  <c r="R345"/>
  <c i="3" r="P134"/>
  <c r="BK157"/>
  <c r="J157"/>
  <c r="J99"/>
  <c r="T157"/>
  <c r="P213"/>
  <c r="T213"/>
  <c r="P225"/>
  <c r="T225"/>
  <c r="P235"/>
  <c r="T235"/>
  <c r="BK266"/>
  <c r="J266"/>
  <c r="J103"/>
  <c r="R266"/>
  <c r="BK294"/>
  <c r="J294"/>
  <c r="J104"/>
  <c r="T294"/>
  <c r="P305"/>
  <c r="R305"/>
  <c r="P341"/>
  <c r="R341"/>
  <c r="P352"/>
  <c r="P351"/>
  <c r="P367"/>
  <c r="T367"/>
  <c r="BK377"/>
  <c r="J377"/>
  <c r="J111"/>
  <c r="R377"/>
  <c r="BK383"/>
  <c r="J383"/>
  <c r="J112"/>
  <c r="T383"/>
  <c i="4" r="P130"/>
  <c r="T130"/>
  <c r="P151"/>
  <c r="R151"/>
  <c r="BK194"/>
  <c r="J194"/>
  <c r="J101"/>
  <c r="R194"/>
  <c r="BK204"/>
  <c r="J204"/>
  <c r="J102"/>
  <c r="T204"/>
  <c r="P235"/>
  <c r="T235"/>
  <c r="P256"/>
  <c r="R256"/>
  <c r="BK288"/>
  <c r="J288"/>
  <c r="J105"/>
  <c r="R288"/>
  <c r="P299"/>
  <c r="P298"/>
  <c r="T299"/>
  <c r="T298"/>
  <c i="5" r="BK134"/>
  <c r="J134"/>
  <c r="J98"/>
  <c r="P134"/>
  <c r="P121"/>
  <c r="P120"/>
  <c i="1" r="AU98"/>
  <c i="5" r="R134"/>
  <c r="R121"/>
  <c r="R120"/>
  <c r="T134"/>
  <c r="T121"/>
  <c r="T120"/>
  <c r="BK144"/>
  <c r="J144"/>
  <c r="J99"/>
  <c r="P144"/>
  <c r="R144"/>
  <c r="T144"/>
  <c r="BK151"/>
  <c r="J151"/>
  <c r="J100"/>
  <c r="P151"/>
  <c r="R151"/>
  <c r="T151"/>
  <c r="BK121"/>
  <c r="J121"/>
  <c r="J97"/>
  <c i="2" r="BK131"/>
  <c r="BK130"/>
  <c r="BK329"/>
  <c r="J329"/>
  <c r="J104"/>
  <c r="BK353"/>
  <c r="J353"/>
  <c r="J109"/>
  <c i="3" r="BK349"/>
  <c r="J349"/>
  <c r="J107"/>
  <c i="4" r="BK189"/>
  <c r="J189"/>
  <c r="J100"/>
  <c r="BK296"/>
  <c r="J296"/>
  <c r="J106"/>
  <c i="5" r="J114"/>
  <c r="F117"/>
  <c r="BE125"/>
  <c r="BE126"/>
  <c r="BE129"/>
  <c r="BE137"/>
  <c r="BE140"/>
  <c r="BE142"/>
  <c r="BE143"/>
  <c r="BE145"/>
  <c r="BE149"/>
  <c r="BE152"/>
  <c r="BE153"/>
  <c r="E85"/>
  <c r="J91"/>
  <c r="BE122"/>
  <c r="BE123"/>
  <c r="BE124"/>
  <c r="BE127"/>
  <c r="BE128"/>
  <c r="BE130"/>
  <c r="BE132"/>
  <c r="BE135"/>
  <c r="BE136"/>
  <c r="BE138"/>
  <c r="BE146"/>
  <c r="BE147"/>
  <c i="4" r="E85"/>
  <c r="J89"/>
  <c r="J124"/>
  <c r="BE144"/>
  <c r="BE149"/>
  <c r="BE155"/>
  <c r="BE164"/>
  <c r="BE170"/>
  <c r="BE190"/>
  <c r="BE205"/>
  <c r="BE208"/>
  <c r="BE211"/>
  <c r="BE232"/>
  <c r="BE236"/>
  <c r="BE241"/>
  <c r="BE246"/>
  <c r="BE260"/>
  <c r="BE263"/>
  <c r="BE294"/>
  <c r="BE297"/>
  <c r="BE300"/>
  <c r="BE131"/>
  <c r="BE140"/>
  <c r="BE145"/>
  <c r="BE176"/>
  <c r="BE182"/>
  <c r="BE220"/>
  <c r="BE257"/>
  <c r="BE289"/>
  <c r="BE293"/>
  <c r="BE305"/>
  <c r="BE134"/>
  <c r="BE137"/>
  <c r="BE152"/>
  <c r="BE186"/>
  <c r="BE198"/>
  <c r="BE226"/>
  <c r="BE251"/>
  <c r="BE268"/>
  <c r="BE276"/>
  <c r="BE279"/>
  <c r="BE285"/>
  <c r="BE290"/>
  <c r="F92"/>
  <c r="BE141"/>
  <c r="BE146"/>
  <c r="BE158"/>
  <c r="BE161"/>
  <c r="BE195"/>
  <c r="BE201"/>
  <c r="BE214"/>
  <c r="BE217"/>
  <c r="BE223"/>
  <c r="BE229"/>
  <c r="BE282"/>
  <c r="BE292"/>
  <c r="BE295"/>
  <c r="BE303"/>
  <c i="2" r="J130"/>
  <c r="J97"/>
  <c i="3" r="E85"/>
  <c r="F92"/>
  <c r="J128"/>
  <c r="BE151"/>
  <c r="BE171"/>
  <c r="BE182"/>
  <c r="BE226"/>
  <c r="BE242"/>
  <c r="BE248"/>
  <c r="BE273"/>
  <c r="BE298"/>
  <c r="BE309"/>
  <c r="BE338"/>
  <c r="BE353"/>
  <c r="BE361"/>
  <c r="BE376"/>
  <c r="BE378"/>
  <c r="BE165"/>
  <c r="BE168"/>
  <c r="BE198"/>
  <c r="BE245"/>
  <c r="BE254"/>
  <c r="BE267"/>
  <c r="BE291"/>
  <c r="BE295"/>
  <c r="BE356"/>
  <c r="BE358"/>
  <c r="BE366"/>
  <c i="2" r="J131"/>
  <c r="J98"/>
  <c i="3" r="J89"/>
  <c r="BE138"/>
  <c r="BE150"/>
  <c r="BE155"/>
  <c r="BE158"/>
  <c r="BE214"/>
  <c r="BE217"/>
  <c r="BE229"/>
  <c r="BE257"/>
  <c r="BE263"/>
  <c r="BE301"/>
  <c r="BE312"/>
  <c r="BE320"/>
  <c r="BE332"/>
  <c r="BE342"/>
  <c r="BE347"/>
  <c r="BE348"/>
  <c r="BE350"/>
  <c r="BE363"/>
  <c r="BE382"/>
  <c r="BE384"/>
  <c r="BE387"/>
  <c r="BE135"/>
  <c r="BE141"/>
  <c r="BE144"/>
  <c r="BE147"/>
  <c r="BE152"/>
  <c r="BE174"/>
  <c r="BE190"/>
  <c r="BE204"/>
  <c r="BE207"/>
  <c r="BE210"/>
  <c r="BE222"/>
  <c r="BE232"/>
  <c r="BE236"/>
  <c r="BE239"/>
  <c r="BE251"/>
  <c r="BE260"/>
  <c r="BE279"/>
  <c r="BE285"/>
  <c r="BE304"/>
  <c r="BE306"/>
  <c r="BE326"/>
  <c r="BE329"/>
  <c r="BE335"/>
  <c r="BE343"/>
  <c r="BE345"/>
  <c r="BE346"/>
  <c r="BE368"/>
  <c r="BE374"/>
  <c i="2" r="J89"/>
  <c r="J125"/>
  <c r="BE156"/>
  <c r="BE163"/>
  <c r="BE166"/>
  <c r="BE174"/>
  <c r="BE201"/>
  <c r="BE219"/>
  <c r="BE222"/>
  <c r="BE226"/>
  <c r="BE246"/>
  <c r="BE293"/>
  <c r="BE300"/>
  <c r="BE302"/>
  <c r="BE314"/>
  <c r="BE319"/>
  <c r="BE325"/>
  <c r="BE328"/>
  <c r="E119"/>
  <c r="F126"/>
  <c r="BE136"/>
  <c r="BE144"/>
  <c r="BE190"/>
  <c r="BE194"/>
  <c r="BE204"/>
  <c r="BE210"/>
  <c r="BE242"/>
  <c r="BE250"/>
  <c r="BE254"/>
  <c r="BE258"/>
  <c r="BE270"/>
  <c r="BE287"/>
  <c r="BE290"/>
  <c r="BE297"/>
  <c r="BE308"/>
  <c r="BE317"/>
  <c r="BE318"/>
  <c r="BE330"/>
  <c r="BE341"/>
  <c r="BE349"/>
  <c r="BE132"/>
  <c r="BE148"/>
  <c r="BE152"/>
  <c r="BE170"/>
  <c r="BE178"/>
  <c r="BE182"/>
  <c r="BE198"/>
  <c r="BE207"/>
  <c r="BE234"/>
  <c r="BE275"/>
  <c r="BE278"/>
  <c r="BE306"/>
  <c r="BE310"/>
  <c r="BE316"/>
  <c r="BE140"/>
  <c r="BE186"/>
  <c r="BE213"/>
  <c r="BE216"/>
  <c r="BE230"/>
  <c r="BE238"/>
  <c r="BE262"/>
  <c r="BE266"/>
  <c r="BE281"/>
  <c r="BE284"/>
  <c r="BE322"/>
  <c r="BE324"/>
  <c r="BE327"/>
  <c r="BE333"/>
  <c r="BE336"/>
  <c r="BE339"/>
  <c r="BE344"/>
  <c r="BE346"/>
  <c r="BE352"/>
  <c r="BE354"/>
  <c r="F36"/>
  <c i="1" r="BC95"/>
  <c i="3" r="F35"/>
  <c i="1" r="BB96"/>
  <c i="4" r="F34"/>
  <c i="1" r="BA97"/>
  <c i="4" r="J34"/>
  <c i="1" r="AW97"/>
  <c i="5" r="F34"/>
  <c i="1" r="BA98"/>
  <c i="2" r="F34"/>
  <c i="1" r="BA95"/>
  <c i="3" r="F37"/>
  <c i="1" r="BD96"/>
  <c i="4" r="F37"/>
  <c i="1" r="BD97"/>
  <c i="5" r="J34"/>
  <c i="1" r="AW98"/>
  <c i="2" r="F35"/>
  <c i="1" r="BB95"/>
  <c i="3" r="F36"/>
  <c i="1" r="BC96"/>
  <c i="4" r="F35"/>
  <c i="1" r="BB97"/>
  <c i="5" r="F37"/>
  <c i="1" r="BD98"/>
  <c i="2" r="F37"/>
  <c i="1" r="BD95"/>
  <c i="2" r="J34"/>
  <c i="1" r="AW95"/>
  <c i="3" r="F34"/>
  <c i="1" r="BA96"/>
  <c i="3" r="J34"/>
  <c i="1" r="AW96"/>
  <c i="4" r="F36"/>
  <c i="1" r="BC97"/>
  <c i="5" r="F35"/>
  <c i="1" r="BB98"/>
  <c i="5" r="F36"/>
  <c i="1" r="BC98"/>
  <c i="4" l="1" r="P129"/>
  <c r="P128"/>
  <c i="1" r="AU97"/>
  <c i="3" r="P133"/>
  <c r="P132"/>
  <c i="1" r="AU96"/>
  <c i="2" r="R331"/>
  <c r="R129"/>
  <c i="3" r="T351"/>
  <c r="R133"/>
  <c i="4" r="R129"/>
  <c r="R128"/>
  <c r="T129"/>
  <c r="T128"/>
  <c i="3" r="R351"/>
  <c i="2" r="T331"/>
  <c r="T129"/>
  <c i="3" r="T133"/>
  <c r="T132"/>
  <c r="BK351"/>
  <c r="J351"/>
  <c r="J108"/>
  <c i="5" r="BK120"/>
  <c r="J120"/>
  <c i="2" r="BK331"/>
  <c r="J331"/>
  <c r="J105"/>
  <c i="3" r="BK133"/>
  <c r="J133"/>
  <c r="J97"/>
  <c i="4" r="BK129"/>
  <c r="J129"/>
  <c r="J97"/>
  <c r="BK298"/>
  <c r="J298"/>
  <c r="J107"/>
  <c i="2" r="J33"/>
  <c i="1" r="AV95"/>
  <c r="AT95"/>
  <c i="4" r="J33"/>
  <c i="1" r="AV97"/>
  <c r="AT97"/>
  <c r="BC94"/>
  <c r="W32"/>
  <c i="5" r="J30"/>
  <c i="1" r="AG98"/>
  <c i="3" r="J33"/>
  <c i="1" r="AV96"/>
  <c r="AT96"/>
  <c i="4" r="F33"/>
  <c i="1" r="AZ97"/>
  <c r="BA94"/>
  <c r="W30"/>
  <c i="3" r="F33"/>
  <c i="1" r="AZ96"/>
  <c i="5" r="F33"/>
  <c i="1" r="AZ98"/>
  <c r="BD94"/>
  <c r="W33"/>
  <c i="2" r="F33"/>
  <c i="1" r="AZ95"/>
  <c i="5" r="J33"/>
  <c i="1" r="AV98"/>
  <c r="AT98"/>
  <c r="AN98"/>
  <c r="BB94"/>
  <c r="W31"/>
  <c i="3" l="1" r="R132"/>
  <c r="BK132"/>
  <c r="J132"/>
  <c r="J96"/>
  <c i="2" r="BK129"/>
  <c r="J129"/>
  <c r="J96"/>
  <c i="5" r="J96"/>
  <c i="4" r="BK128"/>
  <c r="J128"/>
  <c r="J96"/>
  <c i="5" r="J39"/>
  <c i="1" r="AU94"/>
  <c r="AY94"/>
  <c r="AZ94"/>
  <c r="AV94"/>
  <c r="AK29"/>
  <c r="AX94"/>
  <c r="AW94"/>
  <c r="AK30"/>
  <c i="3" l="1" r="J30"/>
  <c i="1" r="AG96"/>
  <c i="4" r="J30"/>
  <c i="1" r="AG97"/>
  <c i="2" r="J30"/>
  <c i="1" r="AG95"/>
  <c r="AT94"/>
  <c r="W29"/>
  <c i="3" l="1" r="J39"/>
  <c i="4" r="J39"/>
  <c i="2" r="J39"/>
  <c i="1" r="AN95"/>
  <c r="AN97"/>
  <c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<sst xmlns="http://schemas.openxmlformats.org/spreadsheetml/2006/main">
  <si>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</si>
  <si>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</si>
  <si>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</si>
  <si>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</si>
  <si>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</si>
  <si>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{86c9a540-afdc-49cd-bbc6-fc099c6fe9d4}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</si>
  <si>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</si>
  <si>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</si>
  <si>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</si>
  <si>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</si>
  <si>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</si>
  <si>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</si>
  <si>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</si>
  <si>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</si>
  <si>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2020/1133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</si>
  <si>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</si>
  <si>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</si>
  <si>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fasády - Gymnázium Boženy Němcové, sekce III, Hradec Králové, 5.9.2023</t>
  </si>
  <si>
    <t>KSO:</t>
  </si>
  <si>
    <t>CC-CZ:</t>
  </si>
  <si>
    <t>Místo:</t>
  </si>
  <si>
    <t>parč. č. sr. 407/1</t>
  </si>
  <si>
    <t>Datum:</t>
  </si>
  <si>
    <t>5. 9. 2023</t>
  </si>
  <si>
    <t>Zadavatel:</t>
  </si>
  <si>
    <t>IČ:</t>
  </si>
  <si>
    <t>Královehradecký kraj, Pivovarské nám. 1245, Hradec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</si>
  <si>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</si>
  <si>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</si>
  <si>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</si>
  <si>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</si>
  <si>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</si>
  <si>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</si>
  <si>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</si>
  <si>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Projecticon s.r.o., A. Kopeckého 151, Nový Hrádek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</si>
  <si>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</si>
  <si>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</si>
  <si>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</si>
  <si>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</si>
  <si>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</si>
  <si>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</si>
  <si>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</si>
  <si>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</si>
  <si>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</si>
  <si>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</si>
  <si>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</si>
  <si>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</si>
  <si>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</si>
  <si>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</si>
  <si>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</si>
  <si>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</si>
  <si>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</si>
  <si>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</si>
  <si>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</si>
  <si>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</si>
  <si>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</si>
  <si>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</si>
  <si>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</si>
  <si>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</si>
  <si>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</si>
  <si>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</si>
  <si>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</si>
  <si>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</si>
  <si>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</si>
  <si>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</si>
  <si>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</si>
  <si>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</si>
  <si>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</si>
  <si>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</si>
  <si>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</si>
  <si>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</si>
  <si>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</si>
  <si>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</si>
  <si>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</si>
  <si>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</si>
  <si>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</si>
  <si>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</si>
  <si>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</si>
  <si>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</si>
  <si>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</si>
  <si>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</si>
  <si>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</si>
  <si>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Sekce III</t>
  </si>
  <si>
    <t xml:space="preserve">Oprava fasády </t>
  </si>
  <si>
    <t>STA</t>
  </si>
  <si>
    <t>1</t>
  </si>
  <si>
    <t>{b5171202-1179-42ea-99c0-6b7e646608f0}</t>
  </si>
  <si>
    <t>2</t>
  </si>
  <si>
    <t>Sekce III.1</t>
  </si>
  <si>
    <t>Schodiště I</t>
  </si>
  <si>
    <t>{8fe34306-c8d7-4a72-b034-163918785042}</t>
  </si>
  <si>
    <t>Sekce III.2</t>
  </si>
  <si>
    <t>Schodiště II</t>
  </si>
  <si>
    <t>{0bc76bf2-3961-4105-9790-45e84ca1b27e}</t>
  </si>
  <si>
    <t>Sekce III.3</t>
  </si>
  <si>
    <t>Vedlejší rozpočtovací náklady</t>
  </si>
  <si>
    <t>{2ff6aeca-1848-433b-85b9-f266aa2c39b7}</t>
  </si>
  <si>
    <t>LES</t>
  </si>
  <si>
    <t>Lešení</t>
  </si>
  <si>
    <t>1602</t>
  </si>
  <si>
    <t>KRYCÍ LIST SOUPISU PRACÍ</t>
  </si>
  <si>
    <t>Objekt:</t>
  </si>
  <si>
    <t xml:space="preserve">Sekce III - Oprava fasády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</si>
  <si>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</si>
  <si>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</si>
  <si>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</si>
  <si>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</si>
  <si>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</si>
  <si>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</si>
  <si>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112 - Plocha, včetně soklu</t>
  </si>
  <si>
    <t xml:space="preserve">      120 - Fasádní prvky, kompletní oprava dle skutečného stavu</t>
  </si>
  <si>
    <t xml:space="preserve">      118 - Demontované prvky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</si>
  <si>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</si>
  <si>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</si>
  <si>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</si>
  <si>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</si>
  <si>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</si>
  <si>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</si>
  <si>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</si>
  <si>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764 - Konstrukce klempířské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</si>
  <si>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</si>
  <si>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</si>
  <si>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</si>
  <si>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</si>
  <si>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</si>
  <si>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</si>
  <si>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</si>
  <si>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</si>
  <si>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</si>
  <si>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</si>
  <si>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</si>
  <si>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</si>
  <si>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</si>
  <si>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</si>
  <si>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</si>
  <si>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</si>
  <si>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</si>
  <si>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112</t>
  </si>
  <si>
    <t>Plocha, včetně soklu</t>
  </si>
  <si>
    <t>K</t>
  </si>
  <si>
    <t>783806R01</t>
  </si>
  <si>
    <t xml:space="preserve">Odstranění nátěrů z omítek oškrábáním </t>
  </si>
  <si>
    <t>m2</t>
  </si>
  <si>
    <t>CS ÚRS 2023 02</t>
  </si>
  <si>
    <t>16</t>
  </si>
  <si>
    <t>1157482548</t>
  </si>
  <si>
    <t>VV</t>
  </si>
  <si>
    <t xml:space="preserve">Viz PD, výkres D.1.1.02 -  Sekce III. Stav poškození fasády</t>
  </si>
  <si>
    <t>"Sekce III" 231,19+17,12+168,43+145,65+168,73+270,43</t>
  </si>
  <si>
    <t>Součet</t>
  </si>
  <si>
    <t>4</t>
  </si>
  <si>
    <t>783806R02</t>
  </si>
  <si>
    <t>649563848</t>
  </si>
  <si>
    <t>3</t>
  </si>
  <si>
    <t>985131R01</t>
  </si>
  <si>
    <t>Ruční dočištění ploch stěn ocelových kartáči</t>
  </si>
  <si>
    <t>199742072</t>
  </si>
  <si>
    <t>"Sekce III" 51,07+30,48+4,16+1,6+36,21+23,87+31,25+20,75+36,21+24,02+58,13+38,33</t>
  </si>
  <si>
    <t>985131R02</t>
  </si>
  <si>
    <t>Odstranění nesoudržných omítkových ploch</t>
  </si>
  <si>
    <t>-599808910</t>
  </si>
  <si>
    <t>5</t>
  </si>
  <si>
    <t>978019R01</t>
  </si>
  <si>
    <t>Otlučení (osekání) vnější omítky stupně členitosti 5</t>
  </si>
  <si>
    <t>-351282223</t>
  </si>
  <si>
    <t>6</t>
  </si>
  <si>
    <t>978023R01</t>
  </si>
  <si>
    <t>Vyškrabání spár zdiva cihelného</t>
  </si>
  <si>
    <t>2144734980</t>
  </si>
  <si>
    <t>7</t>
  </si>
  <si>
    <t>629995R15</t>
  </si>
  <si>
    <t>Očištění vnějších ploch tlakovou vodou</t>
  </si>
  <si>
    <t>-1292015563</t>
  </si>
  <si>
    <t>"1x očištění s čistícím přípravkem, celá fasáda bez oken"</t>
  </si>
  <si>
    <t xml:space="preserve">"1x očistění čistou vodou, celá fasáda bez oken" </t>
  </si>
  <si>
    <t>8</t>
  </si>
  <si>
    <t>629995R01</t>
  </si>
  <si>
    <t xml:space="preserve">Příplatek  k očištění vnějích ploch tlakovou vodou za příměs čistícího koncentrátu na tenzidové bázi</t>
  </si>
  <si>
    <t>-1683033145</t>
  </si>
  <si>
    <t>"Sekce III" 30,48+51,07+4,16+1,6+36,21+23,87+31,25+20,75+36,21+24,02+58,13+38,33</t>
  </si>
  <si>
    <t>9</t>
  </si>
  <si>
    <t>712400R01</t>
  </si>
  <si>
    <t>Odstranění povlaku odškrabáním mechu s urovnáním povrchu a očištěním</t>
  </si>
  <si>
    <t>757023314</t>
  </si>
  <si>
    <t>10</t>
  </si>
  <si>
    <t>783801R01</t>
  </si>
  <si>
    <t>Očištění 2x nátěrem biocidním přípravkem a okartáčováním omítek členitosti 5</t>
  </si>
  <si>
    <t>148636290</t>
  </si>
  <si>
    <t>11</t>
  </si>
  <si>
    <t>622121R01</t>
  </si>
  <si>
    <t>Zatření spár maltou vnějších stěn z cihel</t>
  </si>
  <si>
    <t>1087775273</t>
  </si>
  <si>
    <t>12</t>
  </si>
  <si>
    <t>622131R01</t>
  </si>
  <si>
    <t>Spojovací postřik vnějších stěn nanášený celoplošně ručně</t>
  </si>
  <si>
    <t>-1555112890</t>
  </si>
  <si>
    <t>13</t>
  </si>
  <si>
    <t>622135R01</t>
  </si>
  <si>
    <t>Zpevnění podkladu pomocí čistého křemičitanu (fixativu)</t>
  </si>
  <si>
    <t>-199703473</t>
  </si>
  <si>
    <t>14</t>
  </si>
  <si>
    <t>349235R21</t>
  </si>
  <si>
    <t>Doplnění plošných fasádních prvků vyložených - bosáže a plošných prvků</t>
  </si>
  <si>
    <t>1922950002</t>
  </si>
  <si>
    <t>349235R02</t>
  </si>
  <si>
    <t>Jádrová vápenná omítka na vnější stěny</t>
  </si>
  <si>
    <t>-983249707</t>
  </si>
  <si>
    <t>349235R09</t>
  </si>
  <si>
    <t>Štuková vápenná omítka na vnější stěny</t>
  </si>
  <si>
    <t>877852533</t>
  </si>
  <si>
    <t>17</t>
  </si>
  <si>
    <t>622131R21</t>
  </si>
  <si>
    <t>Penetrační nátěr vnějších stěn nanášený ručně</t>
  </si>
  <si>
    <t>937657932</t>
  </si>
  <si>
    <t>18</t>
  </si>
  <si>
    <t>349235R03</t>
  </si>
  <si>
    <t>Nátěr minerální silikátovou barvou</t>
  </si>
  <si>
    <t>-2072360868</t>
  </si>
  <si>
    <t>19</t>
  </si>
  <si>
    <t>349235R05</t>
  </si>
  <si>
    <t>Odsolení soklu z vápencového obkladu</t>
  </si>
  <si>
    <t>-433307349</t>
  </si>
  <si>
    <t>12,88+0,86+5,29+13,22+14,57+20,81</t>
  </si>
  <si>
    <t>20</t>
  </si>
  <si>
    <t>349235R06</t>
  </si>
  <si>
    <t xml:space="preserve">Očištění soklu z vápencového obkladu </t>
  </si>
  <si>
    <t>-485361959</t>
  </si>
  <si>
    <t>349235R07</t>
  </si>
  <si>
    <t>Zkonsolidování soklu z vápencového obkladu pomocí zpěňovače</t>
  </si>
  <si>
    <t>23981210</t>
  </si>
  <si>
    <t>22</t>
  </si>
  <si>
    <t>349235R15</t>
  </si>
  <si>
    <t>Vyškrávání spár zdiva kamenného</t>
  </si>
  <si>
    <t>2120087728</t>
  </si>
  <si>
    <t>23</t>
  </si>
  <si>
    <t>349235R10</t>
  </si>
  <si>
    <t>Spárování nebo doplnění spárování spárovací maltou vnějších pohledových ploch soklu z kamene</t>
  </si>
  <si>
    <t>846203521</t>
  </si>
  <si>
    <t>24</t>
  </si>
  <si>
    <t>349235R08</t>
  </si>
  <si>
    <t>Ošetření soklu z vápencového obkladu hydrofobizačním prostředkem</t>
  </si>
  <si>
    <t>-147869463</t>
  </si>
  <si>
    <t>25</t>
  </si>
  <si>
    <t>349235R04</t>
  </si>
  <si>
    <t>Oprava prasklin a trhlin na fasádě</t>
  </si>
  <si>
    <t>soubor</t>
  </si>
  <si>
    <t>-1729517535</t>
  </si>
  <si>
    <t>120</t>
  </si>
  <si>
    <t>Fasádní prvky, kompletní oprava dle skutečného stavu</t>
  </si>
  <si>
    <t>26</t>
  </si>
  <si>
    <t>629995R03</t>
  </si>
  <si>
    <t>Příplatek za provedení fasádních prvků - tympanon nad hlavní římsou</t>
  </si>
  <si>
    <t>kus</t>
  </si>
  <si>
    <t>-1700027219</t>
  </si>
  <si>
    <t>"Sekce III" 1</t>
  </si>
  <si>
    <t>27</t>
  </si>
  <si>
    <t>629995R04</t>
  </si>
  <si>
    <t>Příplatek za provedení fasádních prvků okolo okna s vodorovnou nadokenní římsou se zdobením, včetně podokenního vlysu</t>
  </si>
  <si>
    <t>373023757</t>
  </si>
  <si>
    <t>"Sekce III" 4</t>
  </si>
  <si>
    <t>28</t>
  </si>
  <si>
    <t>629993R17</t>
  </si>
  <si>
    <t xml:space="preserve">Příplatek za provedení fasádních prvků okolo okna s vodorovnou nadokenní římsou se zdobením, včetně podokenního vlysu a pilastrem s korintskou hlavicí  a patkou</t>
  </si>
  <si>
    <t>474022993</t>
  </si>
  <si>
    <t>"Sekce III"1</t>
  </si>
  <si>
    <t>29</t>
  </si>
  <si>
    <t>629995R05</t>
  </si>
  <si>
    <t>Příplatek za provedení fasádních prvků okolo okna s tympanonem včetně podokenního vlysu</t>
  </si>
  <si>
    <t>999083749</t>
  </si>
  <si>
    <t>"Sekce III"5</t>
  </si>
  <si>
    <t>30</t>
  </si>
  <si>
    <t>629995R26</t>
  </si>
  <si>
    <t xml:space="preserve">Příplatek za provedení fasádních prvků okolo okna s vodorovnou nadokenní římsou se zdobením, včetně podokenního vlysu - kuželek a pilastr s korintskou hlavicí  a patkou</t>
  </si>
  <si>
    <t>1796128070</t>
  </si>
  <si>
    <t>31</t>
  </si>
  <si>
    <t>629995R02</t>
  </si>
  <si>
    <t>Příplatek za provedení fasádních prvků - hlavní (korunová římsa) se zdobením</t>
  </si>
  <si>
    <t>m</t>
  </si>
  <si>
    <t>-1137249869</t>
  </si>
  <si>
    <t>"Sekce III"11,7</t>
  </si>
  <si>
    <t>32</t>
  </si>
  <si>
    <t>629995R22</t>
  </si>
  <si>
    <t>Příplatek za provedení fasádních prvků - parapetní římsa</t>
  </si>
  <si>
    <t>-777167352</t>
  </si>
  <si>
    <t>"Sekce III"31,8</t>
  </si>
  <si>
    <t>33</t>
  </si>
  <si>
    <t>629939R19</t>
  </si>
  <si>
    <t>Příplatek za provedení fasádních prvků okolo okna včetně podokenního vlysu</t>
  </si>
  <si>
    <t>-267893374</t>
  </si>
  <si>
    <t>34</t>
  </si>
  <si>
    <t>629993R20</t>
  </si>
  <si>
    <t>Příplatek za provedení nadpraží a ostění okolo vstupních dveří</t>
  </si>
  <si>
    <t>-45507174</t>
  </si>
  <si>
    <t>"Sekce III"2</t>
  </si>
  <si>
    <t>35</t>
  </si>
  <si>
    <t>629995R07</t>
  </si>
  <si>
    <t>Příplatek za provedení fasádních prvků - kordonová římsa</t>
  </si>
  <si>
    <t>1679735783</t>
  </si>
  <si>
    <t>"Sekce III"42,3</t>
  </si>
  <si>
    <t>36</t>
  </si>
  <si>
    <t>629995R11</t>
  </si>
  <si>
    <t>Příplatek za provedení fasádních prvků - průběžná římsa pod korunní</t>
  </si>
  <si>
    <t>757199690</t>
  </si>
  <si>
    <t>"Sekce III"31,7</t>
  </si>
  <si>
    <t>37</t>
  </si>
  <si>
    <t>629995R14</t>
  </si>
  <si>
    <t>Příplatek za provedení fasádních prvků - atika s kuželkami</t>
  </si>
  <si>
    <t>588534769</t>
  </si>
  <si>
    <t>"Sekce III"1,5</t>
  </si>
  <si>
    <t>118</t>
  </si>
  <si>
    <t>Demontované prvky</t>
  </si>
  <si>
    <t>38</t>
  </si>
  <si>
    <t>DP 08</t>
  </si>
  <si>
    <t>08 - Demontáž plastové tabulky, D+M nové plastové tabulky, vč. uložení na skládku/do sběrného dvoru</t>
  </si>
  <si>
    <t>162780073</t>
  </si>
  <si>
    <t xml:space="preserve">Viz PD, výkres D.1.1.16 - Příloha demontovaných výrobků  Sekce III. </t>
  </si>
  <si>
    <t>39</t>
  </si>
  <si>
    <t>DP 11</t>
  </si>
  <si>
    <t>11 - Demontáž svítilny, D+M nové nástěnné svítilny s čidlem, vč. napojení. vč. uložení na skládku/do sběrného dvoru/ event. ponechání na místě se zakrytím a nasledným očištění</t>
  </si>
  <si>
    <t>-604853176</t>
  </si>
  <si>
    <t>40</t>
  </si>
  <si>
    <t>DP 12</t>
  </si>
  <si>
    <t>12 - Zakrytí zvonku po dobu realizace díla, vč. dodávky folie</t>
  </si>
  <si>
    <t>-685190823</t>
  </si>
  <si>
    <t>41</t>
  </si>
  <si>
    <t>DP 15</t>
  </si>
  <si>
    <t>15 - Demontáž zásuvky s kabelem, D+M nové zásuvky, vč. napojení, vč. uložení na skládku/do sběrného dvoru/ event. zakrytí a následné očištění</t>
  </si>
  <si>
    <t>31838077</t>
  </si>
  <si>
    <t>42</t>
  </si>
  <si>
    <t>DP 16</t>
  </si>
  <si>
    <t>16 - Demontáž kabelu, bez náhrady, vč. uložení na skládku/do sběrného dvoru</t>
  </si>
  <si>
    <t>1877885751</t>
  </si>
  <si>
    <t>0,5</t>
  </si>
  <si>
    <t>43</t>
  </si>
  <si>
    <t>DP 17</t>
  </si>
  <si>
    <t>17 - Výdechy otopných soustav budou opatřeny nerezovými designovými větracími mřížkami</t>
  </si>
  <si>
    <t>1891475771</t>
  </si>
  <si>
    <t>44</t>
  </si>
  <si>
    <t>DP 18</t>
  </si>
  <si>
    <t>18 - Ochrana stávající elektroskříně v průběhu realizace díla proti negativním vlivům</t>
  </si>
  <si>
    <t>259068163</t>
  </si>
  <si>
    <t>Úpravy povrchů, podlahy a osazování výplní</t>
  </si>
  <si>
    <t>45</t>
  </si>
  <si>
    <t>629991012</t>
  </si>
  <si>
    <t>Zakrytí výplní otvorů fólií přilepenou na začišťovací lišty</t>
  </si>
  <si>
    <t>192936894</t>
  </si>
  <si>
    <t>2,4*1,5*46+4,8*2,4*2+0,6*1,2*10</t>
  </si>
  <si>
    <t>46</t>
  </si>
  <si>
    <t>629991R01</t>
  </si>
  <si>
    <t>Stavební přípomoce nedefinované rozpočtem</t>
  </si>
  <si>
    <t>hod</t>
  </si>
  <si>
    <t>-28655986</t>
  </si>
  <si>
    <t>Ostatní konstrukce a práce, bourání</t>
  </si>
  <si>
    <t>47</t>
  </si>
  <si>
    <t>941111132</t>
  </si>
  <si>
    <t>Montáž lešení řadového trubkového lehkého s podlahami zatížení do 200 kg/m2 š do 1,5 m v do 25 m</t>
  </si>
  <si>
    <t>-183410816</t>
  </si>
  <si>
    <t>"Sekce III"(14+2,5+12+11+11,7+18+1,5*4+11,5*1,2)*18</t>
  </si>
  <si>
    <t>48</t>
  </si>
  <si>
    <t>941111232</t>
  </si>
  <si>
    <t>Příplatek k lešení řadovému trubkovému lehkému s podlahami š 1,5 m v 25 m za první a ZKD den použití</t>
  </si>
  <si>
    <t>731889009</t>
  </si>
  <si>
    <t xml:space="preserve">"Odhad doby výstavby  7 měsíců" 7*30*LES</t>
  </si>
  <si>
    <t>49</t>
  </si>
  <si>
    <t>941111832</t>
  </si>
  <si>
    <t>Demontáž lešení řadového trubkového lehkého s podlahami zatížení do 200 kg/m2 š do 1,5 m v do 25 m</t>
  </si>
  <si>
    <t>1140762228</t>
  </si>
  <si>
    <t>50</t>
  </si>
  <si>
    <t>944511111</t>
  </si>
  <si>
    <t>Montáž ochranné sítě z textilie z umělých vláken</t>
  </si>
  <si>
    <t>1464229184</t>
  </si>
  <si>
    <t>51</t>
  </si>
  <si>
    <t>944511211</t>
  </si>
  <si>
    <t>Příplatek k ochranné síti za první a ZKD den použití</t>
  </si>
  <si>
    <t>2037300914</t>
  </si>
  <si>
    <t>52</t>
  </si>
  <si>
    <t>944511811</t>
  </si>
  <si>
    <t>Demontáž ochranné sítě z textilie z umělých vláken</t>
  </si>
  <si>
    <t>837842784</t>
  </si>
  <si>
    <t>53</t>
  </si>
  <si>
    <t>944511R01</t>
  </si>
  <si>
    <t>Ochrana stávající zeleně v blízkosti lešení</t>
  </si>
  <si>
    <t>kpl</t>
  </si>
  <si>
    <t>-2048125994</t>
  </si>
  <si>
    <t>54</t>
  </si>
  <si>
    <t>944511R02</t>
  </si>
  <si>
    <t>Sestříhání stávající zeleně v zasahující do prostoru lešení - mimo vegetační období</t>
  </si>
  <si>
    <t>-2095288135</t>
  </si>
  <si>
    <t>55</t>
  </si>
  <si>
    <t>944511R03</t>
  </si>
  <si>
    <t>Překytí anglického dvorku zákrytovou ochrannou deskou/krytem při provádění fasády (dodávka, montáž a demontáž)</t>
  </si>
  <si>
    <t>-846092444</t>
  </si>
  <si>
    <t>56</t>
  </si>
  <si>
    <t>944511R04</t>
  </si>
  <si>
    <t>Vyčištění ploch po odstranění lešení s uvedením do původního stavu</t>
  </si>
  <si>
    <t>-840123686</t>
  </si>
  <si>
    <t>997</t>
  </si>
  <si>
    <t>Přesun sutě</t>
  </si>
  <si>
    <t>57</t>
  </si>
  <si>
    <t>997013155</t>
  </si>
  <si>
    <t>Vnitrostaveništní doprava suti a vybouraných hmot pro budovy v do 18 m s omezením mechanizace</t>
  </si>
  <si>
    <t>t</t>
  </si>
  <si>
    <t>-1683163247</t>
  </si>
  <si>
    <t>58</t>
  </si>
  <si>
    <t>997013509</t>
  </si>
  <si>
    <t>Příplatek k odvozu suti a vybouraných hmot na skládku ZKD 1 km přes 1 km</t>
  </si>
  <si>
    <t>-1219574321</t>
  </si>
  <si>
    <t>"Odvoz na skládku do 25 km" 25*21,387</t>
  </si>
  <si>
    <t>59</t>
  </si>
  <si>
    <t>997013511</t>
  </si>
  <si>
    <t>Odvoz suti a vybouraných hmot z meziskládky na skládku do 1 km s naložením a se složením</t>
  </si>
  <si>
    <t>-1497883726</t>
  </si>
  <si>
    <t>60</t>
  </si>
  <si>
    <t>997013871</t>
  </si>
  <si>
    <t xml:space="preserve">Poplatek za uložení stavebního odpadu na recyklační skládce (skládkovné) směsného stavebního a demoličního kód odpadu  17 09 04</t>
  </si>
  <si>
    <t>-332934112</t>
  </si>
  <si>
    <t>998</t>
  </si>
  <si>
    <t>Přesun hmot</t>
  </si>
  <si>
    <t>61</t>
  </si>
  <si>
    <t>998011003</t>
  </si>
  <si>
    <t>Přesun hmot pro budovy zděné v do 24 m</t>
  </si>
  <si>
    <t>-1369180435</t>
  </si>
  <si>
    <t>PSV</t>
  </si>
  <si>
    <t>Práce a dodávky PSV</t>
  </si>
  <si>
    <t>721</t>
  </si>
  <si>
    <t>Zdravotechnika - vnitřní kanalizace</t>
  </si>
  <si>
    <t>62</t>
  </si>
  <si>
    <t>721173R01</t>
  </si>
  <si>
    <t>Svodné potrubí z PVC - zakrytí při realizaci</t>
  </si>
  <si>
    <t>1030949621</t>
  </si>
  <si>
    <t>"ozn.č. 23" 20</t>
  </si>
  <si>
    <t>63</t>
  </si>
  <si>
    <t>721173R02</t>
  </si>
  <si>
    <t>Svodné potrubí z PVC - očištění po realizaci</t>
  </si>
  <si>
    <t>-517010433</t>
  </si>
  <si>
    <t>64</t>
  </si>
  <si>
    <t>998721103</t>
  </si>
  <si>
    <t>Přesun hmot tonážní pro vnitřní kanalizace v objektech v do 24 m</t>
  </si>
  <si>
    <t>1828556324</t>
  </si>
  <si>
    <t>741</t>
  </si>
  <si>
    <t>Elektroinstalace - silnoproud</t>
  </si>
  <si>
    <t>65</t>
  </si>
  <si>
    <t>741420R01</t>
  </si>
  <si>
    <t>Hromosvodné vedení - očištění po realizaci</t>
  </si>
  <si>
    <t>1146884645</t>
  </si>
  <si>
    <t>66</t>
  </si>
  <si>
    <t>998741103</t>
  </si>
  <si>
    <t>Přesun hmot tonážní pro silnoproud v objektech v do 24 m</t>
  </si>
  <si>
    <t>937755929</t>
  </si>
  <si>
    <t>764</t>
  </si>
  <si>
    <t>Konstrukce klempířské</t>
  </si>
  <si>
    <t>67</t>
  </si>
  <si>
    <t>764002R01</t>
  </si>
  <si>
    <t>Zakrytí oplechování parapetů a svodů při realizaci</t>
  </si>
  <si>
    <t>-1459129136</t>
  </si>
  <si>
    <t xml:space="preserve">Viz PD, výkres D.1.1.17 - Výpis klempířských výrobků  Sekce III. </t>
  </si>
  <si>
    <t>416,25+50</t>
  </si>
  <si>
    <t>68</t>
  </si>
  <si>
    <t>764002R02</t>
  </si>
  <si>
    <t>Očištění oplechování parapetů a svodů po realizaci</t>
  </si>
  <si>
    <t>-110082933</t>
  </si>
  <si>
    <t>69</t>
  </si>
  <si>
    <t>998764103</t>
  </si>
  <si>
    <t>Přesun hmot tonážní pro konstrukce klempířské v objektech v do 24 m</t>
  </si>
  <si>
    <t>-1029609457</t>
  </si>
  <si>
    <t>HZS</t>
  </si>
  <si>
    <t>Hodinové zúčtovací sazby</t>
  </si>
  <si>
    <t>70</t>
  </si>
  <si>
    <t>Použití plošiny pro průzkum fasády</t>
  </si>
  <si>
    <t>512</t>
  </si>
  <si>
    <t>2026447675</t>
  </si>
  <si>
    <t>Sekce III.1 - Schodiště I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</si>
  <si>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</si>
  <si>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</si>
  <si>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</si>
  <si>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</si>
  <si>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</si>
  <si>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</si>
  <si>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</si>
  <si>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713 - Izolace tepelné</t>
  </si>
  <si>
    <t xml:space="preserve">    783 - Dokončovací práce - nátěry</t>
  </si>
  <si>
    <t>Zemní práce</t>
  </si>
  <si>
    <t>113107123</t>
  </si>
  <si>
    <t>Odstranění podkladu z kameniva drceného tl 300 mm ručně</t>
  </si>
  <si>
    <t>-396359103</t>
  </si>
  <si>
    <t>Viz PD, výkres D.1.1.08 Schodiště 1 - nový stav</t>
  </si>
  <si>
    <t>30,75</t>
  </si>
  <si>
    <t>113154264</t>
  </si>
  <si>
    <t>Frézování živičného krytu tl 100 mm pruh š 2 m pl do 1000 m2 s překážkami v trase</t>
  </si>
  <si>
    <t>-1922110067</t>
  </si>
  <si>
    <t>122211101</t>
  </si>
  <si>
    <t>Odkopávky a prokopávky v hornině třídy těžitelnosti I, skupiny 3 ručně</t>
  </si>
  <si>
    <t>m3</t>
  </si>
  <si>
    <t>1558020672</t>
  </si>
  <si>
    <t>Viz PD, výkres D.1.1.03 Schodiště 1 - stav poškození, D.1.1.05 - Základy schodiště 1 - nový stav, D.1.1.07 - řez BB´ schodiště 1 - nový stav</t>
  </si>
  <si>
    <t>(2,925*2+6,65*2)*0,5*0,5+(1,7*2+2,05)*0,8*0,5+6,65*2,925*0,3+1,7*2,05*0,3</t>
  </si>
  <si>
    <t>162751117</t>
  </si>
  <si>
    <t>Vodorovné přemístění do 10000 m výkopku/sypaniny z horniny třídy těžitelnosti I, skupiny 1 až 3</t>
  </si>
  <si>
    <t>-971700531</t>
  </si>
  <si>
    <t>162751119</t>
  </si>
  <si>
    <t>Příplatek k vodorovnému přemístění výkopku/sypaniny z horniny třídy těžitelnosti I, skupiny 1 až 3 ZKD 1000 m přes 10000 m</t>
  </si>
  <si>
    <t>278409827</t>
  </si>
  <si>
    <t>Odvoz dalších 15 km</t>
  </si>
  <si>
    <t>13,848*15</t>
  </si>
  <si>
    <t>167151111</t>
  </si>
  <si>
    <t>Nakládání výkopku z hornin třídy těžitelnosti I, skupiny 1 až 3 přes 100 m3</t>
  </si>
  <si>
    <t>956176594</t>
  </si>
  <si>
    <t>171152101</t>
  </si>
  <si>
    <t>Uložení sypaniny z hornin soudržných do násypů zhutněných silnic a dálnic</t>
  </si>
  <si>
    <t>447580838</t>
  </si>
  <si>
    <t>171152501</t>
  </si>
  <si>
    <t>Zhutnění podloží z hornin soudržných nebo nesoudržných pod násypy</t>
  </si>
  <si>
    <t>1196479640</t>
  </si>
  <si>
    <t>Viz PD, výkres D.1.1.08 Schodiště 1 - nový stav, D.1.1.05 - Základy schodiště 1 - nový stav</t>
  </si>
  <si>
    <t>171201231</t>
  </si>
  <si>
    <t>Poplatek za uložení zeminy a kamení na recyklační skládce (skládkovné) kód odpadu 17 05 04</t>
  </si>
  <si>
    <t>1116019176</t>
  </si>
  <si>
    <t>13,848*1,8</t>
  </si>
  <si>
    <t>Zakládání</t>
  </si>
  <si>
    <t>271532211</t>
  </si>
  <si>
    <t>Podsyp pod základové konstrukce se zhutněním z hrubého kameniva frakce 32 až 63 mm</t>
  </si>
  <si>
    <t>-671572803</t>
  </si>
  <si>
    <t>Schodiště</t>
  </si>
  <si>
    <t>2,4*6,65*0,8+(1,8*2,05)/2*0,8</t>
  </si>
  <si>
    <t>Zásyp do 1.PP - hutněno na Edef, 2= min. 45 MPa po max 300mm</t>
  </si>
  <si>
    <t>0,3*5,305+2,904*1,2+(5,305*2,715*3,16)/2</t>
  </si>
  <si>
    <t>273321511</t>
  </si>
  <si>
    <t>Základové desky ze ŽB bez zvýšených nároků na prostředí tř. C 25/30</t>
  </si>
  <si>
    <t>57777289</t>
  </si>
  <si>
    <t>Viz PD, výkres D.1.2.c1 - Výkres tvaru schodiště 1</t>
  </si>
  <si>
    <t>"POdestová deska, tl. 180mm" 6,6*2,925*0,18</t>
  </si>
  <si>
    <t>273351121</t>
  </si>
  <si>
    <t>Zřízení bednění základových desek</t>
  </si>
  <si>
    <t>-1067001333</t>
  </si>
  <si>
    <t>"POdestová deska, tl. 180mm"6,6*2*0,18+2,925*2*0,18</t>
  </si>
  <si>
    <t>273351122</t>
  </si>
  <si>
    <t>Odstranění bednění základových desek</t>
  </si>
  <si>
    <t>1287401053</t>
  </si>
  <si>
    <t>274321311</t>
  </si>
  <si>
    <t>Základové pasy ze ŽB bez zvýšených nároků na prostředí tř. C 16/20</t>
  </si>
  <si>
    <t>-1868514721</t>
  </si>
  <si>
    <t>6,7*0,5*0,5*2</t>
  </si>
  <si>
    <t>2,7*0,5*0,5*2</t>
  </si>
  <si>
    <t>1,2*0,5*0,5*2</t>
  </si>
  <si>
    <t>1,55*0,5*0,5+1,55*0,25*0,25</t>
  </si>
  <si>
    <t>0,8*0,5*2,7</t>
  </si>
  <si>
    <t>274351121</t>
  </si>
  <si>
    <t>Zřízení bednění základových pasů rovného</t>
  </si>
  <si>
    <t>348099600</t>
  </si>
  <si>
    <t>6,7*0,5*2*2</t>
  </si>
  <si>
    <t>2,7*0,5*2*2</t>
  </si>
  <si>
    <t>1,2*0,5*2*2</t>
  </si>
  <si>
    <t>1,55*0,5*2+1,55*0,25*2</t>
  </si>
  <si>
    <t>0,8*2*2,7</t>
  </si>
  <si>
    <t>274351122</t>
  </si>
  <si>
    <t>Odstranění bednění základových pasů rovného</t>
  </si>
  <si>
    <t>2030011007</t>
  </si>
  <si>
    <t>279113133</t>
  </si>
  <si>
    <t>Základová zeď tl do 250 mm z tvárnic ztraceného bednění včetně výplně z betonu tř. C 16/20</t>
  </si>
  <si>
    <t>344259079</t>
  </si>
  <si>
    <t>0,75*(6,7*2+2,7*2)</t>
  </si>
  <si>
    <t>0,25*(1,2*2)</t>
  </si>
  <si>
    <t>0,5*0,5*0,75</t>
  </si>
  <si>
    <t>279361R01</t>
  </si>
  <si>
    <t>Výztuž konstrukcí betonářskou ocelí 10 505</t>
  </si>
  <si>
    <t>-643476028</t>
  </si>
  <si>
    <t>D.1.2.c.1 - Výkres výztuže - schodiště 1</t>
  </si>
  <si>
    <t>1268,75/1000</t>
  </si>
  <si>
    <t>279362R02</t>
  </si>
  <si>
    <t>Výztuž konstrukcí svařovanými sítěmi Kari</t>
  </si>
  <si>
    <t>-1853528481</t>
  </si>
  <si>
    <t>318,53/1000</t>
  </si>
  <si>
    <t>279362R03</t>
  </si>
  <si>
    <t>Distanční výztuž výšky 100mm</t>
  </si>
  <si>
    <t>913593949</t>
  </si>
  <si>
    <t>Svislé a kompletní konstrukce</t>
  </si>
  <si>
    <t>310231055</t>
  </si>
  <si>
    <t>Zazdívka otvorů ve zdivu nadzákladovém plochy do 4 m2 cihlami děrovanými přes P10 do P15 tl 300 mm</t>
  </si>
  <si>
    <t>-297154726</t>
  </si>
  <si>
    <t xml:space="preserve">Viz PD, výkres D.1.1.06 - půdorys schodiště 1 - nový stav, D.1.1.07 - řez BB´schodiště 1 - nový stav, D.1.1.09  - Detail zazdění otvoru</t>
  </si>
  <si>
    <t>2,23*1,2</t>
  </si>
  <si>
    <t>331231116</t>
  </si>
  <si>
    <t>Zdivo pilířů z cihel dl 290 mm pevnosti P 15 na MC 10</t>
  </si>
  <si>
    <t>-298628392</t>
  </si>
  <si>
    <t>Viz PD, výkres D.1.1.06 - půdorys schodiště 1 - nový stav, D.1.1.07 - řez BB´schodiště 1 - nový stav</t>
  </si>
  <si>
    <t>0,5*0,5*0,8*6+0,25*0,25*0,8*2</t>
  </si>
  <si>
    <t>(2,225+1,70+1,65)*0,25*0,7+1,2*0,25*0,7</t>
  </si>
  <si>
    <t>349235R19</t>
  </si>
  <si>
    <t>D+M Pískovcový obklad v místě zazdění dveřního otvoru - dle stávajícího obkladu, do lepící malty, včetně těsnící folie</t>
  </si>
  <si>
    <t>-296668037</t>
  </si>
  <si>
    <t xml:space="preserve">Viz PD, výkres D.1.1.11 -  Detail obnovení fasády. Nutno sjednotit se opravovanou fasadou!</t>
  </si>
  <si>
    <t>1,5*3,16</t>
  </si>
  <si>
    <t>Vodorovné konstrukce</t>
  </si>
  <si>
    <t>430321414</t>
  </si>
  <si>
    <t>Schodišťová konstrukce a rampa ze ŽB tř. C 25/30</t>
  </si>
  <si>
    <t>-928588709</t>
  </si>
  <si>
    <t>1,83*1,8*0,12+(0,3*0,163)/2*1,8*5</t>
  </si>
  <si>
    <t>431351121</t>
  </si>
  <si>
    <t>Zřízení bednění podest schodišť a ramp přímočarých v do 4 m</t>
  </si>
  <si>
    <t>1068734516</t>
  </si>
  <si>
    <t>1,83*2*0,12+1,8*2*0,12+0,3*1,8*5+0,163*1,8*5+1,83*0,16*2</t>
  </si>
  <si>
    <t>431351122</t>
  </si>
  <si>
    <t>Odstranění bednění podest schodišť a ramp přímočarých v do 4 m</t>
  </si>
  <si>
    <t>1913876029</t>
  </si>
  <si>
    <t>Komunikace pozemní</t>
  </si>
  <si>
    <t>564231111</t>
  </si>
  <si>
    <t>Podklad nebo podsyp ze štěrkopísku ŠP tl 100 mm</t>
  </si>
  <si>
    <t>1653058575</t>
  </si>
  <si>
    <t>Viz PD, výkres D.1.1.06 - půdorys schodiště 1 - nový stav, D.1.1.07 - řez BB´schodiště 1 - nový stav, D.1.1.08 Schodiště 1 - nový stav</t>
  </si>
  <si>
    <t>"Kladecí vrstva 4/8, tl. 100mm" 16,45</t>
  </si>
  <si>
    <t>564861111</t>
  </si>
  <si>
    <t>Podklad ze štěrkodrtě ŠD tl 200 mm</t>
  </si>
  <si>
    <t>-544751319</t>
  </si>
  <si>
    <t>Viz PD, výkres D.1.1.08 Schodiště 1 nový stav</t>
  </si>
  <si>
    <t>"Skladba nové asfaltové plochy" 30,75</t>
  </si>
  <si>
    <t>564952111</t>
  </si>
  <si>
    <t>Podklad z mechanicky zpevněného kameniva MZK tl 150 mm</t>
  </si>
  <si>
    <t>-237653290</t>
  </si>
  <si>
    <t>565165121</t>
  </si>
  <si>
    <t>Asfaltový beton vrstva podkladní ACP 16 (obalované kamenivo OKS) tl 80 mm š přes 3 m</t>
  </si>
  <si>
    <t>-206799360</t>
  </si>
  <si>
    <t>573111112</t>
  </si>
  <si>
    <t>Postřik živičný infiltrační s posypem z asfaltu množství 1 kg/m2</t>
  </si>
  <si>
    <t>963054074</t>
  </si>
  <si>
    <t>573231107</t>
  </si>
  <si>
    <t>Postřik živičný spojovací ze silniční emulze v množství 0,40 kg/m2</t>
  </si>
  <si>
    <t>-1418505492</t>
  </si>
  <si>
    <t>577134141</t>
  </si>
  <si>
    <t>Asfaltový beton vrstva obrusná ACO 11 (ABS) tř. I tl 40 mm š přes 3 m z modifikovaného asfaltu</t>
  </si>
  <si>
    <t>661809668</t>
  </si>
  <si>
    <t>599142111</t>
  </si>
  <si>
    <t>Úprava zálivky dilatačních nebo pracovních spár v cementobetonovém krytu hl do 40 mm š do 40 mm</t>
  </si>
  <si>
    <t>-1940371106</t>
  </si>
  <si>
    <t>5,44*3+9,85*3</t>
  </si>
  <si>
    <t>599142R01</t>
  </si>
  <si>
    <t>Napojení na stávající komunikaci pro pěší</t>
  </si>
  <si>
    <t>-1789368304</t>
  </si>
  <si>
    <t>9,85+5,44</t>
  </si>
  <si>
    <t>919735113</t>
  </si>
  <si>
    <t>Řezání stávajícího živičného krytu hl do 150 mm</t>
  </si>
  <si>
    <t>2039210450</t>
  </si>
  <si>
    <t>9,85*2+5,44*3</t>
  </si>
  <si>
    <t>Nátěr minerální silikátovou barvou - shodné s fasádou objektu GBN</t>
  </si>
  <si>
    <t>-2070307110</t>
  </si>
  <si>
    <t xml:space="preserve">Viz PD, výkres -  D.1.1.07 - řez BB´ schodiště 1 - nový stav, D.1.1.06 - půdorys schodiště 1 - nový stav, </t>
  </si>
  <si>
    <t>0,5*4*5*0,8+0,5*2*2*0,8</t>
  </si>
  <si>
    <t>2,225*0,7*2+1,7*0,7*2+1,65*2*0,7+1,2*2*2*0,7</t>
  </si>
  <si>
    <t>0,9*(2,725+2,15+2,2)</t>
  </si>
  <si>
    <t>1305467072</t>
  </si>
  <si>
    <t>622311141</t>
  </si>
  <si>
    <t>Vápenná omítka štuková dvouvrstvá vnějších stěn nanášená ručně</t>
  </si>
  <si>
    <t>-1110016120</t>
  </si>
  <si>
    <t>622311191</t>
  </si>
  <si>
    <t>Příplatek k vápenné omítce vnějších stěn za každých dalších 5 mm tloušťky ručně</t>
  </si>
  <si>
    <t>-1013620751</t>
  </si>
  <si>
    <t>612325225</t>
  </si>
  <si>
    <t>Vápenocementová štuková omítka malých ploch do 4,0 m2 na stěnách</t>
  </si>
  <si>
    <t>-1519814203</t>
  </si>
  <si>
    <t>"zazdívka 1.PP" 1</t>
  </si>
  <si>
    <t>Trubní vedení</t>
  </si>
  <si>
    <t>871315241</t>
  </si>
  <si>
    <t>Kanalizační potrubí z tvrdého PVC vícevrstvé tuhost třídy SN12 DN 150</t>
  </si>
  <si>
    <t>627414788</t>
  </si>
  <si>
    <t xml:space="preserve">Viz PD, výkres -  D.1.1.05 - základy schodiště 1 - nový stav,  D.1.1.06 - půdorys schodiště 1 - nový stav, D.1.1.07 - řez BB´schodiště 1 - nový stav</t>
  </si>
  <si>
    <t>2,94</t>
  </si>
  <si>
    <t>721242106</t>
  </si>
  <si>
    <t>Lapač střešních splavenin z PP se zápachovou klapkou a lapacím košem DN 125</t>
  </si>
  <si>
    <t>-958775641</t>
  </si>
  <si>
    <t>721242R01</t>
  </si>
  <si>
    <t>Napojení dešťové kanalizace na stavající rozvod raeálové dešťové kanalizace</t>
  </si>
  <si>
    <t>-1815055770</t>
  </si>
  <si>
    <t>998276101</t>
  </si>
  <si>
    <t>Přesun hmot pro trubní vedení z trub z plastických hmot otevřený výkop</t>
  </si>
  <si>
    <t>1782970600</t>
  </si>
  <si>
    <t>919726123</t>
  </si>
  <si>
    <t>Geotextilie pro ochranu, separaci a filtraci netkaná měrná hmotnost do 500 g/m2</t>
  </si>
  <si>
    <t>-815317968</t>
  </si>
  <si>
    <t>16,45+(6,15*2+2,425*2)*0,2</t>
  </si>
  <si>
    <t>953312125</t>
  </si>
  <si>
    <t>Vložky do svislých dilatačních spár z extrudovaných polystyrénových desek tl 50 mm</t>
  </si>
  <si>
    <t>-1129903318</t>
  </si>
  <si>
    <t>1,3*(6,65+2,725)</t>
  </si>
  <si>
    <t>963051R01</t>
  </si>
  <si>
    <t>Bourání částí stávajícího schodiště a vstupu do 1.PP s postupným rozebráním</t>
  </si>
  <si>
    <t>767527663</t>
  </si>
  <si>
    <t>Viz PD, výkres D.1.1.03 - stav poškození, D.1.1.09 - detail zazdění otvoru</t>
  </si>
  <si>
    <t>Odstranění schodiště postupným rozebráním, včetně jeho základů</t>
  </si>
  <si>
    <t>Zabezpečení stávajících i bouráných kcí při provádění prací</t>
  </si>
  <si>
    <t>6,4*2,75*1,8+1,7*2,05*1,8</t>
  </si>
  <si>
    <t>Odstranění vstupu do 1.PP postupným rozebráním schodiště, základů a zastrešení a skladovacího prostoru</t>
  </si>
  <si>
    <t>5,305*3,845*3,5/2</t>
  </si>
  <si>
    <t>963051R07</t>
  </si>
  <si>
    <t>Žulové schodnice - demotáž, obroušení a lokální oprava, zpětná montáž</t>
  </si>
  <si>
    <t>347985213</t>
  </si>
  <si>
    <t xml:space="preserve">Schodnice (7 ks, předpokládáný materiál žula) - demontáž, obroušení a lokální oprava, zpětná montáž. Schodnice budpu opatřeny protisluzovou úpravou. </t>
  </si>
  <si>
    <t>Schodnice musí být uloženy tak, aby splňovali normový krok</t>
  </si>
  <si>
    <t>"nášlap" 3,09</t>
  </si>
  <si>
    <t>"podstupnice" 1,77</t>
  </si>
  <si>
    <t>963051R27</t>
  </si>
  <si>
    <t xml:space="preserve">D+M Pískovcové dlažby 400x400x40mm </t>
  </si>
  <si>
    <t>952891666</t>
  </si>
  <si>
    <t>16,45</t>
  </si>
  <si>
    <t>963051R28</t>
  </si>
  <si>
    <t>Impregnace pískovcové dlažby pro ochranu před znečištěním a pro snadnější údržbu</t>
  </si>
  <si>
    <t>609693763</t>
  </si>
  <si>
    <t>963051R37</t>
  </si>
  <si>
    <t>Pískovcové hlavice s stříšky - demontáž, obroušení a lokální opravy a zpetná montáž, případné chybějící nebo zníčené části budoz nově vyhotoveny</t>
  </si>
  <si>
    <t>605886109</t>
  </si>
  <si>
    <t>15,2</t>
  </si>
  <si>
    <t>963051R38</t>
  </si>
  <si>
    <t>D+M Odvodňovací ocelová trubka, opatřená ocelovou mřížkou na straně v toku, překrytou geotextílií a ozdobným ocelovým chrličem na straně výtokové, povrchová úprava Pz</t>
  </si>
  <si>
    <t>564606980</t>
  </si>
  <si>
    <t>Viz PD, výkres D.1.1.06 - půdorys schodiště 1 - nový stav, D.1.1.07 - řez BB´schodiště 1 - nový stav, D.1.1.10 - detail odvodnění podesty</t>
  </si>
  <si>
    <t>963051R39</t>
  </si>
  <si>
    <t>Provedení napojení podlahy navazující na stávající u zazděného otvoru</t>
  </si>
  <si>
    <t>-448559048</t>
  </si>
  <si>
    <t>3,45</t>
  </si>
  <si>
    <t>997002511</t>
  </si>
  <si>
    <t>Vodorovné přemístění suti a vybouraných hmot bez naložení ale se složením a urovnáním do 1 km</t>
  </si>
  <si>
    <t>1861844494</t>
  </si>
  <si>
    <t>997002519</t>
  </si>
  <si>
    <t>Příplatek ZKD 1 km přemístění suti a vybouraných hmot</t>
  </si>
  <si>
    <t>-888229733</t>
  </si>
  <si>
    <t>378,26*15</t>
  </si>
  <si>
    <t>997002611</t>
  </si>
  <si>
    <t>Nakládání suti a vybouraných hmot</t>
  </si>
  <si>
    <t>-215604733</t>
  </si>
  <si>
    <t>-263671422</t>
  </si>
  <si>
    <t>997013873</t>
  </si>
  <si>
    <t>Poplatek za uložení stavebního odpadu na recyklační skládce (skládkovné) zeminy a kamení zatříděného do Katalogu odpadů pod kódem 17 05 04</t>
  </si>
  <si>
    <t>-1417483255</t>
  </si>
  <si>
    <t>997013875</t>
  </si>
  <si>
    <t>Poplatek za uložení stavebního odpadu na recyklační skládce (skládkovné) asfaltového bez obsahu dehtu zatříděného do Katalogu odpadů pod kódem 17 03 02</t>
  </si>
  <si>
    <t>224014553</t>
  </si>
  <si>
    <t>998225111</t>
  </si>
  <si>
    <t>Přesun hmot pro pozemní komunikace s krytem z kamene, monolitickým betonovým nebo živičným</t>
  </si>
  <si>
    <t>-896428338</t>
  </si>
  <si>
    <t>711</t>
  </si>
  <si>
    <t>Izolace proti vodě, vlhkosti a plynům</t>
  </si>
  <si>
    <t>711131101</t>
  </si>
  <si>
    <t>Provedení izolace proti zemní vlhkosti pásy na sucho vodorovné AIP nebo tkaninou</t>
  </si>
  <si>
    <t>629559289</t>
  </si>
  <si>
    <t>6,15*2,5+6,15*0,2*2+2,5*2*0,2</t>
  </si>
  <si>
    <t>M</t>
  </si>
  <si>
    <t>62832000</t>
  </si>
  <si>
    <t>pás asfaltový natavitelný oxidovaný tl 3,0mm typu V60 S30 s vložkou ze skleněné rohože, s jemnozrnným minerálním posypem</t>
  </si>
  <si>
    <t>-1207913034</t>
  </si>
  <si>
    <t>18,45*1,15 'Přepočtené koeficientem množství</t>
  </si>
  <si>
    <t>711132101</t>
  </si>
  <si>
    <t>Provedení izolace proti zemní vlhkosti pásy na sucho svislé AIP nebo tkaninou</t>
  </si>
  <si>
    <t>-1139329279</t>
  </si>
  <si>
    <t>Viz PD, výkres D.1.1.06 - půdorys schodiště 1 - nový stav, D.1.1.07 - řez BB´schodiště 1 - nový stav, D.1.1.09 - detail zazdění otvoru</t>
  </si>
  <si>
    <t>1,6*3,45</t>
  </si>
  <si>
    <t>1950529812</t>
  </si>
  <si>
    <t>5,52*1,2 'Přepočtené koeficientem množství</t>
  </si>
  <si>
    <t>711161212</t>
  </si>
  <si>
    <t>Izolace proti zemní vlhkosti nopovou fólií svislá, nopek v 8,0 mm, tl do 0,6 mm</t>
  </si>
  <si>
    <t>427029039</t>
  </si>
  <si>
    <t>998711101</t>
  </si>
  <si>
    <t>Přesun hmot tonážní pro izolace proti vodě, vlhkosti a plynům v objektech výšky do 6 m</t>
  </si>
  <si>
    <t>934858727</t>
  </si>
  <si>
    <t>713</t>
  </si>
  <si>
    <t>Izolace tepelné</t>
  </si>
  <si>
    <t>713131141</t>
  </si>
  <si>
    <t>Montáž izolace tepelné stěn a základů lepením celoplošně rohoží, pásů, dílců, desek</t>
  </si>
  <si>
    <t>393122434</t>
  </si>
  <si>
    <t>1,6*6,4</t>
  </si>
  <si>
    <t>28376379</t>
  </si>
  <si>
    <t>deska z polystyrénu XPS, hrana polodrážková a hladký povrch s vyšší odolností tl 50mm</t>
  </si>
  <si>
    <t>1528703047</t>
  </si>
  <si>
    <t>15,76*1,05 'Přepočtené koeficientem množství</t>
  </si>
  <si>
    <t>998713101</t>
  </si>
  <si>
    <t>Přesun hmot tonážní pro izolace tepelné v objektech v do 6 m</t>
  </si>
  <si>
    <t>-1197318823</t>
  </si>
  <si>
    <t>71</t>
  </si>
  <si>
    <t>721173316</t>
  </si>
  <si>
    <t>Potrubí kanalizační z PVC SN 4 dešťové DN 125</t>
  </si>
  <si>
    <t>-768974627</t>
  </si>
  <si>
    <t>Viz PD, výkres D.1.1.09 - detail zazdění otvoru</t>
  </si>
  <si>
    <t>Doplnění dešťového svodu v místě odstranění vstupu</t>
  </si>
  <si>
    <t>72</t>
  </si>
  <si>
    <t>-1475150170</t>
  </si>
  <si>
    <t>783</t>
  </si>
  <si>
    <t>Dokončovací práce - nátěry</t>
  </si>
  <si>
    <t>73</t>
  </si>
  <si>
    <t>783823133</t>
  </si>
  <si>
    <t>Penetrační silikátový nátěr hladkých, tenkovrstvých zrnitých nebo štukových omítek</t>
  </si>
  <si>
    <t>-2084210086</t>
  </si>
  <si>
    <t>2,23*3,45</t>
  </si>
  <si>
    <t>74</t>
  </si>
  <si>
    <t>783827423</t>
  </si>
  <si>
    <t>Krycí dvojnásobný silikátový nátěr omítek stupně členitosti 1 a 2</t>
  </si>
  <si>
    <t>1135548460</t>
  </si>
  <si>
    <t>Sekce III.2 - Schodiště II</t>
  </si>
  <si>
    <t>-1530844304</t>
  </si>
  <si>
    <t xml:space="preserve">Viz PD, výkres D.1.1.15 - Schodiště -  - nový stav</t>
  </si>
  <si>
    <t>5,56</t>
  </si>
  <si>
    <t>568483098</t>
  </si>
  <si>
    <t>Viz PD, výkres D.1.1.15 - Schodiště - nový stav</t>
  </si>
  <si>
    <t>1809886068</t>
  </si>
  <si>
    <t>Viz PD, výkres D.1.1.12 - Základy schodiště 2 - nový stav</t>
  </si>
  <si>
    <t>(2,81*2+2,15)*0,5*0,5+2,15*0,5*0,8</t>
  </si>
  <si>
    <t>1172755635</t>
  </si>
  <si>
    <t>-1378137978</t>
  </si>
  <si>
    <t>2,123*15</t>
  </si>
  <si>
    <t>340388512</t>
  </si>
  <si>
    <t>1012346774</t>
  </si>
  <si>
    <t>-1370718499</t>
  </si>
  <si>
    <t xml:space="preserve">Viz PD, výkres D.1.1.15 - Schodiště 2 - nový stav, D.1.1.12  -Základy schodiště 2 - nový stav</t>
  </si>
  <si>
    <t>-1831222496</t>
  </si>
  <si>
    <t>2,123*1,8</t>
  </si>
  <si>
    <t>2005186380</t>
  </si>
  <si>
    <t xml:space="preserve">Viz PD, výkres D.1.1.15 - Schodiště 2 - nový stav, D.1.1.13 - Půdorys schodiště 2 - nový stav,  D.1.1.14 - Řez AA´- nový stav</t>
  </si>
  <si>
    <t>3,1*0,925*1,1+(3,1*2,755)/2*1,1</t>
  </si>
  <si>
    <t>-1010522152</t>
  </si>
  <si>
    <t>Viz PD, výkres D.1.2.c3 - Výkres tvaru schodiště 2</t>
  </si>
  <si>
    <t>"POdestová deska, tl. 180mm" 0,68*3,1*0,18</t>
  </si>
  <si>
    <t>-1993721323</t>
  </si>
  <si>
    <t>"POdestová deska, tl. 180mm" 0,68*2*0,18+3,1*0,18*2</t>
  </si>
  <si>
    <t>-976870931</t>
  </si>
  <si>
    <t>1,361</t>
  </si>
  <si>
    <t>680307574</t>
  </si>
  <si>
    <t>3,1*0,5*0,5*2</t>
  </si>
  <si>
    <t>2,755*0,5*0,5*2</t>
  </si>
  <si>
    <t>2,6*0,5*0,5</t>
  </si>
  <si>
    <t>451384513</t>
  </si>
  <si>
    <t>3,1*0,5*2*2</t>
  </si>
  <si>
    <t>2,755*0,5*2*2</t>
  </si>
  <si>
    <t>2,6*0,5*2</t>
  </si>
  <si>
    <t>2042448559</t>
  </si>
  <si>
    <t>-1064694013</t>
  </si>
  <si>
    <t>3,1*1,3+2,8*0,25*2+2,6*0,25</t>
  </si>
  <si>
    <t>1719077189</t>
  </si>
  <si>
    <t>Viz PD, výkres D.1.2.c.4 - Výkres výztuže - schodiště 2</t>
  </si>
  <si>
    <t>808,46/1000</t>
  </si>
  <si>
    <t>1768337613</t>
  </si>
  <si>
    <t>Viz PD, výkres D.1.1.13 - Půdorys schodiště 2 - nový stav, D.1.1.14 - řez AA´ schodiště 2 - nový stav</t>
  </si>
  <si>
    <t>(1,55+0,28)*0,25*1,7*2+0,625*1,7*2*0,25+0,925*0,9*0,925*2</t>
  </si>
  <si>
    <t>430321313</t>
  </si>
  <si>
    <t>Schodišťová konstrukce a rampa ze ŽB tř. C 16/20</t>
  </si>
  <si>
    <t>1542396858</t>
  </si>
  <si>
    <t>2,24*3,1*0,18+(0,32*0,155)/2*2,6*7</t>
  </si>
  <si>
    <t>-154968622</t>
  </si>
  <si>
    <t>2,24*0,18*2+3,1*0,18*2+2,24*3,1+0,32*2,6*7+0,155*2,6*7</t>
  </si>
  <si>
    <t>1833874916</t>
  </si>
  <si>
    <t>564241113</t>
  </si>
  <si>
    <t>Podklad nebo podsyp ze štěrkopísku ŠP tl 140 mm</t>
  </si>
  <si>
    <t>-1055291478</t>
  </si>
  <si>
    <t>Viz PD, výkres D.1.1.12 - Základy schodiště 2 - nový stav, D.1.1.14 - řez AA´ schodiště 2 - nový stav</t>
  </si>
  <si>
    <t>"kladecí vrstvaa 4/8, tl. 135mm" 2,6*0,703</t>
  </si>
  <si>
    <t>1820758668</t>
  </si>
  <si>
    <t>Viz PD, výkres D.1.1.15 - Schodiště 2 - nový stav</t>
  </si>
  <si>
    <t>-85951367</t>
  </si>
  <si>
    <t>-1702741151</t>
  </si>
  <si>
    <t>-1816508483</t>
  </si>
  <si>
    <t>-1241995742</t>
  </si>
  <si>
    <t>482295468</t>
  </si>
  <si>
    <t>-428152421</t>
  </si>
  <si>
    <t>3,67*2+3,31*2</t>
  </si>
  <si>
    <t>1894524673</t>
  </si>
  <si>
    <t>4+3,5*2</t>
  </si>
  <si>
    <t>1017647736</t>
  </si>
  <si>
    <t>3,31*2+3,67*2</t>
  </si>
  <si>
    <t>1681752370</t>
  </si>
  <si>
    <t>(1,55+0,28)*1,7*2*2+1,7*0,25*2+0,925*1,7*2*2</t>
  </si>
  <si>
    <t>(1,55+0,28)*0,25*2+0,925*0,9*2</t>
  </si>
  <si>
    <t>959972188</t>
  </si>
  <si>
    <t>-1582627940</t>
  </si>
  <si>
    <t>1262864458</t>
  </si>
  <si>
    <t>-1615887372</t>
  </si>
  <si>
    <t>2,6*0,73+2,6*2*0,2+0,73*2*0,2</t>
  </si>
  <si>
    <t>234121663</t>
  </si>
  <si>
    <t>1,7*3,1</t>
  </si>
  <si>
    <t>Bourání částí stávajícího schodiště s postupným rozebráním</t>
  </si>
  <si>
    <t>-941495912</t>
  </si>
  <si>
    <t xml:space="preserve">Viz PD, výkres D.1.1.04 - Schodště 2  - stav poškození</t>
  </si>
  <si>
    <t>3,17*2,81*1,6</t>
  </si>
  <si>
    <t>1054880147</t>
  </si>
  <si>
    <t>D.1.1.04 - Schodiště 3 - stav poškození</t>
  </si>
  <si>
    <t>"nášlap" 5,83</t>
  </si>
  <si>
    <t>"podstupnice" 2,83</t>
  </si>
  <si>
    <t>D+M Pískovcové dlažby 400x400x40mm</t>
  </si>
  <si>
    <t>1780605755</t>
  </si>
  <si>
    <t>2,6*0,73</t>
  </si>
  <si>
    <t>1062992664</t>
  </si>
  <si>
    <t>-985283798</t>
  </si>
  <si>
    <t>-59929952</t>
  </si>
  <si>
    <t xml:space="preserve">Viz PD, výkres D.1.1.10 - detail odvodnění podesty, D.1.1.13 - Půdorys schodiště 2 - nový stav,  D.1.1.14 - Řez AA´- nový stav</t>
  </si>
  <si>
    <t>-1750765563</t>
  </si>
  <si>
    <t>-888409342</t>
  </si>
  <si>
    <t>82,1*15</t>
  </si>
  <si>
    <t>-1880220609</t>
  </si>
  <si>
    <t>-60953601</t>
  </si>
  <si>
    <t>-1506194115</t>
  </si>
  <si>
    <t>-1039362183</t>
  </si>
  <si>
    <t>1525371903</t>
  </si>
  <si>
    <t>100082102</t>
  </si>
  <si>
    <t>2,6*0,73+2,6*0,2*2+0,73*0,2*2</t>
  </si>
  <si>
    <t>-907444002</t>
  </si>
  <si>
    <t>3,23*1,15 'Přepočtené koeficientem množství</t>
  </si>
  <si>
    <t>697373403</t>
  </si>
  <si>
    <t>Sekce III.3 - Vedlejší rozpočtovací náklady</t>
  </si>
  <si>
    <t>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</si>
  <si>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</si>
  <si>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</si>
  <si>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</si>
  <si>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VRN1</t>
  </si>
  <si>
    <t>Průzkumné, geodetické a projektové práce</t>
  </si>
  <si>
    <t>010001R02</t>
  </si>
  <si>
    <t>Vyvzorkování materiálu pro chybějící štukatérské prvky, vzorek bude odpovídat technologickým a optickým požadavkům. Souhlas bude zaznamenám v SD na KD ze strany orgánu památkové péče</t>
  </si>
  <si>
    <t>Kč</t>
  </si>
  <si>
    <t>1024</t>
  </si>
  <si>
    <t>2105028544</t>
  </si>
  <si>
    <t>010001R03</t>
  </si>
  <si>
    <t>Laboratorní průzkum struktury a barevnosti původních omítek, na základě výsledku bude stanovena finální barevnost nové fasády</t>
  </si>
  <si>
    <t>1299403827</t>
  </si>
  <si>
    <t>010001R04</t>
  </si>
  <si>
    <t>Vyvzorkování struktury a barevnosti omítky přímo na fasádě objektu, souhlas bude zaznanemán do stavebního deníku na KD ze strany orgánu památkové péče.</t>
  </si>
  <si>
    <t>1101503275</t>
  </si>
  <si>
    <t>010001R05</t>
  </si>
  <si>
    <t>Úschova technických zařízení na fasádě, zpětná montáž se provede až po vydání nového závazného stanoviska k jejich umístění, tvaru, vzhledu, materiálu a barevnosti</t>
  </si>
  <si>
    <t>-1655601800</t>
  </si>
  <si>
    <t>010001R06</t>
  </si>
  <si>
    <t>Zpracování fotodokumentace a elektronického záznamu před započetím stavebních prací</t>
  </si>
  <si>
    <t>-1337185200</t>
  </si>
  <si>
    <t>010001R07</t>
  </si>
  <si>
    <t>Výroba šablon a sejmutí otisků před započetím stavebních prací</t>
  </si>
  <si>
    <t>963282850</t>
  </si>
  <si>
    <t>010001R09</t>
  </si>
  <si>
    <t>Označení a popis demontovaných prvků pro opětovnou montáž</t>
  </si>
  <si>
    <t>-1553487866</t>
  </si>
  <si>
    <t>010001R10</t>
  </si>
  <si>
    <t>Zaměření veškěrých architektonických prvků (profily říms, plastické prvky, profilace jednotlivých bos, hlavice a paty pilířů a pilastrů, krokve, atd.) před zahajením prací, zaměření bude sloužit jako podklad pro výrobu šablon profilací</t>
  </si>
  <si>
    <t>1922571806</t>
  </si>
  <si>
    <t>013254000</t>
  </si>
  <si>
    <t>Dokumentace skutečného provedení stavby</t>
  </si>
  <si>
    <t>1600314887</t>
  </si>
  <si>
    <t>P</t>
  </si>
  <si>
    <t>Poznámka k položce:_x000d_
Náklady na vyhotovení dokumentace skutečného provedení stavby a její předání objednateli v požadované formě a požadovaném počtu.</t>
  </si>
  <si>
    <t>013254R08</t>
  </si>
  <si>
    <t>Inženýrské sítě</t>
  </si>
  <si>
    <t>359279682</t>
  </si>
  <si>
    <t xml:space="preserve">Poznámka k položce:_x000d_
Náklady na seznámení s rozmístěním a trasou stávajícícg známých sítí na staveništi a přilehlých pozemních dotčených prováděním díla, jejich případné přeložení, nebo ochrana, tak abych v průběhu provádění díla nedošlo k jejich poškozením. Postupem dle pokynu správe dané sítě. </t>
  </si>
  <si>
    <t>VRN3</t>
  </si>
  <si>
    <t>Zařízení staveniště</t>
  </si>
  <si>
    <t>032002000</t>
  </si>
  <si>
    <t>Zřízení staveniště</t>
  </si>
  <si>
    <t>-115176107</t>
  </si>
  <si>
    <t>033002000</t>
  </si>
  <si>
    <t>Připojení staveniště na inženýrské sítě</t>
  </si>
  <si>
    <t>-1158409988</t>
  </si>
  <si>
    <t>034103000</t>
  </si>
  <si>
    <t>Oplocení staveniště</t>
  </si>
  <si>
    <t>1750728324</t>
  </si>
  <si>
    <t>034303000</t>
  </si>
  <si>
    <t>Dopravní značení na staveništi</t>
  </si>
  <si>
    <t>50276586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</si>
  <si>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</si>
  <si>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035103001</t>
  </si>
  <si>
    <t>Pronájem ploch</t>
  </si>
  <si>
    <t>1065034042</t>
  </si>
  <si>
    <t>Poznámka k položce:_x000d_
Náklady na projednání a zajištění případného zvlášního užívání komunikací a veřejných ploch, včetně úhrady vyměřených poplatků a najemného, dočasné i trvalé skládky.</t>
  </si>
  <si>
    <t>039002000</t>
  </si>
  <si>
    <t>Zrušení zařízení staveniště</t>
  </si>
  <si>
    <t>-1135332317</t>
  </si>
  <si>
    <t>039203000</t>
  </si>
  <si>
    <t>Úprava terénu po zrušení zařízení staveniště</t>
  </si>
  <si>
    <t>-194241947</t>
  </si>
  <si>
    <t>VRN4</t>
  </si>
  <si>
    <t>Inženýrská činnost</t>
  </si>
  <si>
    <t>042503000</t>
  </si>
  <si>
    <t>Plán BOZP na staveništi</t>
  </si>
  <si>
    <t>CS ÚRS 2020 01</t>
  </si>
  <si>
    <t>-896205837</t>
  </si>
  <si>
    <t>042603000</t>
  </si>
  <si>
    <t>Plán zkoušek</t>
  </si>
  <si>
    <t>-1245728396</t>
  </si>
  <si>
    <t>045203000</t>
  </si>
  <si>
    <t>Kompletační činnost</t>
  </si>
  <si>
    <t>475182534</t>
  </si>
  <si>
    <t>Poznámka k položce:_x000d_
Náklady spojené s předáním všech dokladů k dokončené stavbě</t>
  </si>
  <si>
    <t>045303000</t>
  </si>
  <si>
    <t>Koordinační činnost</t>
  </si>
  <si>
    <t>422686325</t>
  </si>
  <si>
    <t xml:space="preserve">Poznámka k položce:_x000d_
Náklady na zajištění oznámení zahájení stavebních prací v souladu s pravomocnými rozhodnutími a vyjádřeními, např. správců sítí. Poskytnutí součinnosti při tvorbě povinných monitorovacích zpráv projektu. Zajištění a provedení všech nezbytných opatření organizačního a stavebně technologického charakteru k řádnému provedení předmětu díla. </t>
  </si>
  <si>
    <t>VRN5</t>
  </si>
  <si>
    <t>Finanční náklady</t>
  </si>
  <si>
    <t>052002000</t>
  </si>
  <si>
    <t>Finanční rezerva</t>
  </si>
  <si>
    <t>1117846795</t>
  </si>
  <si>
    <t>052002R01</t>
  </si>
  <si>
    <t>Pojištění díla - náklady na pojištěníodpovědnosti za škodu</t>
  </si>
  <si>
    <t>1853804522</t>
  </si>
  <si>
    <t>SEZNAM FIGUR</t>
  </si>
  <si>
    <t>Výměra</t>
  </si>
  <si>
    <t xml:space="preserve"> Sekce III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</si>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</sst>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2020/1133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fasády - Gymnázium Boženy Němcové, sekce III, Hradec Králové, 5.9.2023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parč. č. sr. 407/1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5. 9. 2023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Královehradecký kraj, Pivovarské nám. 1245, Hradec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40.0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Projecticon s.r.o., A. Kopeckého 151, Nový Hrádek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'Sekce III - Oprava fasády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'Sekce III - Oprava fasády '!P129</f>
        <v>0</v>
      </c>
      <c r="AV95" s="128">
        <f>'Sekce III - Oprava fasády '!J33</f>
        <v>0</v>
      </c>
      <c r="AW95" s="128">
        <f>'Sekce III - Oprava fasády '!J34</f>
        <v>0</v>
      </c>
      <c r="AX95" s="128">
        <f>'Sekce III - Oprava fasády '!J35</f>
        <v>0</v>
      </c>
      <c r="AY95" s="128">
        <f>'Sekce III - Oprava fasády '!J36</f>
        <v>0</v>
      </c>
      <c r="AZ95" s="128">
        <f>'Sekce III - Oprava fasády '!F33</f>
        <v>0</v>
      </c>
      <c r="BA95" s="128">
        <f>'Sekce III - Oprava fasády '!F34</f>
        <v>0</v>
      </c>
      <c r="BB95" s="128">
        <f>'Sekce III - Oprava fasády '!F35</f>
        <v>0</v>
      </c>
      <c r="BC95" s="128">
        <f>'Sekce III - Oprava fasády '!F36</f>
        <v>0</v>
      </c>
      <c r="BD95" s="130">
        <f>'Sekce III - Oprava fasády 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24.7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'Sekce III.1 - Schodiště I'!J30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'Sekce III.1 - Schodiště I'!P132</f>
        <v>0</v>
      </c>
      <c r="AV96" s="128">
        <f>'Sekce III.1 - Schodiště I'!J33</f>
        <v>0</v>
      </c>
      <c r="AW96" s="128">
        <f>'Sekce III.1 - Schodiště I'!J34</f>
        <v>0</v>
      </c>
      <c r="AX96" s="128">
        <f>'Sekce III.1 - Schodiště I'!J35</f>
        <v>0</v>
      </c>
      <c r="AY96" s="128">
        <f>'Sekce III.1 - Schodiště I'!J36</f>
        <v>0</v>
      </c>
      <c r="AZ96" s="128">
        <f>'Sekce III.1 - Schodiště I'!F33</f>
        <v>0</v>
      </c>
      <c r="BA96" s="128">
        <f>'Sekce III.1 - Schodiště I'!F34</f>
        <v>0</v>
      </c>
      <c r="BB96" s="128">
        <f>'Sekce III.1 - Schodiště I'!F35</f>
        <v>0</v>
      </c>
      <c r="BC96" s="128">
        <f>'Sekce III.1 - Schodiště I'!F36</f>
        <v>0</v>
      </c>
      <c r="BD96" s="130">
        <f>'Sekce III.1 - Schodiště I'!F37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'Sekce III.2 - Schodiště II'!J30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'Sekce III.2 - Schodiště II'!P128</f>
        <v>0</v>
      </c>
      <c r="AV97" s="128">
        <f>'Sekce III.2 - Schodiště II'!J33</f>
        <v>0</v>
      </c>
      <c r="AW97" s="128">
        <f>'Sekce III.2 - Schodiště II'!J34</f>
        <v>0</v>
      </c>
      <c r="AX97" s="128">
        <f>'Sekce III.2 - Schodiště II'!J35</f>
        <v>0</v>
      </c>
      <c r="AY97" s="128">
        <f>'Sekce III.2 - Schodiště II'!J36</f>
        <v>0</v>
      </c>
      <c r="AZ97" s="128">
        <f>'Sekce III.2 - Schodiště II'!F33</f>
        <v>0</v>
      </c>
      <c r="BA97" s="128">
        <f>'Sekce III.2 - Schodiště II'!F34</f>
        <v>0</v>
      </c>
      <c r="BB97" s="128">
        <f>'Sekce III.2 - Schodiště II'!F35</f>
        <v>0</v>
      </c>
      <c r="BC97" s="128">
        <f>'Sekce III.2 - Schodiště II'!F36</f>
        <v>0</v>
      </c>
      <c r="BD97" s="130">
        <f>'Sekce III.2 - Schodiště II'!F37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7" customFormat="1" ht="24.75" customHeight="1">
      <c r="A98" s="119" t="s">
        <v>81</v>
      </c>
      <c r="B98" s="120"/>
      <c r="C98" s="121"/>
      <c r="D98" s="122" t="s">
        <v>94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'Sekce III.3 - Vedlejší ro...'!J30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32">
        <v>0</v>
      </c>
      <c r="AT98" s="133">
        <f>ROUND(SUM(AV98:AW98),2)</f>
        <v>0</v>
      </c>
      <c r="AU98" s="134">
        <f>'Sekce III.3 - Vedlejší ro...'!P120</f>
        <v>0</v>
      </c>
      <c r="AV98" s="133">
        <f>'Sekce III.3 - Vedlejší ro...'!J33</f>
        <v>0</v>
      </c>
      <c r="AW98" s="133">
        <f>'Sekce III.3 - Vedlejší ro...'!J34</f>
        <v>0</v>
      </c>
      <c r="AX98" s="133">
        <f>'Sekce III.3 - Vedlejší ro...'!J35</f>
        <v>0</v>
      </c>
      <c r="AY98" s="133">
        <f>'Sekce III.3 - Vedlejší ro...'!J36</f>
        <v>0</v>
      </c>
      <c r="AZ98" s="133">
        <f>'Sekce III.3 - Vedlejší ro...'!F33</f>
        <v>0</v>
      </c>
      <c r="BA98" s="133">
        <f>'Sekce III.3 - Vedlejší ro...'!F34</f>
        <v>0</v>
      </c>
      <c r="BB98" s="133">
        <f>'Sekce III.3 - Vedlejší ro...'!F35</f>
        <v>0</v>
      </c>
      <c r="BC98" s="133">
        <f>'Sekce III.3 - Vedlejší ro...'!F36</f>
        <v>0</v>
      </c>
      <c r="BD98" s="135">
        <f>'Sekce III.3 - Vedlejší ro...'!F37</f>
        <v>0</v>
      </c>
      <c r="BE98" s="7"/>
      <c r="BT98" s="131" t="s">
        <v>85</v>
      </c>
      <c r="BV98" s="131" t="s">
        <v>79</v>
      </c>
      <c r="BW98" s="131" t="s">
        <v>96</v>
      </c>
      <c r="BX98" s="131" t="s">
        <v>5</v>
      </c>
      <c r="CL98" s="131" t="s">
        <v>1</v>
      </c>
      <c r="CM98" s="131" t="s">
        <v>87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G1lzQnojOd9CiO91sGethaK5Zq/ebV1AZJy9RRY5JYvDG4/TBaEorO/M/is1xsThOZbCFWf4K93TGEboB8vSFA==" hashValue="JqULqX/Vr9d8fS036OznzTgD+Y+Oc/60qnz9YnVFzD02gRSTG7rE2lgDgwDba9R4mbobhJaq++2ZuXBlnRsWw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ekce III - Oprava fasády '!C2" display="/"/>
    <hyperlink ref="A96" location="'Sekce III.1 - Schodiště I'!C2" display="/"/>
    <hyperlink ref="A97" location="'Sekce III.2 - Schodiště II'!C2" display="/"/>
    <hyperlink ref="A98" location="'Sekce III.3 - Vedlejší r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136" t="s">
        <v>97</v>
      </c>
      <c r="BA2" s="136" t="s">
        <v>98</v>
      </c>
      <c r="BB2" s="136" t="s">
        <v>1</v>
      </c>
      <c r="BC2" s="136" t="s">
        <v>99</v>
      </c>
      <c r="BD2" s="136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100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Oprava fasády - Gymnázium Boženy Němcové, sekce III, Hradec Králové, 5.9.2023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6"/>
      <c r="B27" s="147"/>
      <c r="C27" s="146"/>
      <c r="D27" s="146"/>
      <c r="E27" s="148" t="s">
        <v>36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ROUND((SUM(BE129:BE354)),  2)</f>
        <v>0</v>
      </c>
      <c r="G33" s="38"/>
      <c r="H33" s="38"/>
      <c r="I33" s="156">
        <v>0.20999999999999999</v>
      </c>
      <c r="J33" s="155">
        <f>ROUND(((SUM(BE129:BE354))*I33),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ROUND((SUM(BF129:BF354)),  2)</f>
        <v>0</v>
      </c>
      <c r="G34" s="38"/>
      <c r="H34" s="38"/>
      <c r="I34" s="156">
        <v>0.14999999999999999</v>
      </c>
      <c r="J34" s="155">
        <f>ROUND(((SUM(BF129:BF354))*I34),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ROUND((SUM(BG129:BG354)),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ROUND((SUM(BH129:BH354)),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ROUND((SUM(BI129:BI354)),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5" t="str">
        <f>E7</f>
        <v>Oprava fasády - Gymnázium Boženy Němcové, sekce III, Hradec Králové, 5.9.2023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 xml:space="preserve">Sekce III - Oprava fasády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parč. č. sr. 407/1</v>
      </c>
      <c r="G89" s="40"/>
      <c r="H89" s="40"/>
      <c r="I89" s="32" t="s">
        <v>22</v>
      </c>
      <c r="J89" s="79" t="str">
        <f>IF(J12="","",J12)</f>
        <v>5. 9. 2023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Královehradecký kraj, Pivovarské nám. 1245, Hradec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Projecticon s.r.o., A. Kopeckého 151, Nový Hrádek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104</v>
      </c>
      <c r="D94" s="177"/>
      <c r="E94" s="177"/>
      <c r="F94" s="177"/>
      <c r="G94" s="177"/>
      <c r="H94" s="177"/>
      <c r="I94" s="177"/>
      <c r="J94" s="178" t="s">
        <v>105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106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hidden="1" s="9" customFormat="1" ht="24.96" customHeight="1">
      <c r="A97" s="9"/>
      <c r="B97" s="180"/>
      <c r="C97" s="181"/>
      <c r="D97" s="182" t="s">
        <v>108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109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6"/>
      <c r="C99" s="187"/>
      <c r="D99" s="188" t="s">
        <v>110</v>
      </c>
      <c r="E99" s="189"/>
      <c r="F99" s="189"/>
      <c r="G99" s="189"/>
      <c r="H99" s="189"/>
      <c r="I99" s="189"/>
      <c r="J99" s="190">
        <f>J225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6"/>
      <c r="C100" s="187"/>
      <c r="D100" s="188" t="s">
        <v>111</v>
      </c>
      <c r="E100" s="189"/>
      <c r="F100" s="189"/>
      <c r="G100" s="189"/>
      <c r="H100" s="189"/>
      <c r="I100" s="189"/>
      <c r="J100" s="190">
        <f>J274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112</v>
      </c>
      <c r="E101" s="189"/>
      <c r="F101" s="189"/>
      <c r="G101" s="189"/>
      <c r="H101" s="189"/>
      <c r="I101" s="189"/>
      <c r="J101" s="190">
        <f>J296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113</v>
      </c>
      <c r="E102" s="189"/>
      <c r="F102" s="189"/>
      <c r="G102" s="189"/>
      <c r="H102" s="189"/>
      <c r="I102" s="189"/>
      <c r="J102" s="190">
        <f>J301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114</v>
      </c>
      <c r="E103" s="189"/>
      <c r="F103" s="189"/>
      <c r="G103" s="189"/>
      <c r="H103" s="189"/>
      <c r="I103" s="189"/>
      <c r="J103" s="190">
        <f>J323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115</v>
      </c>
      <c r="E104" s="189"/>
      <c r="F104" s="189"/>
      <c r="G104" s="189"/>
      <c r="H104" s="189"/>
      <c r="I104" s="189"/>
      <c r="J104" s="190">
        <f>J329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0"/>
      <c r="C105" s="181"/>
      <c r="D105" s="182" t="s">
        <v>116</v>
      </c>
      <c r="E105" s="183"/>
      <c r="F105" s="183"/>
      <c r="G105" s="183"/>
      <c r="H105" s="183"/>
      <c r="I105" s="183"/>
      <c r="J105" s="184">
        <f>J331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6"/>
      <c r="C106" s="187"/>
      <c r="D106" s="188" t="s">
        <v>117</v>
      </c>
      <c r="E106" s="189"/>
      <c r="F106" s="189"/>
      <c r="G106" s="189"/>
      <c r="H106" s="189"/>
      <c r="I106" s="189"/>
      <c r="J106" s="190">
        <f>J332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6"/>
      <c r="C107" s="187"/>
      <c r="D107" s="188" t="s">
        <v>118</v>
      </c>
      <c r="E107" s="189"/>
      <c r="F107" s="189"/>
      <c r="G107" s="189"/>
      <c r="H107" s="189"/>
      <c r="I107" s="189"/>
      <c r="J107" s="190">
        <f>J340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6"/>
      <c r="C108" s="187"/>
      <c r="D108" s="188" t="s">
        <v>119</v>
      </c>
      <c r="E108" s="189"/>
      <c r="F108" s="189"/>
      <c r="G108" s="189"/>
      <c r="H108" s="189"/>
      <c r="I108" s="189"/>
      <c r="J108" s="190">
        <f>J345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0"/>
      <c r="C109" s="181"/>
      <c r="D109" s="182" t="s">
        <v>120</v>
      </c>
      <c r="E109" s="183"/>
      <c r="F109" s="183"/>
      <c r="G109" s="183"/>
      <c r="H109" s="183"/>
      <c r="I109" s="183"/>
      <c r="J109" s="184">
        <f>J353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hidden="1"/>
    <row r="113" hidden="1"/>
    <row r="114" hidden="1"/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5" t="str">
        <f>E7</f>
        <v>Oprava fasády - Gymnázium Boženy Němcové, sekce III, Hradec Králové, 5.9.2023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 xml:space="preserve">Sekce III - Oprava fasády 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parč. č. sr. 407/1</v>
      </c>
      <c r="G123" s="40"/>
      <c r="H123" s="40"/>
      <c r="I123" s="32" t="s">
        <v>22</v>
      </c>
      <c r="J123" s="79" t="str">
        <f>IF(J12="","",J12)</f>
        <v>5. 9. 2023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Královehradecký kraj, Pivovarské nám. 1245, Hradec</v>
      </c>
      <c r="G125" s="40"/>
      <c r="H125" s="40"/>
      <c r="I125" s="32" t="s">
        <v>30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40.0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Projecticon s.r.o., A. Kopeckého 151, Nový Hrádek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2"/>
      <c r="B128" s="193"/>
      <c r="C128" s="194" t="s">
        <v>122</v>
      </c>
      <c r="D128" s="195" t="s">
        <v>62</v>
      </c>
      <c r="E128" s="195" t="s">
        <v>58</v>
      </c>
      <c r="F128" s="195" t="s">
        <v>59</v>
      </c>
      <c r="G128" s="195" t="s">
        <v>123</v>
      </c>
      <c r="H128" s="195" t="s">
        <v>124</v>
      </c>
      <c r="I128" s="195" t="s">
        <v>125</v>
      </c>
      <c r="J128" s="195" t="s">
        <v>105</v>
      </c>
      <c r="K128" s="196" t="s">
        <v>126</v>
      </c>
      <c r="L128" s="197"/>
      <c r="M128" s="100" t="s">
        <v>1</v>
      </c>
      <c r="N128" s="101" t="s">
        <v>41</v>
      </c>
      <c r="O128" s="101" t="s">
        <v>127</v>
      </c>
      <c r="P128" s="101" t="s">
        <v>128</v>
      </c>
      <c r="Q128" s="101" t="s">
        <v>129</v>
      </c>
      <c r="R128" s="101" t="s">
        <v>130</v>
      </c>
      <c r="S128" s="101" t="s">
        <v>131</v>
      </c>
      <c r="T128" s="102" t="s">
        <v>132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8"/>
      <c r="B129" s="39"/>
      <c r="C129" s="107" t="s">
        <v>133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P130+P331+P353</f>
        <v>0</v>
      </c>
      <c r="Q129" s="104"/>
      <c r="R129" s="200">
        <f>R130+R331+R353</f>
        <v>617.16324829999996</v>
      </c>
      <c r="S129" s="104"/>
      <c r="T129" s="201">
        <f>T130+T331+T353</f>
        <v>21.387023000000003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107</v>
      </c>
      <c r="BK129" s="202">
        <f>BK130+BK331+BK353</f>
        <v>0</v>
      </c>
    </row>
    <row r="130" s="12" customFormat="1" ht="25.92" customHeight="1">
      <c r="A130" s="12"/>
      <c r="B130" s="203"/>
      <c r="C130" s="204"/>
      <c r="D130" s="205" t="s">
        <v>76</v>
      </c>
      <c r="E130" s="206" t="s">
        <v>134</v>
      </c>
      <c r="F130" s="206" t="s">
        <v>135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P131+P296+P301+P323+P329</f>
        <v>0</v>
      </c>
      <c r="Q130" s="211"/>
      <c r="R130" s="212">
        <f>R131+R296+R301+R323+R329</f>
        <v>617.08684829999993</v>
      </c>
      <c r="S130" s="211"/>
      <c r="T130" s="213">
        <f>T131+T296+T301+T323+T329</f>
        <v>19.829748000000002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85</v>
      </c>
      <c r="AT130" s="215" t="s">
        <v>76</v>
      </c>
      <c r="AU130" s="215" t="s">
        <v>77</v>
      </c>
      <c r="AY130" s="214" t="s">
        <v>136</v>
      </c>
      <c r="BK130" s="216">
        <f>BK131+BK296+BK301+BK323+BK329</f>
        <v>0</v>
      </c>
    </row>
    <row r="131" s="12" customFormat="1" ht="22.8" customHeight="1">
      <c r="A131" s="12"/>
      <c r="B131" s="203"/>
      <c r="C131" s="204"/>
      <c r="D131" s="205" t="s">
        <v>76</v>
      </c>
      <c r="E131" s="217" t="s">
        <v>137</v>
      </c>
      <c r="F131" s="217" t="s">
        <v>138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P132+SUM(P133:P225)+P274</f>
        <v>0</v>
      </c>
      <c r="Q131" s="211"/>
      <c r="R131" s="212">
        <f>R132+SUM(R133:R225)+R274</f>
        <v>617.08684829999993</v>
      </c>
      <c r="S131" s="211"/>
      <c r="T131" s="213">
        <f>T132+SUM(T133:T225)+T274</f>
        <v>19.829748000000002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85</v>
      </c>
      <c r="AT131" s="215" t="s">
        <v>76</v>
      </c>
      <c r="AU131" s="215" t="s">
        <v>85</v>
      </c>
      <c r="AY131" s="214" t="s">
        <v>136</v>
      </c>
      <c r="BK131" s="216">
        <f>BK132+SUM(BK133:BK225)+BK274</f>
        <v>0</v>
      </c>
    </row>
    <row r="132" s="2" customFormat="1" ht="16.5" customHeight="1">
      <c r="A132" s="38"/>
      <c r="B132" s="39"/>
      <c r="C132" s="219" t="s">
        <v>85</v>
      </c>
      <c r="D132" s="219" t="s">
        <v>139</v>
      </c>
      <c r="E132" s="220" t="s">
        <v>140</v>
      </c>
      <c r="F132" s="221" t="s">
        <v>141</v>
      </c>
      <c r="G132" s="222" t="s">
        <v>142</v>
      </c>
      <c r="H132" s="223">
        <v>1001.55</v>
      </c>
      <c r="I132" s="224"/>
      <c r="J132" s="225">
        <f>ROUND(I132*H132,2)</f>
        <v>0</v>
      </c>
      <c r="K132" s="221" t="s">
        <v>143</v>
      </c>
      <c r="L132" s="44"/>
      <c r="M132" s="226" t="s">
        <v>1</v>
      </c>
      <c r="N132" s="227" t="s">
        <v>42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144</v>
      </c>
      <c r="AT132" s="230" t="s">
        <v>139</v>
      </c>
      <c r="AU132" s="230" t="s">
        <v>87</v>
      </c>
      <c r="AY132" s="17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85</v>
      </c>
      <c r="BK132" s="231">
        <f>ROUND(I132*H132,2)</f>
        <v>0</v>
      </c>
      <c r="BL132" s="17" t="s">
        <v>144</v>
      </c>
      <c r="BM132" s="230" t="s">
        <v>145</v>
      </c>
    </row>
    <row r="133" s="13" customFormat="1">
      <c r="A133" s="13"/>
      <c r="B133" s="232"/>
      <c r="C133" s="233"/>
      <c r="D133" s="234" t="s">
        <v>146</v>
      </c>
      <c r="E133" s="235" t="s">
        <v>1</v>
      </c>
      <c r="F133" s="236" t="s">
        <v>147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146</v>
      </c>
      <c r="AU133" s="242" t="s">
        <v>87</v>
      </c>
      <c r="AV133" s="13" t="s">
        <v>85</v>
      </c>
      <c r="AW133" s="13" t="s">
        <v>32</v>
      </c>
      <c r="AX133" s="13" t="s">
        <v>77</v>
      </c>
      <c r="AY133" s="242" t="s">
        <v>136</v>
      </c>
    </row>
    <row r="134" s="14" customFormat="1">
      <c r="A134" s="14"/>
      <c r="B134" s="243"/>
      <c r="C134" s="244"/>
      <c r="D134" s="234" t="s">
        <v>146</v>
      </c>
      <c r="E134" s="245" t="s">
        <v>1</v>
      </c>
      <c r="F134" s="246" t="s">
        <v>148</v>
      </c>
      <c r="G134" s="244"/>
      <c r="H134" s="247">
        <v>1001.55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146</v>
      </c>
      <c r="AU134" s="253" t="s">
        <v>87</v>
      </c>
      <c r="AV134" s="14" t="s">
        <v>87</v>
      </c>
      <c r="AW134" s="14" t="s">
        <v>32</v>
      </c>
      <c r="AX134" s="14" t="s">
        <v>77</v>
      </c>
      <c r="AY134" s="253" t="s">
        <v>136</v>
      </c>
    </row>
    <row r="135" s="15" customFormat="1">
      <c r="A135" s="15"/>
      <c r="B135" s="254"/>
      <c r="C135" s="255"/>
      <c r="D135" s="234" t="s">
        <v>146</v>
      </c>
      <c r="E135" s="256" t="s">
        <v>1</v>
      </c>
      <c r="F135" s="257" t="s">
        <v>149</v>
      </c>
      <c r="G135" s="255"/>
      <c r="H135" s="258">
        <v>1001.55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146</v>
      </c>
      <c r="AU135" s="264" t="s">
        <v>87</v>
      </c>
      <c r="AV135" s="15" t="s">
        <v>150</v>
      </c>
      <c r="AW135" s="15" t="s">
        <v>32</v>
      </c>
      <c r="AX135" s="15" t="s">
        <v>85</v>
      </c>
      <c r="AY135" s="264" t="s">
        <v>136</v>
      </c>
    </row>
    <row r="136" s="2" customFormat="1" ht="16.5" customHeight="1">
      <c r="A136" s="38"/>
      <c r="B136" s="39"/>
      <c r="C136" s="219" t="s">
        <v>87</v>
      </c>
      <c r="D136" s="219" t="s">
        <v>139</v>
      </c>
      <c r="E136" s="220" t="s">
        <v>151</v>
      </c>
      <c r="F136" s="221" t="s">
        <v>141</v>
      </c>
      <c r="G136" s="222" t="s">
        <v>142</v>
      </c>
      <c r="H136" s="223">
        <v>1001.55</v>
      </c>
      <c r="I136" s="224"/>
      <c r="J136" s="225">
        <f>ROUND(I136*H136,2)</f>
        <v>0</v>
      </c>
      <c r="K136" s="221" t="s">
        <v>143</v>
      </c>
      <c r="L136" s="44"/>
      <c r="M136" s="226" t="s">
        <v>1</v>
      </c>
      <c r="N136" s="227" t="s">
        <v>42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144</v>
      </c>
      <c r="AT136" s="230" t="s">
        <v>139</v>
      </c>
      <c r="AU136" s="230" t="s">
        <v>87</v>
      </c>
      <c r="AY136" s="17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85</v>
      </c>
      <c r="BK136" s="231">
        <f>ROUND(I136*H136,2)</f>
        <v>0</v>
      </c>
      <c r="BL136" s="17" t="s">
        <v>144</v>
      </c>
      <c r="BM136" s="230" t="s">
        <v>152</v>
      </c>
    </row>
    <row r="137" s="13" customFormat="1">
      <c r="A137" s="13"/>
      <c r="B137" s="232"/>
      <c r="C137" s="233"/>
      <c r="D137" s="234" t="s">
        <v>146</v>
      </c>
      <c r="E137" s="235" t="s">
        <v>1</v>
      </c>
      <c r="F137" s="236" t="s">
        <v>147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146</v>
      </c>
      <c r="AU137" s="242" t="s">
        <v>87</v>
      </c>
      <c r="AV137" s="13" t="s">
        <v>85</v>
      </c>
      <c r="AW137" s="13" t="s">
        <v>32</v>
      </c>
      <c r="AX137" s="13" t="s">
        <v>77</v>
      </c>
      <c r="AY137" s="242" t="s">
        <v>136</v>
      </c>
    </row>
    <row r="138" s="14" customFormat="1">
      <c r="A138" s="14"/>
      <c r="B138" s="243"/>
      <c r="C138" s="244"/>
      <c r="D138" s="234" t="s">
        <v>146</v>
      </c>
      <c r="E138" s="245" t="s">
        <v>1</v>
      </c>
      <c r="F138" s="246" t="s">
        <v>148</v>
      </c>
      <c r="G138" s="244"/>
      <c r="H138" s="247">
        <v>1001.55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146</v>
      </c>
      <c r="AU138" s="253" t="s">
        <v>87</v>
      </c>
      <c r="AV138" s="14" t="s">
        <v>87</v>
      </c>
      <c r="AW138" s="14" t="s">
        <v>32</v>
      </c>
      <c r="AX138" s="14" t="s">
        <v>77</v>
      </c>
      <c r="AY138" s="253" t="s">
        <v>136</v>
      </c>
    </row>
    <row r="139" s="15" customFormat="1">
      <c r="A139" s="15"/>
      <c r="B139" s="254"/>
      <c r="C139" s="255"/>
      <c r="D139" s="234" t="s">
        <v>146</v>
      </c>
      <c r="E139" s="256" t="s">
        <v>1</v>
      </c>
      <c r="F139" s="257" t="s">
        <v>149</v>
      </c>
      <c r="G139" s="255"/>
      <c r="H139" s="258">
        <v>1001.55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146</v>
      </c>
      <c r="AU139" s="264" t="s">
        <v>87</v>
      </c>
      <c r="AV139" s="15" t="s">
        <v>150</v>
      </c>
      <c r="AW139" s="15" t="s">
        <v>32</v>
      </c>
      <c r="AX139" s="15" t="s">
        <v>85</v>
      </c>
      <c r="AY139" s="264" t="s">
        <v>136</v>
      </c>
    </row>
    <row r="140" s="2" customFormat="1" ht="16.5" customHeight="1">
      <c r="A140" s="38"/>
      <c r="B140" s="39"/>
      <c r="C140" s="219" t="s">
        <v>153</v>
      </c>
      <c r="D140" s="219" t="s">
        <v>139</v>
      </c>
      <c r="E140" s="220" t="s">
        <v>154</v>
      </c>
      <c r="F140" s="221" t="s">
        <v>155</v>
      </c>
      <c r="G140" s="222" t="s">
        <v>142</v>
      </c>
      <c r="H140" s="223">
        <v>356.07999999999998</v>
      </c>
      <c r="I140" s="224"/>
      <c r="J140" s="225">
        <f>ROUND(I140*H140,2)</f>
        <v>0</v>
      </c>
      <c r="K140" s="221" t="s">
        <v>1</v>
      </c>
      <c r="L140" s="44"/>
      <c r="M140" s="226" t="s">
        <v>1</v>
      </c>
      <c r="N140" s="227" t="s">
        <v>42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150</v>
      </c>
      <c r="AT140" s="230" t="s">
        <v>139</v>
      </c>
      <c r="AU140" s="230" t="s">
        <v>87</v>
      </c>
      <c r="AY140" s="17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85</v>
      </c>
      <c r="BK140" s="231">
        <f>ROUND(I140*H140,2)</f>
        <v>0</v>
      </c>
      <c r="BL140" s="17" t="s">
        <v>150</v>
      </c>
      <c r="BM140" s="230" t="s">
        <v>156</v>
      </c>
    </row>
    <row r="141" s="13" customFormat="1">
      <c r="A141" s="13"/>
      <c r="B141" s="232"/>
      <c r="C141" s="233"/>
      <c r="D141" s="234" t="s">
        <v>146</v>
      </c>
      <c r="E141" s="235" t="s">
        <v>1</v>
      </c>
      <c r="F141" s="236" t="s">
        <v>147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146</v>
      </c>
      <c r="AU141" s="242" t="s">
        <v>87</v>
      </c>
      <c r="AV141" s="13" t="s">
        <v>85</v>
      </c>
      <c r="AW141" s="13" t="s">
        <v>32</v>
      </c>
      <c r="AX141" s="13" t="s">
        <v>77</v>
      </c>
      <c r="AY141" s="242" t="s">
        <v>136</v>
      </c>
    </row>
    <row r="142" s="14" customFormat="1">
      <c r="A142" s="14"/>
      <c r="B142" s="243"/>
      <c r="C142" s="244"/>
      <c r="D142" s="234" t="s">
        <v>146</v>
      </c>
      <c r="E142" s="245" t="s">
        <v>1</v>
      </c>
      <c r="F142" s="246" t="s">
        <v>157</v>
      </c>
      <c r="G142" s="244"/>
      <c r="H142" s="247">
        <v>356.07999999999998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146</v>
      </c>
      <c r="AU142" s="253" t="s">
        <v>87</v>
      </c>
      <c r="AV142" s="14" t="s">
        <v>87</v>
      </c>
      <c r="AW142" s="14" t="s">
        <v>32</v>
      </c>
      <c r="AX142" s="14" t="s">
        <v>77</v>
      </c>
      <c r="AY142" s="253" t="s">
        <v>136</v>
      </c>
    </row>
    <row r="143" s="15" customFormat="1">
      <c r="A143" s="15"/>
      <c r="B143" s="254"/>
      <c r="C143" s="255"/>
      <c r="D143" s="234" t="s">
        <v>146</v>
      </c>
      <c r="E143" s="256" t="s">
        <v>1</v>
      </c>
      <c r="F143" s="257" t="s">
        <v>149</v>
      </c>
      <c r="G143" s="255"/>
      <c r="H143" s="258">
        <v>356.07999999999998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146</v>
      </c>
      <c r="AU143" s="264" t="s">
        <v>87</v>
      </c>
      <c r="AV143" s="15" t="s">
        <v>150</v>
      </c>
      <c r="AW143" s="15" t="s">
        <v>32</v>
      </c>
      <c r="AX143" s="15" t="s">
        <v>85</v>
      </c>
      <c r="AY143" s="264" t="s">
        <v>136</v>
      </c>
    </row>
    <row r="144" s="2" customFormat="1" ht="16.5" customHeight="1">
      <c r="A144" s="38"/>
      <c r="B144" s="39"/>
      <c r="C144" s="219" t="s">
        <v>150</v>
      </c>
      <c r="D144" s="219" t="s">
        <v>139</v>
      </c>
      <c r="E144" s="220" t="s">
        <v>158</v>
      </c>
      <c r="F144" s="221" t="s">
        <v>159</v>
      </c>
      <c r="G144" s="222" t="s">
        <v>142</v>
      </c>
      <c r="H144" s="223">
        <v>356.07999999999998</v>
      </c>
      <c r="I144" s="224"/>
      <c r="J144" s="225">
        <f>ROUND(I144*H144,2)</f>
        <v>0</v>
      </c>
      <c r="K144" s="221" t="s">
        <v>1</v>
      </c>
      <c r="L144" s="44"/>
      <c r="M144" s="226" t="s">
        <v>1</v>
      </c>
      <c r="N144" s="227" t="s">
        <v>42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150</v>
      </c>
      <c r="AT144" s="230" t="s">
        <v>139</v>
      </c>
      <c r="AU144" s="230" t="s">
        <v>87</v>
      </c>
      <c r="AY144" s="17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85</v>
      </c>
      <c r="BK144" s="231">
        <f>ROUND(I144*H144,2)</f>
        <v>0</v>
      </c>
      <c r="BL144" s="17" t="s">
        <v>150</v>
      </c>
      <c r="BM144" s="230" t="s">
        <v>160</v>
      </c>
    </row>
    <row r="145" s="13" customFormat="1">
      <c r="A145" s="13"/>
      <c r="B145" s="232"/>
      <c r="C145" s="233"/>
      <c r="D145" s="234" t="s">
        <v>146</v>
      </c>
      <c r="E145" s="235" t="s">
        <v>1</v>
      </c>
      <c r="F145" s="236" t="s">
        <v>147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146</v>
      </c>
      <c r="AU145" s="242" t="s">
        <v>87</v>
      </c>
      <c r="AV145" s="13" t="s">
        <v>85</v>
      </c>
      <c r="AW145" s="13" t="s">
        <v>32</v>
      </c>
      <c r="AX145" s="13" t="s">
        <v>77</v>
      </c>
      <c r="AY145" s="242" t="s">
        <v>136</v>
      </c>
    </row>
    <row r="146" s="14" customFormat="1">
      <c r="A146" s="14"/>
      <c r="B146" s="243"/>
      <c r="C146" s="244"/>
      <c r="D146" s="234" t="s">
        <v>146</v>
      </c>
      <c r="E146" s="245" t="s">
        <v>1</v>
      </c>
      <c r="F146" s="246" t="s">
        <v>157</v>
      </c>
      <c r="G146" s="244"/>
      <c r="H146" s="247">
        <v>356.07999999999998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146</v>
      </c>
      <c r="AU146" s="253" t="s">
        <v>87</v>
      </c>
      <c r="AV146" s="14" t="s">
        <v>87</v>
      </c>
      <c r="AW146" s="14" t="s">
        <v>32</v>
      </c>
      <c r="AX146" s="14" t="s">
        <v>77</v>
      </c>
      <c r="AY146" s="253" t="s">
        <v>136</v>
      </c>
    </row>
    <row r="147" s="15" customFormat="1">
      <c r="A147" s="15"/>
      <c r="B147" s="254"/>
      <c r="C147" s="255"/>
      <c r="D147" s="234" t="s">
        <v>146</v>
      </c>
      <c r="E147" s="256" t="s">
        <v>1</v>
      </c>
      <c r="F147" s="257" t="s">
        <v>149</v>
      </c>
      <c r="G147" s="255"/>
      <c r="H147" s="258">
        <v>356.07999999999998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146</v>
      </c>
      <c r="AU147" s="264" t="s">
        <v>87</v>
      </c>
      <c r="AV147" s="15" t="s">
        <v>150</v>
      </c>
      <c r="AW147" s="15" t="s">
        <v>32</v>
      </c>
      <c r="AX147" s="15" t="s">
        <v>85</v>
      </c>
      <c r="AY147" s="264" t="s">
        <v>136</v>
      </c>
    </row>
    <row r="148" s="2" customFormat="1" ht="21.75" customHeight="1">
      <c r="A148" s="38"/>
      <c r="B148" s="39"/>
      <c r="C148" s="219" t="s">
        <v>161</v>
      </c>
      <c r="D148" s="219" t="s">
        <v>139</v>
      </c>
      <c r="E148" s="220" t="s">
        <v>162</v>
      </c>
      <c r="F148" s="221" t="s">
        <v>163</v>
      </c>
      <c r="G148" s="222" t="s">
        <v>142</v>
      </c>
      <c r="H148" s="223">
        <v>356.07999999999998</v>
      </c>
      <c r="I148" s="224"/>
      <c r="J148" s="225">
        <f>ROUND(I148*H148,2)</f>
        <v>0</v>
      </c>
      <c r="K148" s="221" t="s">
        <v>1</v>
      </c>
      <c r="L148" s="44"/>
      <c r="M148" s="226" t="s">
        <v>1</v>
      </c>
      <c r="N148" s="227" t="s">
        <v>42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0.035000000000000003</v>
      </c>
      <c r="T148" s="229">
        <f>S148*H148</f>
        <v>12.462800000000001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150</v>
      </c>
      <c r="AT148" s="230" t="s">
        <v>139</v>
      </c>
      <c r="AU148" s="230" t="s">
        <v>87</v>
      </c>
      <c r="AY148" s="17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85</v>
      </c>
      <c r="BK148" s="231">
        <f>ROUND(I148*H148,2)</f>
        <v>0</v>
      </c>
      <c r="BL148" s="17" t="s">
        <v>150</v>
      </c>
      <c r="BM148" s="230" t="s">
        <v>164</v>
      </c>
    </row>
    <row r="149" s="13" customFormat="1">
      <c r="A149" s="13"/>
      <c r="B149" s="232"/>
      <c r="C149" s="233"/>
      <c r="D149" s="234" t="s">
        <v>146</v>
      </c>
      <c r="E149" s="235" t="s">
        <v>1</v>
      </c>
      <c r="F149" s="236" t="s">
        <v>147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146</v>
      </c>
      <c r="AU149" s="242" t="s">
        <v>87</v>
      </c>
      <c r="AV149" s="13" t="s">
        <v>85</v>
      </c>
      <c r="AW149" s="13" t="s">
        <v>32</v>
      </c>
      <c r="AX149" s="13" t="s">
        <v>77</v>
      </c>
      <c r="AY149" s="242" t="s">
        <v>136</v>
      </c>
    </row>
    <row r="150" s="14" customFormat="1">
      <c r="A150" s="14"/>
      <c r="B150" s="243"/>
      <c r="C150" s="244"/>
      <c r="D150" s="234" t="s">
        <v>146</v>
      </c>
      <c r="E150" s="245" t="s">
        <v>1</v>
      </c>
      <c r="F150" s="246" t="s">
        <v>157</v>
      </c>
      <c r="G150" s="244"/>
      <c r="H150" s="247">
        <v>356.07999999999998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146</v>
      </c>
      <c r="AU150" s="253" t="s">
        <v>87</v>
      </c>
      <c r="AV150" s="14" t="s">
        <v>87</v>
      </c>
      <c r="AW150" s="14" t="s">
        <v>32</v>
      </c>
      <c r="AX150" s="14" t="s">
        <v>77</v>
      </c>
      <c r="AY150" s="253" t="s">
        <v>136</v>
      </c>
    </row>
    <row r="151" s="15" customFormat="1">
      <c r="A151" s="15"/>
      <c r="B151" s="254"/>
      <c r="C151" s="255"/>
      <c r="D151" s="234" t="s">
        <v>146</v>
      </c>
      <c r="E151" s="256" t="s">
        <v>1</v>
      </c>
      <c r="F151" s="257" t="s">
        <v>149</v>
      </c>
      <c r="G151" s="255"/>
      <c r="H151" s="258">
        <v>356.07999999999998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146</v>
      </c>
      <c r="AU151" s="264" t="s">
        <v>87</v>
      </c>
      <c r="AV151" s="15" t="s">
        <v>150</v>
      </c>
      <c r="AW151" s="15" t="s">
        <v>32</v>
      </c>
      <c r="AX151" s="15" t="s">
        <v>85</v>
      </c>
      <c r="AY151" s="264" t="s">
        <v>136</v>
      </c>
    </row>
    <row r="152" s="2" customFormat="1" ht="16.5" customHeight="1">
      <c r="A152" s="38"/>
      <c r="B152" s="39"/>
      <c r="C152" s="219" t="s">
        <v>165</v>
      </c>
      <c r="D152" s="219" t="s">
        <v>139</v>
      </c>
      <c r="E152" s="220" t="s">
        <v>166</v>
      </c>
      <c r="F152" s="221" t="s">
        <v>167</v>
      </c>
      <c r="G152" s="222" t="s">
        <v>142</v>
      </c>
      <c r="H152" s="223">
        <v>356.07999999999998</v>
      </c>
      <c r="I152" s="224"/>
      <c r="J152" s="225">
        <f>ROUND(I152*H152,2)</f>
        <v>0</v>
      </c>
      <c r="K152" s="221" t="s">
        <v>1</v>
      </c>
      <c r="L152" s="44"/>
      <c r="M152" s="226" t="s">
        <v>1</v>
      </c>
      <c r="N152" s="227" t="s">
        <v>42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0.014</v>
      </c>
      <c r="T152" s="229">
        <f>S152*H152</f>
        <v>4.9851200000000002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150</v>
      </c>
      <c r="AT152" s="230" t="s">
        <v>139</v>
      </c>
      <c r="AU152" s="230" t="s">
        <v>87</v>
      </c>
      <c r="AY152" s="17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85</v>
      </c>
      <c r="BK152" s="231">
        <f>ROUND(I152*H152,2)</f>
        <v>0</v>
      </c>
      <c r="BL152" s="17" t="s">
        <v>150</v>
      </c>
      <c r="BM152" s="230" t="s">
        <v>168</v>
      </c>
    </row>
    <row r="153" s="13" customFormat="1">
      <c r="A153" s="13"/>
      <c r="B153" s="232"/>
      <c r="C153" s="233"/>
      <c r="D153" s="234" t="s">
        <v>146</v>
      </c>
      <c r="E153" s="235" t="s">
        <v>1</v>
      </c>
      <c r="F153" s="236" t="s">
        <v>147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146</v>
      </c>
      <c r="AU153" s="242" t="s">
        <v>87</v>
      </c>
      <c r="AV153" s="13" t="s">
        <v>85</v>
      </c>
      <c r="AW153" s="13" t="s">
        <v>32</v>
      </c>
      <c r="AX153" s="13" t="s">
        <v>77</v>
      </c>
      <c r="AY153" s="242" t="s">
        <v>136</v>
      </c>
    </row>
    <row r="154" s="14" customFormat="1">
      <c r="A154" s="14"/>
      <c r="B154" s="243"/>
      <c r="C154" s="244"/>
      <c r="D154" s="234" t="s">
        <v>146</v>
      </c>
      <c r="E154" s="245" t="s">
        <v>1</v>
      </c>
      <c r="F154" s="246" t="s">
        <v>157</v>
      </c>
      <c r="G154" s="244"/>
      <c r="H154" s="247">
        <v>356.07999999999998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146</v>
      </c>
      <c r="AU154" s="253" t="s">
        <v>87</v>
      </c>
      <c r="AV154" s="14" t="s">
        <v>87</v>
      </c>
      <c r="AW154" s="14" t="s">
        <v>32</v>
      </c>
      <c r="AX154" s="14" t="s">
        <v>77</v>
      </c>
      <c r="AY154" s="253" t="s">
        <v>136</v>
      </c>
    </row>
    <row r="155" s="15" customFormat="1">
      <c r="A155" s="15"/>
      <c r="B155" s="254"/>
      <c r="C155" s="255"/>
      <c r="D155" s="234" t="s">
        <v>146</v>
      </c>
      <c r="E155" s="256" t="s">
        <v>1</v>
      </c>
      <c r="F155" s="257" t="s">
        <v>149</v>
      </c>
      <c r="G155" s="255"/>
      <c r="H155" s="258">
        <v>356.07999999999998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146</v>
      </c>
      <c r="AU155" s="264" t="s">
        <v>87</v>
      </c>
      <c r="AV155" s="15" t="s">
        <v>150</v>
      </c>
      <c r="AW155" s="15" t="s">
        <v>32</v>
      </c>
      <c r="AX155" s="15" t="s">
        <v>85</v>
      </c>
      <c r="AY155" s="264" t="s">
        <v>136</v>
      </c>
    </row>
    <row r="156" s="2" customFormat="1" ht="16.5" customHeight="1">
      <c r="A156" s="38"/>
      <c r="B156" s="39"/>
      <c r="C156" s="219" t="s">
        <v>169</v>
      </c>
      <c r="D156" s="219" t="s">
        <v>139</v>
      </c>
      <c r="E156" s="220" t="s">
        <v>170</v>
      </c>
      <c r="F156" s="221" t="s">
        <v>171</v>
      </c>
      <c r="G156" s="222" t="s">
        <v>142</v>
      </c>
      <c r="H156" s="223">
        <v>2003.0999999999999</v>
      </c>
      <c r="I156" s="224"/>
      <c r="J156" s="225">
        <f>ROUND(I156*H156,2)</f>
        <v>0</v>
      </c>
      <c r="K156" s="221" t="s">
        <v>143</v>
      </c>
      <c r="L156" s="44"/>
      <c r="M156" s="226" t="s">
        <v>1</v>
      </c>
      <c r="N156" s="227" t="s">
        <v>42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150</v>
      </c>
      <c r="AT156" s="230" t="s">
        <v>139</v>
      </c>
      <c r="AU156" s="230" t="s">
        <v>87</v>
      </c>
      <c r="AY156" s="17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85</v>
      </c>
      <c r="BK156" s="231">
        <f>ROUND(I156*H156,2)</f>
        <v>0</v>
      </c>
      <c r="BL156" s="17" t="s">
        <v>150</v>
      </c>
      <c r="BM156" s="230" t="s">
        <v>172</v>
      </c>
    </row>
    <row r="157" s="13" customFormat="1">
      <c r="A157" s="13"/>
      <c r="B157" s="232"/>
      <c r="C157" s="233"/>
      <c r="D157" s="234" t="s">
        <v>146</v>
      </c>
      <c r="E157" s="235" t="s">
        <v>1</v>
      </c>
      <c r="F157" s="236" t="s">
        <v>147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146</v>
      </c>
      <c r="AU157" s="242" t="s">
        <v>87</v>
      </c>
      <c r="AV157" s="13" t="s">
        <v>85</v>
      </c>
      <c r="AW157" s="13" t="s">
        <v>32</v>
      </c>
      <c r="AX157" s="13" t="s">
        <v>77</v>
      </c>
      <c r="AY157" s="242" t="s">
        <v>136</v>
      </c>
    </row>
    <row r="158" s="13" customFormat="1">
      <c r="A158" s="13"/>
      <c r="B158" s="232"/>
      <c r="C158" s="233"/>
      <c r="D158" s="234" t="s">
        <v>146</v>
      </c>
      <c r="E158" s="235" t="s">
        <v>1</v>
      </c>
      <c r="F158" s="236" t="s">
        <v>173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146</v>
      </c>
      <c r="AU158" s="242" t="s">
        <v>87</v>
      </c>
      <c r="AV158" s="13" t="s">
        <v>85</v>
      </c>
      <c r="AW158" s="13" t="s">
        <v>32</v>
      </c>
      <c r="AX158" s="13" t="s">
        <v>77</v>
      </c>
      <c r="AY158" s="242" t="s">
        <v>136</v>
      </c>
    </row>
    <row r="159" s="14" customFormat="1">
      <c r="A159" s="14"/>
      <c r="B159" s="243"/>
      <c r="C159" s="244"/>
      <c r="D159" s="234" t="s">
        <v>146</v>
      </c>
      <c r="E159" s="245" t="s">
        <v>1</v>
      </c>
      <c r="F159" s="246" t="s">
        <v>148</v>
      </c>
      <c r="G159" s="244"/>
      <c r="H159" s="247">
        <v>1001.55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146</v>
      </c>
      <c r="AU159" s="253" t="s">
        <v>87</v>
      </c>
      <c r="AV159" s="14" t="s">
        <v>87</v>
      </c>
      <c r="AW159" s="14" t="s">
        <v>32</v>
      </c>
      <c r="AX159" s="14" t="s">
        <v>77</v>
      </c>
      <c r="AY159" s="253" t="s">
        <v>136</v>
      </c>
    </row>
    <row r="160" s="13" customFormat="1">
      <c r="A160" s="13"/>
      <c r="B160" s="232"/>
      <c r="C160" s="233"/>
      <c r="D160" s="234" t="s">
        <v>146</v>
      </c>
      <c r="E160" s="235" t="s">
        <v>1</v>
      </c>
      <c r="F160" s="236" t="s">
        <v>174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146</v>
      </c>
      <c r="AU160" s="242" t="s">
        <v>87</v>
      </c>
      <c r="AV160" s="13" t="s">
        <v>85</v>
      </c>
      <c r="AW160" s="13" t="s">
        <v>32</v>
      </c>
      <c r="AX160" s="13" t="s">
        <v>77</v>
      </c>
      <c r="AY160" s="242" t="s">
        <v>136</v>
      </c>
    </row>
    <row r="161" s="14" customFormat="1">
      <c r="A161" s="14"/>
      <c r="B161" s="243"/>
      <c r="C161" s="244"/>
      <c r="D161" s="234" t="s">
        <v>146</v>
      </c>
      <c r="E161" s="245" t="s">
        <v>1</v>
      </c>
      <c r="F161" s="246" t="s">
        <v>148</v>
      </c>
      <c r="G161" s="244"/>
      <c r="H161" s="247">
        <v>1001.55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146</v>
      </c>
      <c r="AU161" s="253" t="s">
        <v>87</v>
      </c>
      <c r="AV161" s="14" t="s">
        <v>87</v>
      </c>
      <c r="AW161" s="14" t="s">
        <v>32</v>
      </c>
      <c r="AX161" s="14" t="s">
        <v>77</v>
      </c>
      <c r="AY161" s="253" t="s">
        <v>136</v>
      </c>
    </row>
    <row r="162" s="15" customFormat="1">
      <c r="A162" s="15"/>
      <c r="B162" s="254"/>
      <c r="C162" s="255"/>
      <c r="D162" s="234" t="s">
        <v>146</v>
      </c>
      <c r="E162" s="256" t="s">
        <v>1</v>
      </c>
      <c r="F162" s="257" t="s">
        <v>149</v>
      </c>
      <c r="G162" s="255"/>
      <c r="H162" s="258">
        <v>2003.0999999999999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146</v>
      </c>
      <c r="AU162" s="264" t="s">
        <v>87</v>
      </c>
      <c r="AV162" s="15" t="s">
        <v>150</v>
      </c>
      <c r="AW162" s="15" t="s">
        <v>32</v>
      </c>
      <c r="AX162" s="15" t="s">
        <v>85</v>
      </c>
      <c r="AY162" s="264" t="s">
        <v>136</v>
      </c>
    </row>
    <row r="163" s="2" customFormat="1" ht="33" customHeight="1">
      <c r="A163" s="38"/>
      <c r="B163" s="39"/>
      <c r="C163" s="219" t="s">
        <v>175</v>
      </c>
      <c r="D163" s="219" t="s">
        <v>139</v>
      </c>
      <c r="E163" s="220" t="s">
        <v>176</v>
      </c>
      <c r="F163" s="221" t="s">
        <v>177</v>
      </c>
      <c r="G163" s="222" t="s">
        <v>142</v>
      </c>
      <c r="H163" s="223">
        <v>356.07999999999998</v>
      </c>
      <c r="I163" s="224"/>
      <c r="J163" s="225">
        <f>ROUND(I163*H163,2)</f>
        <v>0</v>
      </c>
      <c r="K163" s="221" t="s">
        <v>1</v>
      </c>
      <c r="L163" s="44"/>
      <c r="M163" s="226" t="s">
        <v>1</v>
      </c>
      <c r="N163" s="227" t="s">
        <v>42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150</v>
      </c>
      <c r="AT163" s="230" t="s">
        <v>139</v>
      </c>
      <c r="AU163" s="230" t="s">
        <v>87</v>
      </c>
      <c r="AY163" s="17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85</v>
      </c>
      <c r="BK163" s="231">
        <f>ROUND(I163*H163,2)</f>
        <v>0</v>
      </c>
      <c r="BL163" s="17" t="s">
        <v>150</v>
      </c>
      <c r="BM163" s="230" t="s">
        <v>178</v>
      </c>
    </row>
    <row r="164" s="13" customFormat="1">
      <c r="A164" s="13"/>
      <c r="B164" s="232"/>
      <c r="C164" s="233"/>
      <c r="D164" s="234" t="s">
        <v>146</v>
      </c>
      <c r="E164" s="235" t="s">
        <v>1</v>
      </c>
      <c r="F164" s="236" t="s">
        <v>147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146</v>
      </c>
      <c r="AU164" s="242" t="s">
        <v>87</v>
      </c>
      <c r="AV164" s="13" t="s">
        <v>85</v>
      </c>
      <c r="AW164" s="13" t="s">
        <v>32</v>
      </c>
      <c r="AX164" s="13" t="s">
        <v>77</v>
      </c>
      <c r="AY164" s="242" t="s">
        <v>136</v>
      </c>
    </row>
    <row r="165" s="14" customFormat="1">
      <c r="A165" s="14"/>
      <c r="B165" s="243"/>
      <c r="C165" s="244"/>
      <c r="D165" s="234" t="s">
        <v>146</v>
      </c>
      <c r="E165" s="245" t="s">
        <v>1</v>
      </c>
      <c r="F165" s="246" t="s">
        <v>179</v>
      </c>
      <c r="G165" s="244"/>
      <c r="H165" s="247">
        <v>356.07999999999998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146</v>
      </c>
      <c r="AU165" s="253" t="s">
        <v>87</v>
      </c>
      <c r="AV165" s="14" t="s">
        <v>87</v>
      </c>
      <c r="AW165" s="14" t="s">
        <v>32</v>
      </c>
      <c r="AX165" s="14" t="s">
        <v>85</v>
      </c>
      <c r="AY165" s="253" t="s">
        <v>136</v>
      </c>
    </row>
    <row r="166" s="2" customFormat="1" ht="24.15" customHeight="1">
      <c r="A166" s="38"/>
      <c r="B166" s="39"/>
      <c r="C166" s="219" t="s">
        <v>180</v>
      </c>
      <c r="D166" s="219" t="s">
        <v>139</v>
      </c>
      <c r="E166" s="220" t="s">
        <v>181</v>
      </c>
      <c r="F166" s="221" t="s">
        <v>182</v>
      </c>
      <c r="G166" s="222" t="s">
        <v>142</v>
      </c>
      <c r="H166" s="223">
        <v>1001.55</v>
      </c>
      <c r="I166" s="224"/>
      <c r="J166" s="225">
        <f>ROUND(I166*H166,2)</f>
        <v>0</v>
      </c>
      <c r="K166" s="221" t="s">
        <v>1</v>
      </c>
      <c r="L166" s="44"/>
      <c r="M166" s="226" t="s">
        <v>1</v>
      </c>
      <c r="N166" s="227" t="s">
        <v>42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0.002</v>
      </c>
      <c r="T166" s="229">
        <f>S166*H166</f>
        <v>2.0030999999999999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144</v>
      </c>
      <c r="AT166" s="230" t="s">
        <v>139</v>
      </c>
      <c r="AU166" s="230" t="s">
        <v>87</v>
      </c>
      <c r="AY166" s="17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85</v>
      </c>
      <c r="BK166" s="231">
        <f>ROUND(I166*H166,2)</f>
        <v>0</v>
      </c>
      <c r="BL166" s="17" t="s">
        <v>144</v>
      </c>
      <c r="BM166" s="230" t="s">
        <v>183</v>
      </c>
    </row>
    <row r="167" s="13" customFormat="1">
      <c r="A167" s="13"/>
      <c r="B167" s="232"/>
      <c r="C167" s="233"/>
      <c r="D167" s="234" t="s">
        <v>146</v>
      </c>
      <c r="E167" s="235" t="s">
        <v>1</v>
      </c>
      <c r="F167" s="236" t="s">
        <v>147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146</v>
      </c>
      <c r="AU167" s="242" t="s">
        <v>87</v>
      </c>
      <c r="AV167" s="13" t="s">
        <v>85</v>
      </c>
      <c r="AW167" s="13" t="s">
        <v>32</v>
      </c>
      <c r="AX167" s="13" t="s">
        <v>77</v>
      </c>
      <c r="AY167" s="242" t="s">
        <v>136</v>
      </c>
    </row>
    <row r="168" s="14" customFormat="1">
      <c r="A168" s="14"/>
      <c r="B168" s="243"/>
      <c r="C168" s="244"/>
      <c r="D168" s="234" t="s">
        <v>146</v>
      </c>
      <c r="E168" s="245" t="s">
        <v>1</v>
      </c>
      <c r="F168" s="246" t="s">
        <v>148</v>
      </c>
      <c r="G168" s="244"/>
      <c r="H168" s="247">
        <v>1001.55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146</v>
      </c>
      <c r="AU168" s="253" t="s">
        <v>87</v>
      </c>
      <c r="AV168" s="14" t="s">
        <v>87</v>
      </c>
      <c r="AW168" s="14" t="s">
        <v>32</v>
      </c>
      <c r="AX168" s="14" t="s">
        <v>77</v>
      </c>
      <c r="AY168" s="253" t="s">
        <v>136</v>
      </c>
    </row>
    <row r="169" s="15" customFormat="1">
      <c r="A169" s="15"/>
      <c r="B169" s="254"/>
      <c r="C169" s="255"/>
      <c r="D169" s="234" t="s">
        <v>146</v>
      </c>
      <c r="E169" s="256" t="s">
        <v>1</v>
      </c>
      <c r="F169" s="257" t="s">
        <v>149</v>
      </c>
      <c r="G169" s="255"/>
      <c r="H169" s="258">
        <v>1001.55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146</v>
      </c>
      <c r="AU169" s="264" t="s">
        <v>87</v>
      </c>
      <c r="AV169" s="15" t="s">
        <v>150</v>
      </c>
      <c r="AW169" s="15" t="s">
        <v>32</v>
      </c>
      <c r="AX169" s="15" t="s">
        <v>85</v>
      </c>
      <c r="AY169" s="264" t="s">
        <v>136</v>
      </c>
    </row>
    <row r="170" s="2" customFormat="1" ht="24.15" customHeight="1">
      <c r="A170" s="38"/>
      <c r="B170" s="39"/>
      <c r="C170" s="219" t="s">
        <v>184</v>
      </c>
      <c r="D170" s="219" t="s">
        <v>139</v>
      </c>
      <c r="E170" s="220" t="s">
        <v>185</v>
      </c>
      <c r="F170" s="221" t="s">
        <v>186</v>
      </c>
      <c r="G170" s="222" t="s">
        <v>142</v>
      </c>
      <c r="H170" s="223">
        <v>356.07999999999998</v>
      </c>
      <c r="I170" s="224"/>
      <c r="J170" s="225">
        <f>ROUND(I170*H170,2)</f>
        <v>0</v>
      </c>
      <c r="K170" s="221" t="s">
        <v>143</v>
      </c>
      <c r="L170" s="44"/>
      <c r="M170" s="226" t="s">
        <v>1</v>
      </c>
      <c r="N170" s="227" t="s">
        <v>42</v>
      </c>
      <c r="O170" s="91"/>
      <c r="P170" s="228">
        <f>O170*H170</f>
        <v>0</v>
      </c>
      <c r="Q170" s="228">
        <v>0.00096000000000000002</v>
      </c>
      <c r="R170" s="228">
        <f>Q170*H170</f>
        <v>0.3418368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144</v>
      </c>
      <c r="AT170" s="230" t="s">
        <v>139</v>
      </c>
      <c r="AU170" s="230" t="s">
        <v>87</v>
      </c>
      <c r="AY170" s="17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85</v>
      </c>
      <c r="BK170" s="231">
        <f>ROUND(I170*H170,2)</f>
        <v>0</v>
      </c>
      <c r="BL170" s="17" t="s">
        <v>144</v>
      </c>
      <c r="BM170" s="230" t="s">
        <v>187</v>
      </c>
    </row>
    <row r="171" s="13" customFormat="1">
      <c r="A171" s="13"/>
      <c r="B171" s="232"/>
      <c r="C171" s="233"/>
      <c r="D171" s="234" t="s">
        <v>146</v>
      </c>
      <c r="E171" s="235" t="s">
        <v>1</v>
      </c>
      <c r="F171" s="236" t="s">
        <v>147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146</v>
      </c>
      <c r="AU171" s="242" t="s">
        <v>87</v>
      </c>
      <c r="AV171" s="13" t="s">
        <v>85</v>
      </c>
      <c r="AW171" s="13" t="s">
        <v>32</v>
      </c>
      <c r="AX171" s="13" t="s">
        <v>77</v>
      </c>
      <c r="AY171" s="242" t="s">
        <v>136</v>
      </c>
    </row>
    <row r="172" s="14" customFormat="1">
      <c r="A172" s="14"/>
      <c r="B172" s="243"/>
      <c r="C172" s="244"/>
      <c r="D172" s="234" t="s">
        <v>146</v>
      </c>
      <c r="E172" s="245" t="s">
        <v>1</v>
      </c>
      <c r="F172" s="246" t="s">
        <v>157</v>
      </c>
      <c r="G172" s="244"/>
      <c r="H172" s="247">
        <v>356.07999999999998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146</v>
      </c>
      <c r="AU172" s="253" t="s">
        <v>87</v>
      </c>
      <c r="AV172" s="14" t="s">
        <v>87</v>
      </c>
      <c r="AW172" s="14" t="s">
        <v>32</v>
      </c>
      <c r="AX172" s="14" t="s">
        <v>77</v>
      </c>
      <c r="AY172" s="253" t="s">
        <v>136</v>
      </c>
    </row>
    <row r="173" s="15" customFormat="1">
      <c r="A173" s="15"/>
      <c r="B173" s="254"/>
      <c r="C173" s="255"/>
      <c r="D173" s="234" t="s">
        <v>146</v>
      </c>
      <c r="E173" s="256" t="s">
        <v>1</v>
      </c>
      <c r="F173" s="257" t="s">
        <v>149</v>
      </c>
      <c r="G173" s="255"/>
      <c r="H173" s="258">
        <v>356.07999999999998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146</v>
      </c>
      <c r="AU173" s="264" t="s">
        <v>87</v>
      </c>
      <c r="AV173" s="15" t="s">
        <v>150</v>
      </c>
      <c r="AW173" s="15" t="s">
        <v>32</v>
      </c>
      <c r="AX173" s="15" t="s">
        <v>85</v>
      </c>
      <c r="AY173" s="264" t="s">
        <v>136</v>
      </c>
    </row>
    <row r="174" s="2" customFormat="1" ht="16.5" customHeight="1">
      <c r="A174" s="38"/>
      <c r="B174" s="39"/>
      <c r="C174" s="219" t="s">
        <v>188</v>
      </c>
      <c r="D174" s="219" t="s">
        <v>139</v>
      </c>
      <c r="E174" s="220" t="s">
        <v>189</v>
      </c>
      <c r="F174" s="221" t="s">
        <v>190</v>
      </c>
      <c r="G174" s="222" t="s">
        <v>142</v>
      </c>
      <c r="H174" s="223">
        <v>356.07999999999998</v>
      </c>
      <c r="I174" s="224"/>
      <c r="J174" s="225">
        <f>ROUND(I174*H174,2)</f>
        <v>0</v>
      </c>
      <c r="K174" s="221" t="s">
        <v>1</v>
      </c>
      <c r="L174" s="44"/>
      <c r="M174" s="226" t="s">
        <v>1</v>
      </c>
      <c r="N174" s="227" t="s">
        <v>42</v>
      </c>
      <c r="O174" s="91"/>
      <c r="P174" s="228">
        <f>O174*H174</f>
        <v>0</v>
      </c>
      <c r="Q174" s="228">
        <v>0.0023999999999999998</v>
      </c>
      <c r="R174" s="228">
        <f>Q174*H174</f>
        <v>0.85459199999999991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150</v>
      </c>
      <c r="AT174" s="230" t="s">
        <v>139</v>
      </c>
      <c r="AU174" s="230" t="s">
        <v>87</v>
      </c>
      <c r="AY174" s="17" t="s">
        <v>136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85</v>
      </c>
      <c r="BK174" s="231">
        <f>ROUND(I174*H174,2)</f>
        <v>0</v>
      </c>
      <c r="BL174" s="17" t="s">
        <v>150</v>
      </c>
      <c r="BM174" s="230" t="s">
        <v>191</v>
      </c>
    </row>
    <row r="175" s="13" customFormat="1">
      <c r="A175" s="13"/>
      <c r="B175" s="232"/>
      <c r="C175" s="233"/>
      <c r="D175" s="234" t="s">
        <v>146</v>
      </c>
      <c r="E175" s="235" t="s">
        <v>1</v>
      </c>
      <c r="F175" s="236" t="s">
        <v>147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146</v>
      </c>
      <c r="AU175" s="242" t="s">
        <v>87</v>
      </c>
      <c r="AV175" s="13" t="s">
        <v>85</v>
      </c>
      <c r="AW175" s="13" t="s">
        <v>32</v>
      </c>
      <c r="AX175" s="13" t="s">
        <v>77</v>
      </c>
      <c r="AY175" s="242" t="s">
        <v>136</v>
      </c>
    </row>
    <row r="176" s="14" customFormat="1">
      <c r="A176" s="14"/>
      <c r="B176" s="243"/>
      <c r="C176" s="244"/>
      <c r="D176" s="234" t="s">
        <v>146</v>
      </c>
      <c r="E176" s="245" t="s">
        <v>1</v>
      </c>
      <c r="F176" s="246" t="s">
        <v>157</v>
      </c>
      <c r="G176" s="244"/>
      <c r="H176" s="247">
        <v>356.07999999999998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146</v>
      </c>
      <c r="AU176" s="253" t="s">
        <v>87</v>
      </c>
      <c r="AV176" s="14" t="s">
        <v>87</v>
      </c>
      <c r="AW176" s="14" t="s">
        <v>32</v>
      </c>
      <c r="AX176" s="14" t="s">
        <v>77</v>
      </c>
      <c r="AY176" s="253" t="s">
        <v>136</v>
      </c>
    </row>
    <row r="177" s="15" customFormat="1">
      <c r="A177" s="15"/>
      <c r="B177" s="254"/>
      <c r="C177" s="255"/>
      <c r="D177" s="234" t="s">
        <v>146</v>
      </c>
      <c r="E177" s="256" t="s">
        <v>1</v>
      </c>
      <c r="F177" s="257" t="s">
        <v>149</v>
      </c>
      <c r="G177" s="255"/>
      <c r="H177" s="258">
        <v>356.07999999999998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146</v>
      </c>
      <c r="AU177" s="264" t="s">
        <v>87</v>
      </c>
      <c r="AV177" s="15" t="s">
        <v>150</v>
      </c>
      <c r="AW177" s="15" t="s">
        <v>32</v>
      </c>
      <c r="AX177" s="15" t="s">
        <v>85</v>
      </c>
      <c r="AY177" s="264" t="s">
        <v>136</v>
      </c>
    </row>
    <row r="178" s="2" customFormat="1" ht="24.15" customHeight="1">
      <c r="A178" s="38"/>
      <c r="B178" s="39"/>
      <c r="C178" s="219" t="s">
        <v>192</v>
      </c>
      <c r="D178" s="219" t="s">
        <v>139</v>
      </c>
      <c r="E178" s="220" t="s">
        <v>193</v>
      </c>
      <c r="F178" s="221" t="s">
        <v>194</v>
      </c>
      <c r="G178" s="222" t="s">
        <v>142</v>
      </c>
      <c r="H178" s="223">
        <v>356.07999999999998</v>
      </c>
      <c r="I178" s="224"/>
      <c r="J178" s="225">
        <f>ROUND(I178*H178,2)</f>
        <v>0</v>
      </c>
      <c r="K178" s="221" t="s">
        <v>1</v>
      </c>
      <c r="L178" s="44"/>
      <c r="M178" s="226" t="s">
        <v>1</v>
      </c>
      <c r="N178" s="227" t="s">
        <v>42</v>
      </c>
      <c r="O178" s="91"/>
      <c r="P178" s="228">
        <f>O178*H178</f>
        <v>0</v>
      </c>
      <c r="Q178" s="228">
        <v>0.0073499999999999998</v>
      </c>
      <c r="R178" s="228">
        <f>Q178*H178</f>
        <v>2.6171879999999996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150</v>
      </c>
      <c r="AT178" s="230" t="s">
        <v>139</v>
      </c>
      <c r="AU178" s="230" t="s">
        <v>87</v>
      </c>
      <c r="AY178" s="17" t="s">
        <v>136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85</v>
      </c>
      <c r="BK178" s="231">
        <f>ROUND(I178*H178,2)</f>
        <v>0</v>
      </c>
      <c r="BL178" s="17" t="s">
        <v>150</v>
      </c>
      <c r="BM178" s="230" t="s">
        <v>195</v>
      </c>
    </row>
    <row r="179" s="13" customFormat="1">
      <c r="A179" s="13"/>
      <c r="B179" s="232"/>
      <c r="C179" s="233"/>
      <c r="D179" s="234" t="s">
        <v>146</v>
      </c>
      <c r="E179" s="235" t="s">
        <v>1</v>
      </c>
      <c r="F179" s="236" t="s">
        <v>147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146</v>
      </c>
      <c r="AU179" s="242" t="s">
        <v>87</v>
      </c>
      <c r="AV179" s="13" t="s">
        <v>85</v>
      </c>
      <c r="AW179" s="13" t="s">
        <v>32</v>
      </c>
      <c r="AX179" s="13" t="s">
        <v>77</v>
      </c>
      <c r="AY179" s="242" t="s">
        <v>136</v>
      </c>
    </row>
    <row r="180" s="14" customFormat="1">
      <c r="A180" s="14"/>
      <c r="B180" s="243"/>
      <c r="C180" s="244"/>
      <c r="D180" s="234" t="s">
        <v>146</v>
      </c>
      <c r="E180" s="245" t="s">
        <v>1</v>
      </c>
      <c r="F180" s="246" t="s">
        <v>157</v>
      </c>
      <c r="G180" s="244"/>
      <c r="H180" s="247">
        <v>356.07999999999998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146</v>
      </c>
      <c r="AU180" s="253" t="s">
        <v>87</v>
      </c>
      <c r="AV180" s="14" t="s">
        <v>87</v>
      </c>
      <c r="AW180" s="14" t="s">
        <v>32</v>
      </c>
      <c r="AX180" s="14" t="s">
        <v>77</v>
      </c>
      <c r="AY180" s="253" t="s">
        <v>136</v>
      </c>
    </row>
    <row r="181" s="15" customFormat="1">
      <c r="A181" s="15"/>
      <c r="B181" s="254"/>
      <c r="C181" s="255"/>
      <c r="D181" s="234" t="s">
        <v>146</v>
      </c>
      <c r="E181" s="256" t="s">
        <v>1</v>
      </c>
      <c r="F181" s="257" t="s">
        <v>149</v>
      </c>
      <c r="G181" s="255"/>
      <c r="H181" s="258">
        <v>356.07999999999998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146</v>
      </c>
      <c r="AU181" s="264" t="s">
        <v>87</v>
      </c>
      <c r="AV181" s="15" t="s">
        <v>150</v>
      </c>
      <c r="AW181" s="15" t="s">
        <v>32</v>
      </c>
      <c r="AX181" s="15" t="s">
        <v>85</v>
      </c>
      <c r="AY181" s="264" t="s">
        <v>136</v>
      </c>
    </row>
    <row r="182" s="2" customFormat="1" ht="24.15" customHeight="1">
      <c r="A182" s="38"/>
      <c r="B182" s="39"/>
      <c r="C182" s="219" t="s">
        <v>196</v>
      </c>
      <c r="D182" s="219" t="s">
        <v>139</v>
      </c>
      <c r="E182" s="220" t="s">
        <v>197</v>
      </c>
      <c r="F182" s="221" t="s">
        <v>198</v>
      </c>
      <c r="G182" s="222" t="s">
        <v>142</v>
      </c>
      <c r="H182" s="223">
        <v>356.07999999999998</v>
      </c>
      <c r="I182" s="224"/>
      <c r="J182" s="225">
        <f>ROUND(I182*H182,2)</f>
        <v>0</v>
      </c>
      <c r="K182" s="221" t="s">
        <v>1</v>
      </c>
      <c r="L182" s="44"/>
      <c r="M182" s="226" t="s">
        <v>1</v>
      </c>
      <c r="N182" s="227" t="s">
        <v>42</v>
      </c>
      <c r="O182" s="91"/>
      <c r="P182" s="228">
        <f>O182*H182</f>
        <v>0</v>
      </c>
      <c r="Q182" s="228">
        <v>0.020480000000000002</v>
      </c>
      <c r="R182" s="228">
        <f>Q182*H182</f>
        <v>7.2925184000000005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150</v>
      </c>
      <c r="AT182" s="230" t="s">
        <v>139</v>
      </c>
      <c r="AU182" s="230" t="s">
        <v>87</v>
      </c>
      <c r="AY182" s="17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85</v>
      </c>
      <c r="BK182" s="231">
        <f>ROUND(I182*H182,2)</f>
        <v>0</v>
      </c>
      <c r="BL182" s="17" t="s">
        <v>150</v>
      </c>
      <c r="BM182" s="230" t="s">
        <v>199</v>
      </c>
    </row>
    <row r="183" s="13" customFormat="1">
      <c r="A183" s="13"/>
      <c r="B183" s="232"/>
      <c r="C183" s="233"/>
      <c r="D183" s="234" t="s">
        <v>146</v>
      </c>
      <c r="E183" s="235" t="s">
        <v>1</v>
      </c>
      <c r="F183" s="236" t="s">
        <v>147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146</v>
      </c>
      <c r="AU183" s="242" t="s">
        <v>87</v>
      </c>
      <c r="AV183" s="13" t="s">
        <v>85</v>
      </c>
      <c r="AW183" s="13" t="s">
        <v>32</v>
      </c>
      <c r="AX183" s="13" t="s">
        <v>77</v>
      </c>
      <c r="AY183" s="242" t="s">
        <v>136</v>
      </c>
    </row>
    <row r="184" s="14" customFormat="1">
      <c r="A184" s="14"/>
      <c r="B184" s="243"/>
      <c r="C184" s="244"/>
      <c r="D184" s="234" t="s">
        <v>146</v>
      </c>
      <c r="E184" s="245" t="s">
        <v>1</v>
      </c>
      <c r="F184" s="246" t="s">
        <v>157</v>
      </c>
      <c r="G184" s="244"/>
      <c r="H184" s="247">
        <v>356.07999999999998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146</v>
      </c>
      <c r="AU184" s="253" t="s">
        <v>87</v>
      </c>
      <c r="AV184" s="14" t="s">
        <v>87</v>
      </c>
      <c r="AW184" s="14" t="s">
        <v>32</v>
      </c>
      <c r="AX184" s="14" t="s">
        <v>77</v>
      </c>
      <c r="AY184" s="253" t="s">
        <v>136</v>
      </c>
    </row>
    <row r="185" s="15" customFormat="1">
      <c r="A185" s="15"/>
      <c r="B185" s="254"/>
      <c r="C185" s="255"/>
      <c r="D185" s="234" t="s">
        <v>146</v>
      </c>
      <c r="E185" s="256" t="s">
        <v>1</v>
      </c>
      <c r="F185" s="257" t="s">
        <v>149</v>
      </c>
      <c r="G185" s="255"/>
      <c r="H185" s="258">
        <v>356.07999999999998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146</v>
      </c>
      <c r="AU185" s="264" t="s">
        <v>87</v>
      </c>
      <c r="AV185" s="15" t="s">
        <v>150</v>
      </c>
      <c r="AW185" s="15" t="s">
        <v>32</v>
      </c>
      <c r="AX185" s="15" t="s">
        <v>85</v>
      </c>
      <c r="AY185" s="264" t="s">
        <v>136</v>
      </c>
    </row>
    <row r="186" s="2" customFormat="1" ht="24.15" customHeight="1">
      <c r="A186" s="38"/>
      <c r="B186" s="39"/>
      <c r="C186" s="219" t="s">
        <v>200</v>
      </c>
      <c r="D186" s="219" t="s">
        <v>139</v>
      </c>
      <c r="E186" s="220" t="s">
        <v>201</v>
      </c>
      <c r="F186" s="221" t="s">
        <v>202</v>
      </c>
      <c r="G186" s="222" t="s">
        <v>142</v>
      </c>
      <c r="H186" s="223">
        <v>356.07999999999998</v>
      </c>
      <c r="I186" s="224"/>
      <c r="J186" s="225">
        <f>ROUND(I186*H186,2)</f>
        <v>0</v>
      </c>
      <c r="K186" s="221" t="s">
        <v>1</v>
      </c>
      <c r="L186" s="44"/>
      <c r="M186" s="226" t="s">
        <v>1</v>
      </c>
      <c r="N186" s="227" t="s">
        <v>42</v>
      </c>
      <c r="O186" s="91"/>
      <c r="P186" s="228">
        <f>O186*H186</f>
        <v>0</v>
      </c>
      <c r="Q186" s="228">
        <v>0.25871</v>
      </c>
      <c r="R186" s="228">
        <f>Q186*H186</f>
        <v>92.12145679999999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150</v>
      </c>
      <c r="AT186" s="230" t="s">
        <v>139</v>
      </c>
      <c r="AU186" s="230" t="s">
        <v>87</v>
      </c>
      <c r="AY186" s="17" t="s">
        <v>136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85</v>
      </c>
      <c r="BK186" s="231">
        <f>ROUND(I186*H186,2)</f>
        <v>0</v>
      </c>
      <c r="BL186" s="17" t="s">
        <v>150</v>
      </c>
      <c r="BM186" s="230" t="s">
        <v>203</v>
      </c>
    </row>
    <row r="187" s="13" customFormat="1">
      <c r="A187" s="13"/>
      <c r="B187" s="232"/>
      <c r="C187" s="233"/>
      <c r="D187" s="234" t="s">
        <v>146</v>
      </c>
      <c r="E187" s="235" t="s">
        <v>1</v>
      </c>
      <c r="F187" s="236" t="s">
        <v>147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146</v>
      </c>
      <c r="AU187" s="242" t="s">
        <v>87</v>
      </c>
      <c r="AV187" s="13" t="s">
        <v>85</v>
      </c>
      <c r="AW187" s="13" t="s">
        <v>32</v>
      </c>
      <c r="AX187" s="13" t="s">
        <v>77</v>
      </c>
      <c r="AY187" s="242" t="s">
        <v>136</v>
      </c>
    </row>
    <row r="188" s="14" customFormat="1">
      <c r="A188" s="14"/>
      <c r="B188" s="243"/>
      <c r="C188" s="244"/>
      <c r="D188" s="234" t="s">
        <v>146</v>
      </c>
      <c r="E188" s="245" t="s">
        <v>1</v>
      </c>
      <c r="F188" s="246" t="s">
        <v>157</v>
      </c>
      <c r="G188" s="244"/>
      <c r="H188" s="247">
        <v>356.07999999999998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146</v>
      </c>
      <c r="AU188" s="253" t="s">
        <v>87</v>
      </c>
      <c r="AV188" s="14" t="s">
        <v>87</v>
      </c>
      <c r="AW188" s="14" t="s">
        <v>32</v>
      </c>
      <c r="AX188" s="14" t="s">
        <v>77</v>
      </c>
      <c r="AY188" s="253" t="s">
        <v>136</v>
      </c>
    </row>
    <row r="189" s="15" customFormat="1">
      <c r="A189" s="15"/>
      <c r="B189" s="254"/>
      <c r="C189" s="255"/>
      <c r="D189" s="234" t="s">
        <v>146</v>
      </c>
      <c r="E189" s="256" t="s">
        <v>1</v>
      </c>
      <c r="F189" s="257" t="s">
        <v>149</v>
      </c>
      <c r="G189" s="255"/>
      <c r="H189" s="258">
        <v>356.07999999999998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146</v>
      </c>
      <c r="AU189" s="264" t="s">
        <v>87</v>
      </c>
      <c r="AV189" s="15" t="s">
        <v>150</v>
      </c>
      <c r="AW189" s="15" t="s">
        <v>32</v>
      </c>
      <c r="AX189" s="15" t="s">
        <v>85</v>
      </c>
      <c r="AY189" s="264" t="s">
        <v>136</v>
      </c>
    </row>
    <row r="190" s="2" customFormat="1" ht="16.5" customHeight="1">
      <c r="A190" s="38"/>
      <c r="B190" s="39"/>
      <c r="C190" s="219" t="s">
        <v>8</v>
      </c>
      <c r="D190" s="219" t="s">
        <v>139</v>
      </c>
      <c r="E190" s="220" t="s">
        <v>204</v>
      </c>
      <c r="F190" s="221" t="s">
        <v>205</v>
      </c>
      <c r="G190" s="222" t="s">
        <v>142</v>
      </c>
      <c r="H190" s="223">
        <v>356.07999999999998</v>
      </c>
      <c r="I190" s="224"/>
      <c r="J190" s="225">
        <f>ROUND(I190*H190,2)</f>
        <v>0</v>
      </c>
      <c r="K190" s="221" t="s">
        <v>1</v>
      </c>
      <c r="L190" s="44"/>
      <c r="M190" s="226" t="s">
        <v>1</v>
      </c>
      <c r="N190" s="227" t="s">
        <v>42</v>
      </c>
      <c r="O190" s="91"/>
      <c r="P190" s="228">
        <f>O190*H190</f>
        <v>0</v>
      </c>
      <c r="Q190" s="228">
        <v>0.25871</v>
      </c>
      <c r="R190" s="228">
        <f>Q190*H190</f>
        <v>92.12145679999999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150</v>
      </c>
      <c r="AT190" s="230" t="s">
        <v>139</v>
      </c>
      <c r="AU190" s="230" t="s">
        <v>87</v>
      </c>
      <c r="AY190" s="17" t="s">
        <v>136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85</v>
      </c>
      <c r="BK190" s="231">
        <f>ROUND(I190*H190,2)</f>
        <v>0</v>
      </c>
      <c r="BL190" s="17" t="s">
        <v>150</v>
      </c>
      <c r="BM190" s="230" t="s">
        <v>206</v>
      </c>
    </row>
    <row r="191" s="13" customFormat="1">
      <c r="A191" s="13"/>
      <c r="B191" s="232"/>
      <c r="C191" s="233"/>
      <c r="D191" s="234" t="s">
        <v>146</v>
      </c>
      <c r="E191" s="235" t="s">
        <v>1</v>
      </c>
      <c r="F191" s="236" t="s">
        <v>147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146</v>
      </c>
      <c r="AU191" s="242" t="s">
        <v>87</v>
      </c>
      <c r="AV191" s="13" t="s">
        <v>85</v>
      </c>
      <c r="AW191" s="13" t="s">
        <v>32</v>
      </c>
      <c r="AX191" s="13" t="s">
        <v>77</v>
      </c>
      <c r="AY191" s="242" t="s">
        <v>136</v>
      </c>
    </row>
    <row r="192" s="14" customFormat="1">
      <c r="A192" s="14"/>
      <c r="B192" s="243"/>
      <c r="C192" s="244"/>
      <c r="D192" s="234" t="s">
        <v>146</v>
      </c>
      <c r="E192" s="245" t="s">
        <v>1</v>
      </c>
      <c r="F192" s="246" t="s">
        <v>157</v>
      </c>
      <c r="G192" s="244"/>
      <c r="H192" s="247">
        <v>356.07999999999998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146</v>
      </c>
      <c r="AU192" s="253" t="s">
        <v>87</v>
      </c>
      <c r="AV192" s="14" t="s">
        <v>87</v>
      </c>
      <c r="AW192" s="14" t="s">
        <v>32</v>
      </c>
      <c r="AX192" s="14" t="s">
        <v>77</v>
      </c>
      <c r="AY192" s="253" t="s">
        <v>136</v>
      </c>
    </row>
    <row r="193" s="15" customFormat="1">
      <c r="A193" s="15"/>
      <c r="B193" s="254"/>
      <c r="C193" s="255"/>
      <c r="D193" s="234" t="s">
        <v>146</v>
      </c>
      <c r="E193" s="256" t="s">
        <v>1</v>
      </c>
      <c r="F193" s="257" t="s">
        <v>149</v>
      </c>
      <c r="G193" s="255"/>
      <c r="H193" s="258">
        <v>356.07999999999998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146</v>
      </c>
      <c r="AU193" s="264" t="s">
        <v>87</v>
      </c>
      <c r="AV193" s="15" t="s">
        <v>150</v>
      </c>
      <c r="AW193" s="15" t="s">
        <v>32</v>
      </c>
      <c r="AX193" s="15" t="s">
        <v>85</v>
      </c>
      <c r="AY193" s="264" t="s">
        <v>136</v>
      </c>
    </row>
    <row r="194" s="2" customFormat="1" ht="16.5" customHeight="1">
      <c r="A194" s="38"/>
      <c r="B194" s="39"/>
      <c r="C194" s="219" t="s">
        <v>144</v>
      </c>
      <c r="D194" s="219" t="s">
        <v>139</v>
      </c>
      <c r="E194" s="220" t="s">
        <v>207</v>
      </c>
      <c r="F194" s="221" t="s">
        <v>208</v>
      </c>
      <c r="G194" s="222" t="s">
        <v>142</v>
      </c>
      <c r="H194" s="223">
        <v>356.07999999999998</v>
      </c>
      <c r="I194" s="224"/>
      <c r="J194" s="225">
        <f>ROUND(I194*H194,2)</f>
        <v>0</v>
      </c>
      <c r="K194" s="221" t="s">
        <v>1</v>
      </c>
      <c r="L194" s="44"/>
      <c r="M194" s="226" t="s">
        <v>1</v>
      </c>
      <c r="N194" s="227" t="s">
        <v>42</v>
      </c>
      <c r="O194" s="91"/>
      <c r="P194" s="228">
        <f>O194*H194</f>
        <v>0</v>
      </c>
      <c r="Q194" s="228">
        <v>0.25871</v>
      </c>
      <c r="R194" s="228">
        <f>Q194*H194</f>
        <v>92.12145679999999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150</v>
      </c>
      <c r="AT194" s="230" t="s">
        <v>139</v>
      </c>
      <c r="AU194" s="230" t="s">
        <v>87</v>
      </c>
      <c r="AY194" s="17" t="s">
        <v>136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85</v>
      </c>
      <c r="BK194" s="231">
        <f>ROUND(I194*H194,2)</f>
        <v>0</v>
      </c>
      <c r="BL194" s="17" t="s">
        <v>150</v>
      </c>
      <c r="BM194" s="230" t="s">
        <v>209</v>
      </c>
    </row>
    <row r="195" s="13" customFormat="1">
      <c r="A195" s="13"/>
      <c r="B195" s="232"/>
      <c r="C195" s="233"/>
      <c r="D195" s="234" t="s">
        <v>146</v>
      </c>
      <c r="E195" s="235" t="s">
        <v>1</v>
      </c>
      <c r="F195" s="236" t="s">
        <v>147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146</v>
      </c>
      <c r="AU195" s="242" t="s">
        <v>87</v>
      </c>
      <c r="AV195" s="13" t="s">
        <v>85</v>
      </c>
      <c r="AW195" s="13" t="s">
        <v>32</v>
      </c>
      <c r="AX195" s="13" t="s">
        <v>77</v>
      </c>
      <c r="AY195" s="242" t="s">
        <v>136</v>
      </c>
    </row>
    <row r="196" s="14" customFormat="1">
      <c r="A196" s="14"/>
      <c r="B196" s="243"/>
      <c r="C196" s="244"/>
      <c r="D196" s="234" t="s">
        <v>146</v>
      </c>
      <c r="E196" s="245" t="s">
        <v>1</v>
      </c>
      <c r="F196" s="246" t="s">
        <v>157</v>
      </c>
      <c r="G196" s="244"/>
      <c r="H196" s="247">
        <v>356.07999999999998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146</v>
      </c>
      <c r="AU196" s="253" t="s">
        <v>87</v>
      </c>
      <c r="AV196" s="14" t="s">
        <v>87</v>
      </c>
      <c r="AW196" s="14" t="s">
        <v>32</v>
      </c>
      <c r="AX196" s="14" t="s">
        <v>77</v>
      </c>
      <c r="AY196" s="253" t="s">
        <v>136</v>
      </c>
    </row>
    <row r="197" s="15" customFormat="1">
      <c r="A197" s="15"/>
      <c r="B197" s="254"/>
      <c r="C197" s="255"/>
      <c r="D197" s="234" t="s">
        <v>146</v>
      </c>
      <c r="E197" s="256" t="s">
        <v>1</v>
      </c>
      <c r="F197" s="257" t="s">
        <v>149</v>
      </c>
      <c r="G197" s="255"/>
      <c r="H197" s="258">
        <v>356.07999999999998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146</v>
      </c>
      <c r="AU197" s="264" t="s">
        <v>87</v>
      </c>
      <c r="AV197" s="15" t="s">
        <v>150</v>
      </c>
      <c r="AW197" s="15" t="s">
        <v>32</v>
      </c>
      <c r="AX197" s="15" t="s">
        <v>85</v>
      </c>
      <c r="AY197" s="264" t="s">
        <v>136</v>
      </c>
    </row>
    <row r="198" s="2" customFormat="1" ht="16.5" customHeight="1">
      <c r="A198" s="38"/>
      <c r="B198" s="39"/>
      <c r="C198" s="219" t="s">
        <v>210</v>
      </c>
      <c r="D198" s="219" t="s">
        <v>139</v>
      </c>
      <c r="E198" s="220" t="s">
        <v>211</v>
      </c>
      <c r="F198" s="221" t="s">
        <v>212</v>
      </c>
      <c r="G198" s="222" t="s">
        <v>142</v>
      </c>
      <c r="H198" s="223">
        <v>1001.55</v>
      </c>
      <c r="I198" s="224"/>
      <c r="J198" s="225">
        <f>ROUND(I198*H198,2)</f>
        <v>0</v>
      </c>
      <c r="K198" s="221" t="s">
        <v>143</v>
      </c>
      <c r="L198" s="44"/>
      <c r="M198" s="226" t="s">
        <v>1</v>
      </c>
      <c r="N198" s="227" t="s">
        <v>42</v>
      </c>
      <c r="O198" s="91"/>
      <c r="P198" s="228">
        <f>O198*H198</f>
        <v>0</v>
      </c>
      <c r="Q198" s="228">
        <v>0.00025999999999999998</v>
      </c>
      <c r="R198" s="228">
        <f>Q198*H198</f>
        <v>0.26040299999999994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150</v>
      </c>
      <c r="AT198" s="230" t="s">
        <v>139</v>
      </c>
      <c r="AU198" s="230" t="s">
        <v>87</v>
      </c>
      <c r="AY198" s="17" t="s">
        <v>136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85</v>
      </c>
      <c r="BK198" s="231">
        <f>ROUND(I198*H198,2)</f>
        <v>0</v>
      </c>
      <c r="BL198" s="17" t="s">
        <v>150</v>
      </c>
      <c r="BM198" s="230" t="s">
        <v>213</v>
      </c>
    </row>
    <row r="199" s="13" customFormat="1">
      <c r="A199" s="13"/>
      <c r="B199" s="232"/>
      <c r="C199" s="233"/>
      <c r="D199" s="234" t="s">
        <v>146</v>
      </c>
      <c r="E199" s="235" t="s">
        <v>1</v>
      </c>
      <c r="F199" s="236" t="s">
        <v>147</v>
      </c>
      <c r="G199" s="233"/>
      <c r="H199" s="235" t="s">
        <v>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146</v>
      </c>
      <c r="AU199" s="242" t="s">
        <v>87</v>
      </c>
      <c r="AV199" s="13" t="s">
        <v>85</v>
      </c>
      <c r="AW199" s="13" t="s">
        <v>32</v>
      </c>
      <c r="AX199" s="13" t="s">
        <v>77</v>
      </c>
      <c r="AY199" s="242" t="s">
        <v>136</v>
      </c>
    </row>
    <row r="200" s="14" customFormat="1">
      <c r="A200" s="14"/>
      <c r="B200" s="243"/>
      <c r="C200" s="244"/>
      <c r="D200" s="234" t="s">
        <v>146</v>
      </c>
      <c r="E200" s="245" t="s">
        <v>1</v>
      </c>
      <c r="F200" s="246" t="s">
        <v>148</v>
      </c>
      <c r="G200" s="244"/>
      <c r="H200" s="247">
        <v>1001.55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146</v>
      </c>
      <c r="AU200" s="253" t="s">
        <v>87</v>
      </c>
      <c r="AV200" s="14" t="s">
        <v>87</v>
      </c>
      <c r="AW200" s="14" t="s">
        <v>32</v>
      </c>
      <c r="AX200" s="14" t="s">
        <v>85</v>
      </c>
      <c r="AY200" s="253" t="s">
        <v>136</v>
      </c>
    </row>
    <row r="201" s="2" customFormat="1" ht="16.5" customHeight="1">
      <c r="A201" s="38"/>
      <c r="B201" s="39"/>
      <c r="C201" s="219" t="s">
        <v>214</v>
      </c>
      <c r="D201" s="219" t="s">
        <v>139</v>
      </c>
      <c r="E201" s="220" t="s">
        <v>215</v>
      </c>
      <c r="F201" s="221" t="s">
        <v>216</v>
      </c>
      <c r="G201" s="222" t="s">
        <v>142</v>
      </c>
      <c r="H201" s="223">
        <v>1001.55</v>
      </c>
      <c r="I201" s="224"/>
      <c r="J201" s="225">
        <f>ROUND(I201*H201,2)</f>
        <v>0</v>
      </c>
      <c r="K201" s="221" t="s">
        <v>1</v>
      </c>
      <c r="L201" s="44"/>
      <c r="M201" s="226" t="s">
        <v>1</v>
      </c>
      <c r="N201" s="227" t="s">
        <v>42</v>
      </c>
      <c r="O201" s="91"/>
      <c r="P201" s="228">
        <f>O201*H201</f>
        <v>0</v>
      </c>
      <c r="Q201" s="228">
        <v>0.25871</v>
      </c>
      <c r="R201" s="228">
        <f>Q201*H201</f>
        <v>259.11100049999999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150</v>
      </c>
      <c r="AT201" s="230" t="s">
        <v>139</v>
      </c>
      <c r="AU201" s="230" t="s">
        <v>87</v>
      </c>
      <c r="AY201" s="17" t="s">
        <v>136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85</v>
      </c>
      <c r="BK201" s="231">
        <f>ROUND(I201*H201,2)</f>
        <v>0</v>
      </c>
      <c r="BL201" s="17" t="s">
        <v>150</v>
      </c>
      <c r="BM201" s="230" t="s">
        <v>217</v>
      </c>
    </row>
    <row r="202" s="13" customFormat="1">
      <c r="A202" s="13"/>
      <c r="B202" s="232"/>
      <c r="C202" s="233"/>
      <c r="D202" s="234" t="s">
        <v>146</v>
      </c>
      <c r="E202" s="235" t="s">
        <v>1</v>
      </c>
      <c r="F202" s="236" t="s">
        <v>147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146</v>
      </c>
      <c r="AU202" s="242" t="s">
        <v>87</v>
      </c>
      <c r="AV202" s="13" t="s">
        <v>85</v>
      </c>
      <c r="AW202" s="13" t="s">
        <v>32</v>
      </c>
      <c r="AX202" s="13" t="s">
        <v>77</v>
      </c>
      <c r="AY202" s="242" t="s">
        <v>136</v>
      </c>
    </row>
    <row r="203" s="14" customFormat="1">
      <c r="A203" s="14"/>
      <c r="B203" s="243"/>
      <c r="C203" s="244"/>
      <c r="D203" s="234" t="s">
        <v>146</v>
      </c>
      <c r="E203" s="245" t="s">
        <v>1</v>
      </c>
      <c r="F203" s="246" t="s">
        <v>148</v>
      </c>
      <c r="G203" s="244"/>
      <c r="H203" s="247">
        <v>1001.55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146</v>
      </c>
      <c r="AU203" s="253" t="s">
        <v>87</v>
      </c>
      <c r="AV203" s="14" t="s">
        <v>87</v>
      </c>
      <c r="AW203" s="14" t="s">
        <v>32</v>
      </c>
      <c r="AX203" s="14" t="s">
        <v>85</v>
      </c>
      <c r="AY203" s="253" t="s">
        <v>136</v>
      </c>
    </row>
    <row r="204" s="2" customFormat="1" ht="16.5" customHeight="1">
      <c r="A204" s="38"/>
      <c r="B204" s="39"/>
      <c r="C204" s="219" t="s">
        <v>218</v>
      </c>
      <c r="D204" s="219" t="s">
        <v>139</v>
      </c>
      <c r="E204" s="220" t="s">
        <v>219</v>
      </c>
      <c r="F204" s="221" t="s">
        <v>220</v>
      </c>
      <c r="G204" s="222" t="s">
        <v>142</v>
      </c>
      <c r="H204" s="223">
        <v>67.629999999999995</v>
      </c>
      <c r="I204" s="224"/>
      <c r="J204" s="225">
        <f>ROUND(I204*H204,2)</f>
        <v>0</v>
      </c>
      <c r="K204" s="221" t="s">
        <v>1</v>
      </c>
      <c r="L204" s="44"/>
      <c r="M204" s="226" t="s">
        <v>1</v>
      </c>
      <c r="N204" s="227" t="s">
        <v>42</v>
      </c>
      <c r="O204" s="91"/>
      <c r="P204" s="228">
        <f>O204*H204</f>
        <v>0</v>
      </c>
      <c r="Q204" s="228">
        <v>0.25871</v>
      </c>
      <c r="R204" s="228">
        <f>Q204*H204</f>
        <v>17.496557299999999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150</v>
      </c>
      <c r="AT204" s="230" t="s">
        <v>139</v>
      </c>
      <c r="AU204" s="230" t="s">
        <v>87</v>
      </c>
      <c r="AY204" s="17" t="s">
        <v>136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85</v>
      </c>
      <c r="BK204" s="231">
        <f>ROUND(I204*H204,2)</f>
        <v>0</v>
      </c>
      <c r="BL204" s="17" t="s">
        <v>150</v>
      </c>
      <c r="BM204" s="230" t="s">
        <v>221</v>
      </c>
    </row>
    <row r="205" s="13" customFormat="1">
      <c r="A205" s="13"/>
      <c r="B205" s="232"/>
      <c r="C205" s="233"/>
      <c r="D205" s="234" t="s">
        <v>146</v>
      </c>
      <c r="E205" s="235" t="s">
        <v>1</v>
      </c>
      <c r="F205" s="236" t="s">
        <v>147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146</v>
      </c>
      <c r="AU205" s="242" t="s">
        <v>87</v>
      </c>
      <c r="AV205" s="13" t="s">
        <v>85</v>
      </c>
      <c r="AW205" s="13" t="s">
        <v>32</v>
      </c>
      <c r="AX205" s="13" t="s">
        <v>77</v>
      </c>
      <c r="AY205" s="242" t="s">
        <v>136</v>
      </c>
    </row>
    <row r="206" s="14" customFormat="1">
      <c r="A206" s="14"/>
      <c r="B206" s="243"/>
      <c r="C206" s="244"/>
      <c r="D206" s="234" t="s">
        <v>146</v>
      </c>
      <c r="E206" s="245" t="s">
        <v>1</v>
      </c>
      <c r="F206" s="246" t="s">
        <v>222</v>
      </c>
      <c r="G206" s="244"/>
      <c r="H206" s="247">
        <v>67.629999999999995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146</v>
      </c>
      <c r="AU206" s="253" t="s">
        <v>87</v>
      </c>
      <c r="AV206" s="14" t="s">
        <v>87</v>
      </c>
      <c r="AW206" s="14" t="s">
        <v>32</v>
      </c>
      <c r="AX206" s="14" t="s">
        <v>85</v>
      </c>
      <c r="AY206" s="253" t="s">
        <v>136</v>
      </c>
    </row>
    <row r="207" s="2" customFormat="1" ht="16.5" customHeight="1">
      <c r="A207" s="38"/>
      <c r="B207" s="39"/>
      <c r="C207" s="219" t="s">
        <v>223</v>
      </c>
      <c r="D207" s="219" t="s">
        <v>139</v>
      </c>
      <c r="E207" s="220" t="s">
        <v>224</v>
      </c>
      <c r="F207" s="221" t="s">
        <v>225</v>
      </c>
      <c r="G207" s="222" t="s">
        <v>142</v>
      </c>
      <c r="H207" s="223">
        <v>67.629999999999995</v>
      </c>
      <c r="I207" s="224"/>
      <c r="J207" s="225">
        <f>ROUND(I207*H207,2)</f>
        <v>0</v>
      </c>
      <c r="K207" s="221" t="s">
        <v>1</v>
      </c>
      <c r="L207" s="44"/>
      <c r="M207" s="226" t="s">
        <v>1</v>
      </c>
      <c r="N207" s="227" t="s">
        <v>42</v>
      </c>
      <c r="O207" s="91"/>
      <c r="P207" s="228">
        <f>O207*H207</f>
        <v>0</v>
      </c>
      <c r="Q207" s="228">
        <v>0.25871</v>
      </c>
      <c r="R207" s="228">
        <f>Q207*H207</f>
        <v>17.496557299999999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150</v>
      </c>
      <c r="AT207" s="230" t="s">
        <v>139</v>
      </c>
      <c r="AU207" s="230" t="s">
        <v>87</v>
      </c>
      <c r="AY207" s="17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85</v>
      </c>
      <c r="BK207" s="231">
        <f>ROUND(I207*H207,2)</f>
        <v>0</v>
      </c>
      <c r="BL207" s="17" t="s">
        <v>150</v>
      </c>
      <c r="BM207" s="230" t="s">
        <v>226</v>
      </c>
    </row>
    <row r="208" s="13" customFormat="1">
      <c r="A208" s="13"/>
      <c r="B208" s="232"/>
      <c r="C208" s="233"/>
      <c r="D208" s="234" t="s">
        <v>146</v>
      </c>
      <c r="E208" s="235" t="s">
        <v>1</v>
      </c>
      <c r="F208" s="236" t="s">
        <v>147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146</v>
      </c>
      <c r="AU208" s="242" t="s">
        <v>87</v>
      </c>
      <c r="AV208" s="13" t="s">
        <v>85</v>
      </c>
      <c r="AW208" s="13" t="s">
        <v>32</v>
      </c>
      <c r="AX208" s="13" t="s">
        <v>77</v>
      </c>
      <c r="AY208" s="242" t="s">
        <v>136</v>
      </c>
    </row>
    <row r="209" s="14" customFormat="1">
      <c r="A209" s="14"/>
      <c r="B209" s="243"/>
      <c r="C209" s="244"/>
      <c r="D209" s="234" t="s">
        <v>146</v>
      </c>
      <c r="E209" s="245" t="s">
        <v>1</v>
      </c>
      <c r="F209" s="246" t="s">
        <v>222</v>
      </c>
      <c r="G209" s="244"/>
      <c r="H209" s="247">
        <v>67.629999999999995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146</v>
      </c>
      <c r="AU209" s="253" t="s">
        <v>87</v>
      </c>
      <c r="AV209" s="14" t="s">
        <v>87</v>
      </c>
      <c r="AW209" s="14" t="s">
        <v>32</v>
      </c>
      <c r="AX209" s="14" t="s">
        <v>85</v>
      </c>
      <c r="AY209" s="253" t="s">
        <v>136</v>
      </c>
    </row>
    <row r="210" s="2" customFormat="1" ht="24.15" customHeight="1">
      <c r="A210" s="38"/>
      <c r="B210" s="39"/>
      <c r="C210" s="219" t="s">
        <v>7</v>
      </c>
      <c r="D210" s="219" t="s">
        <v>139</v>
      </c>
      <c r="E210" s="220" t="s">
        <v>227</v>
      </c>
      <c r="F210" s="221" t="s">
        <v>228</v>
      </c>
      <c r="G210" s="222" t="s">
        <v>142</v>
      </c>
      <c r="H210" s="223">
        <v>67.629999999999995</v>
      </c>
      <c r="I210" s="224"/>
      <c r="J210" s="225">
        <f>ROUND(I210*H210,2)</f>
        <v>0</v>
      </c>
      <c r="K210" s="221" t="s">
        <v>1</v>
      </c>
      <c r="L210" s="44"/>
      <c r="M210" s="226" t="s">
        <v>1</v>
      </c>
      <c r="N210" s="227" t="s">
        <v>42</v>
      </c>
      <c r="O210" s="91"/>
      <c r="P210" s="228">
        <f>O210*H210</f>
        <v>0</v>
      </c>
      <c r="Q210" s="228">
        <v>0.25871</v>
      </c>
      <c r="R210" s="228">
        <f>Q210*H210</f>
        <v>17.496557299999999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150</v>
      </c>
      <c r="AT210" s="230" t="s">
        <v>139</v>
      </c>
      <c r="AU210" s="230" t="s">
        <v>87</v>
      </c>
      <c r="AY210" s="17" t="s">
        <v>136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85</v>
      </c>
      <c r="BK210" s="231">
        <f>ROUND(I210*H210,2)</f>
        <v>0</v>
      </c>
      <c r="BL210" s="17" t="s">
        <v>150</v>
      </c>
      <c r="BM210" s="230" t="s">
        <v>229</v>
      </c>
    </row>
    <row r="211" s="13" customFormat="1">
      <c r="A211" s="13"/>
      <c r="B211" s="232"/>
      <c r="C211" s="233"/>
      <c r="D211" s="234" t="s">
        <v>146</v>
      </c>
      <c r="E211" s="235" t="s">
        <v>1</v>
      </c>
      <c r="F211" s="236" t="s">
        <v>147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146</v>
      </c>
      <c r="AU211" s="242" t="s">
        <v>87</v>
      </c>
      <c r="AV211" s="13" t="s">
        <v>85</v>
      </c>
      <c r="AW211" s="13" t="s">
        <v>32</v>
      </c>
      <c r="AX211" s="13" t="s">
        <v>77</v>
      </c>
      <c r="AY211" s="242" t="s">
        <v>136</v>
      </c>
    </row>
    <row r="212" s="14" customFormat="1">
      <c r="A212" s="14"/>
      <c r="B212" s="243"/>
      <c r="C212" s="244"/>
      <c r="D212" s="234" t="s">
        <v>146</v>
      </c>
      <c r="E212" s="245" t="s">
        <v>1</v>
      </c>
      <c r="F212" s="246" t="s">
        <v>222</v>
      </c>
      <c r="G212" s="244"/>
      <c r="H212" s="247">
        <v>67.629999999999995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146</v>
      </c>
      <c r="AU212" s="253" t="s">
        <v>87</v>
      </c>
      <c r="AV212" s="14" t="s">
        <v>87</v>
      </c>
      <c r="AW212" s="14" t="s">
        <v>32</v>
      </c>
      <c r="AX212" s="14" t="s">
        <v>85</v>
      </c>
      <c r="AY212" s="253" t="s">
        <v>136</v>
      </c>
    </row>
    <row r="213" s="2" customFormat="1" ht="16.5" customHeight="1">
      <c r="A213" s="38"/>
      <c r="B213" s="39"/>
      <c r="C213" s="219" t="s">
        <v>230</v>
      </c>
      <c r="D213" s="219" t="s">
        <v>139</v>
      </c>
      <c r="E213" s="220" t="s">
        <v>231</v>
      </c>
      <c r="F213" s="221" t="s">
        <v>232</v>
      </c>
      <c r="G213" s="222" t="s">
        <v>142</v>
      </c>
      <c r="H213" s="223">
        <v>67.629999999999995</v>
      </c>
      <c r="I213" s="224"/>
      <c r="J213" s="225">
        <f>ROUND(I213*H213,2)</f>
        <v>0</v>
      </c>
      <c r="K213" s="221" t="s">
        <v>1</v>
      </c>
      <c r="L213" s="44"/>
      <c r="M213" s="226" t="s">
        <v>1</v>
      </c>
      <c r="N213" s="227" t="s">
        <v>42</v>
      </c>
      <c r="O213" s="91"/>
      <c r="P213" s="228">
        <f>O213*H213</f>
        <v>0</v>
      </c>
      <c r="Q213" s="228">
        <v>0</v>
      </c>
      <c r="R213" s="228">
        <f>Q213*H213</f>
        <v>0</v>
      </c>
      <c r="S213" s="228">
        <v>0.0055999999999999999</v>
      </c>
      <c r="T213" s="229">
        <f>S213*H213</f>
        <v>0.37872799999999995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150</v>
      </c>
      <c r="AT213" s="230" t="s">
        <v>139</v>
      </c>
      <c r="AU213" s="230" t="s">
        <v>87</v>
      </c>
      <c r="AY213" s="17" t="s">
        <v>136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85</v>
      </c>
      <c r="BK213" s="231">
        <f>ROUND(I213*H213,2)</f>
        <v>0</v>
      </c>
      <c r="BL213" s="17" t="s">
        <v>150</v>
      </c>
      <c r="BM213" s="230" t="s">
        <v>233</v>
      </c>
    </row>
    <row r="214" s="13" customFormat="1">
      <c r="A214" s="13"/>
      <c r="B214" s="232"/>
      <c r="C214" s="233"/>
      <c r="D214" s="234" t="s">
        <v>146</v>
      </c>
      <c r="E214" s="235" t="s">
        <v>1</v>
      </c>
      <c r="F214" s="236" t="s">
        <v>147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146</v>
      </c>
      <c r="AU214" s="242" t="s">
        <v>87</v>
      </c>
      <c r="AV214" s="13" t="s">
        <v>85</v>
      </c>
      <c r="AW214" s="13" t="s">
        <v>32</v>
      </c>
      <c r="AX214" s="13" t="s">
        <v>77</v>
      </c>
      <c r="AY214" s="242" t="s">
        <v>136</v>
      </c>
    </row>
    <row r="215" s="14" customFormat="1">
      <c r="A215" s="14"/>
      <c r="B215" s="243"/>
      <c r="C215" s="244"/>
      <c r="D215" s="234" t="s">
        <v>146</v>
      </c>
      <c r="E215" s="245" t="s">
        <v>1</v>
      </c>
      <c r="F215" s="246" t="s">
        <v>222</v>
      </c>
      <c r="G215" s="244"/>
      <c r="H215" s="247">
        <v>67.629999999999995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146</v>
      </c>
      <c r="AU215" s="253" t="s">
        <v>87</v>
      </c>
      <c r="AV215" s="14" t="s">
        <v>87</v>
      </c>
      <c r="AW215" s="14" t="s">
        <v>32</v>
      </c>
      <c r="AX215" s="14" t="s">
        <v>85</v>
      </c>
      <c r="AY215" s="253" t="s">
        <v>136</v>
      </c>
    </row>
    <row r="216" s="2" customFormat="1" ht="33" customHeight="1">
      <c r="A216" s="38"/>
      <c r="B216" s="39"/>
      <c r="C216" s="219" t="s">
        <v>234</v>
      </c>
      <c r="D216" s="219" t="s">
        <v>139</v>
      </c>
      <c r="E216" s="220" t="s">
        <v>235</v>
      </c>
      <c r="F216" s="221" t="s">
        <v>236</v>
      </c>
      <c r="G216" s="222" t="s">
        <v>142</v>
      </c>
      <c r="H216" s="223">
        <v>67.629999999999995</v>
      </c>
      <c r="I216" s="224"/>
      <c r="J216" s="225">
        <f>ROUND(I216*H216,2)</f>
        <v>0</v>
      </c>
      <c r="K216" s="221" t="s">
        <v>1</v>
      </c>
      <c r="L216" s="44"/>
      <c r="M216" s="226" t="s">
        <v>1</v>
      </c>
      <c r="N216" s="227" t="s">
        <v>42</v>
      </c>
      <c r="O216" s="91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150</v>
      </c>
      <c r="AT216" s="230" t="s">
        <v>139</v>
      </c>
      <c r="AU216" s="230" t="s">
        <v>87</v>
      </c>
      <c r="AY216" s="17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85</v>
      </c>
      <c r="BK216" s="231">
        <f>ROUND(I216*H216,2)</f>
        <v>0</v>
      </c>
      <c r="BL216" s="17" t="s">
        <v>150</v>
      </c>
      <c r="BM216" s="230" t="s">
        <v>237</v>
      </c>
    </row>
    <row r="217" s="13" customFormat="1">
      <c r="A217" s="13"/>
      <c r="B217" s="232"/>
      <c r="C217" s="233"/>
      <c r="D217" s="234" t="s">
        <v>146</v>
      </c>
      <c r="E217" s="235" t="s">
        <v>1</v>
      </c>
      <c r="F217" s="236" t="s">
        <v>147</v>
      </c>
      <c r="G217" s="233"/>
      <c r="H217" s="235" t="s">
        <v>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146</v>
      </c>
      <c r="AU217" s="242" t="s">
        <v>87</v>
      </c>
      <c r="AV217" s="13" t="s">
        <v>85</v>
      </c>
      <c r="AW217" s="13" t="s">
        <v>32</v>
      </c>
      <c r="AX217" s="13" t="s">
        <v>77</v>
      </c>
      <c r="AY217" s="242" t="s">
        <v>136</v>
      </c>
    </row>
    <row r="218" s="14" customFormat="1">
      <c r="A218" s="14"/>
      <c r="B218" s="243"/>
      <c r="C218" s="244"/>
      <c r="D218" s="234" t="s">
        <v>146</v>
      </c>
      <c r="E218" s="245" t="s">
        <v>1</v>
      </c>
      <c r="F218" s="246" t="s">
        <v>222</v>
      </c>
      <c r="G218" s="244"/>
      <c r="H218" s="247">
        <v>67.629999999999995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146</v>
      </c>
      <c r="AU218" s="253" t="s">
        <v>87</v>
      </c>
      <c r="AV218" s="14" t="s">
        <v>87</v>
      </c>
      <c r="AW218" s="14" t="s">
        <v>32</v>
      </c>
      <c r="AX218" s="14" t="s">
        <v>85</v>
      </c>
      <c r="AY218" s="253" t="s">
        <v>136</v>
      </c>
    </row>
    <row r="219" s="2" customFormat="1" ht="24.15" customHeight="1">
      <c r="A219" s="38"/>
      <c r="B219" s="39"/>
      <c r="C219" s="219" t="s">
        <v>238</v>
      </c>
      <c r="D219" s="219" t="s">
        <v>139</v>
      </c>
      <c r="E219" s="220" t="s">
        <v>239</v>
      </c>
      <c r="F219" s="221" t="s">
        <v>240</v>
      </c>
      <c r="G219" s="222" t="s">
        <v>142</v>
      </c>
      <c r="H219" s="223">
        <v>67.629999999999995</v>
      </c>
      <c r="I219" s="224"/>
      <c r="J219" s="225">
        <f>ROUND(I219*H219,2)</f>
        <v>0</v>
      </c>
      <c r="K219" s="221" t="s">
        <v>1</v>
      </c>
      <c r="L219" s="44"/>
      <c r="M219" s="226" t="s">
        <v>1</v>
      </c>
      <c r="N219" s="227" t="s">
        <v>42</v>
      </c>
      <c r="O219" s="91"/>
      <c r="P219" s="228">
        <f>O219*H219</f>
        <v>0</v>
      </c>
      <c r="Q219" s="228">
        <v>0.25871</v>
      </c>
      <c r="R219" s="228">
        <f>Q219*H219</f>
        <v>17.496557299999999</v>
      </c>
      <c r="S219" s="228">
        <v>0</v>
      </c>
      <c r="T219" s="22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150</v>
      </c>
      <c r="AT219" s="230" t="s">
        <v>139</v>
      </c>
      <c r="AU219" s="230" t="s">
        <v>87</v>
      </c>
      <c r="AY219" s="17" t="s">
        <v>136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85</v>
      </c>
      <c r="BK219" s="231">
        <f>ROUND(I219*H219,2)</f>
        <v>0</v>
      </c>
      <c r="BL219" s="17" t="s">
        <v>150</v>
      </c>
      <c r="BM219" s="230" t="s">
        <v>241</v>
      </c>
    </row>
    <row r="220" s="13" customFormat="1">
      <c r="A220" s="13"/>
      <c r="B220" s="232"/>
      <c r="C220" s="233"/>
      <c r="D220" s="234" t="s">
        <v>146</v>
      </c>
      <c r="E220" s="235" t="s">
        <v>1</v>
      </c>
      <c r="F220" s="236" t="s">
        <v>147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146</v>
      </c>
      <c r="AU220" s="242" t="s">
        <v>87</v>
      </c>
      <c r="AV220" s="13" t="s">
        <v>85</v>
      </c>
      <c r="AW220" s="13" t="s">
        <v>32</v>
      </c>
      <c r="AX220" s="13" t="s">
        <v>77</v>
      </c>
      <c r="AY220" s="242" t="s">
        <v>136</v>
      </c>
    </row>
    <row r="221" s="14" customFormat="1">
      <c r="A221" s="14"/>
      <c r="B221" s="243"/>
      <c r="C221" s="244"/>
      <c r="D221" s="234" t="s">
        <v>146</v>
      </c>
      <c r="E221" s="245" t="s">
        <v>1</v>
      </c>
      <c r="F221" s="246" t="s">
        <v>222</v>
      </c>
      <c r="G221" s="244"/>
      <c r="H221" s="247">
        <v>67.629999999999995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146</v>
      </c>
      <c r="AU221" s="253" t="s">
        <v>87</v>
      </c>
      <c r="AV221" s="14" t="s">
        <v>87</v>
      </c>
      <c r="AW221" s="14" t="s">
        <v>32</v>
      </c>
      <c r="AX221" s="14" t="s">
        <v>85</v>
      </c>
      <c r="AY221" s="253" t="s">
        <v>136</v>
      </c>
    </row>
    <row r="222" s="2" customFormat="1" ht="16.5" customHeight="1">
      <c r="A222" s="38"/>
      <c r="B222" s="39"/>
      <c r="C222" s="219" t="s">
        <v>242</v>
      </c>
      <c r="D222" s="219" t="s">
        <v>139</v>
      </c>
      <c r="E222" s="220" t="s">
        <v>243</v>
      </c>
      <c r="F222" s="221" t="s">
        <v>244</v>
      </c>
      <c r="G222" s="222" t="s">
        <v>245</v>
      </c>
      <c r="H222" s="223">
        <v>1</v>
      </c>
      <c r="I222" s="224"/>
      <c r="J222" s="225">
        <f>ROUND(I222*H222,2)</f>
        <v>0</v>
      </c>
      <c r="K222" s="221" t="s">
        <v>1</v>
      </c>
      <c r="L222" s="44"/>
      <c r="M222" s="226" t="s">
        <v>1</v>
      </c>
      <c r="N222" s="227" t="s">
        <v>42</v>
      </c>
      <c r="O222" s="91"/>
      <c r="P222" s="228">
        <f>O222*H222</f>
        <v>0</v>
      </c>
      <c r="Q222" s="228">
        <v>0.25871</v>
      </c>
      <c r="R222" s="228">
        <f>Q222*H222</f>
        <v>0.25871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150</v>
      </c>
      <c r="AT222" s="230" t="s">
        <v>139</v>
      </c>
      <c r="AU222" s="230" t="s">
        <v>87</v>
      </c>
      <c r="AY222" s="17" t="s">
        <v>136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85</v>
      </c>
      <c r="BK222" s="231">
        <f>ROUND(I222*H222,2)</f>
        <v>0</v>
      </c>
      <c r="BL222" s="17" t="s">
        <v>150</v>
      </c>
      <c r="BM222" s="230" t="s">
        <v>246</v>
      </c>
    </row>
    <row r="223" s="13" customFormat="1">
      <c r="A223" s="13"/>
      <c r="B223" s="232"/>
      <c r="C223" s="233"/>
      <c r="D223" s="234" t="s">
        <v>146</v>
      </c>
      <c r="E223" s="235" t="s">
        <v>1</v>
      </c>
      <c r="F223" s="236" t="s">
        <v>147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146</v>
      </c>
      <c r="AU223" s="242" t="s">
        <v>87</v>
      </c>
      <c r="AV223" s="13" t="s">
        <v>85</v>
      </c>
      <c r="AW223" s="13" t="s">
        <v>32</v>
      </c>
      <c r="AX223" s="13" t="s">
        <v>77</v>
      </c>
      <c r="AY223" s="242" t="s">
        <v>136</v>
      </c>
    </row>
    <row r="224" s="14" customFormat="1">
      <c r="A224" s="14"/>
      <c r="B224" s="243"/>
      <c r="C224" s="244"/>
      <c r="D224" s="234" t="s">
        <v>146</v>
      </c>
      <c r="E224" s="245" t="s">
        <v>1</v>
      </c>
      <c r="F224" s="246" t="s">
        <v>85</v>
      </c>
      <c r="G224" s="244"/>
      <c r="H224" s="247">
        <v>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146</v>
      </c>
      <c r="AU224" s="253" t="s">
        <v>87</v>
      </c>
      <c r="AV224" s="14" t="s">
        <v>87</v>
      </c>
      <c r="AW224" s="14" t="s">
        <v>32</v>
      </c>
      <c r="AX224" s="14" t="s">
        <v>85</v>
      </c>
      <c r="AY224" s="253" t="s">
        <v>136</v>
      </c>
    </row>
    <row r="225" s="12" customFormat="1" ht="20.88" customHeight="1">
      <c r="A225" s="12"/>
      <c r="B225" s="203"/>
      <c r="C225" s="204"/>
      <c r="D225" s="205" t="s">
        <v>76</v>
      </c>
      <c r="E225" s="217" t="s">
        <v>247</v>
      </c>
      <c r="F225" s="217" t="s">
        <v>248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SUM(P226:P273)</f>
        <v>0</v>
      </c>
      <c r="Q225" s="211"/>
      <c r="R225" s="212">
        <f>SUM(R226:R273)</f>
        <v>0</v>
      </c>
      <c r="S225" s="211"/>
      <c r="T225" s="213">
        <f>SUM(T226:T273)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85</v>
      </c>
      <c r="AT225" s="215" t="s">
        <v>76</v>
      </c>
      <c r="AU225" s="215" t="s">
        <v>87</v>
      </c>
      <c r="AY225" s="214" t="s">
        <v>136</v>
      </c>
      <c r="BK225" s="216">
        <f>SUM(BK226:BK273)</f>
        <v>0</v>
      </c>
    </row>
    <row r="226" s="2" customFormat="1" ht="24.15" customHeight="1">
      <c r="A226" s="38"/>
      <c r="B226" s="39"/>
      <c r="C226" s="219" t="s">
        <v>249</v>
      </c>
      <c r="D226" s="219" t="s">
        <v>139</v>
      </c>
      <c r="E226" s="220" t="s">
        <v>250</v>
      </c>
      <c r="F226" s="221" t="s">
        <v>251</v>
      </c>
      <c r="G226" s="222" t="s">
        <v>252</v>
      </c>
      <c r="H226" s="223">
        <v>1</v>
      </c>
      <c r="I226" s="224"/>
      <c r="J226" s="225">
        <f>ROUND(I226*H226,2)</f>
        <v>0</v>
      </c>
      <c r="K226" s="221" t="s">
        <v>1</v>
      </c>
      <c r="L226" s="44"/>
      <c r="M226" s="226" t="s">
        <v>1</v>
      </c>
      <c r="N226" s="227" t="s">
        <v>42</v>
      </c>
      <c r="O226" s="91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150</v>
      </c>
      <c r="AT226" s="230" t="s">
        <v>139</v>
      </c>
      <c r="AU226" s="230" t="s">
        <v>153</v>
      </c>
      <c r="AY226" s="17" t="s">
        <v>136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85</v>
      </c>
      <c r="BK226" s="231">
        <f>ROUND(I226*H226,2)</f>
        <v>0</v>
      </c>
      <c r="BL226" s="17" t="s">
        <v>150</v>
      </c>
      <c r="BM226" s="230" t="s">
        <v>253</v>
      </c>
    </row>
    <row r="227" s="13" customFormat="1">
      <c r="A227" s="13"/>
      <c r="B227" s="232"/>
      <c r="C227" s="233"/>
      <c r="D227" s="234" t="s">
        <v>146</v>
      </c>
      <c r="E227" s="235" t="s">
        <v>1</v>
      </c>
      <c r="F227" s="236" t="s">
        <v>147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146</v>
      </c>
      <c r="AU227" s="242" t="s">
        <v>153</v>
      </c>
      <c r="AV227" s="13" t="s">
        <v>85</v>
      </c>
      <c r="AW227" s="13" t="s">
        <v>32</v>
      </c>
      <c r="AX227" s="13" t="s">
        <v>77</v>
      </c>
      <c r="AY227" s="242" t="s">
        <v>136</v>
      </c>
    </row>
    <row r="228" s="14" customFormat="1">
      <c r="A228" s="14"/>
      <c r="B228" s="243"/>
      <c r="C228" s="244"/>
      <c r="D228" s="234" t="s">
        <v>146</v>
      </c>
      <c r="E228" s="245" t="s">
        <v>1</v>
      </c>
      <c r="F228" s="246" t="s">
        <v>254</v>
      </c>
      <c r="G228" s="244"/>
      <c r="H228" s="247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146</v>
      </c>
      <c r="AU228" s="253" t="s">
        <v>153</v>
      </c>
      <c r="AV228" s="14" t="s">
        <v>87</v>
      </c>
      <c r="AW228" s="14" t="s">
        <v>32</v>
      </c>
      <c r="AX228" s="14" t="s">
        <v>77</v>
      </c>
      <c r="AY228" s="253" t="s">
        <v>136</v>
      </c>
    </row>
    <row r="229" s="15" customFormat="1">
      <c r="A229" s="15"/>
      <c r="B229" s="254"/>
      <c r="C229" s="255"/>
      <c r="D229" s="234" t="s">
        <v>146</v>
      </c>
      <c r="E229" s="256" t="s">
        <v>1</v>
      </c>
      <c r="F229" s="257" t="s">
        <v>149</v>
      </c>
      <c r="G229" s="255"/>
      <c r="H229" s="258">
        <v>1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146</v>
      </c>
      <c r="AU229" s="264" t="s">
        <v>153</v>
      </c>
      <c r="AV229" s="15" t="s">
        <v>150</v>
      </c>
      <c r="AW229" s="15" t="s">
        <v>32</v>
      </c>
      <c r="AX229" s="15" t="s">
        <v>85</v>
      </c>
      <c r="AY229" s="264" t="s">
        <v>136</v>
      </c>
    </row>
    <row r="230" s="2" customFormat="1" ht="37.8" customHeight="1">
      <c r="A230" s="38"/>
      <c r="B230" s="39"/>
      <c r="C230" s="219" t="s">
        <v>255</v>
      </c>
      <c r="D230" s="219" t="s">
        <v>139</v>
      </c>
      <c r="E230" s="220" t="s">
        <v>256</v>
      </c>
      <c r="F230" s="221" t="s">
        <v>257</v>
      </c>
      <c r="G230" s="222" t="s">
        <v>252</v>
      </c>
      <c r="H230" s="223">
        <v>4</v>
      </c>
      <c r="I230" s="224"/>
      <c r="J230" s="225">
        <f>ROUND(I230*H230,2)</f>
        <v>0</v>
      </c>
      <c r="K230" s="221" t="s">
        <v>1</v>
      </c>
      <c r="L230" s="44"/>
      <c r="M230" s="226" t="s">
        <v>1</v>
      </c>
      <c r="N230" s="227" t="s">
        <v>42</v>
      </c>
      <c r="O230" s="91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150</v>
      </c>
      <c r="AT230" s="230" t="s">
        <v>139</v>
      </c>
      <c r="AU230" s="230" t="s">
        <v>153</v>
      </c>
      <c r="AY230" s="17" t="s">
        <v>136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85</v>
      </c>
      <c r="BK230" s="231">
        <f>ROUND(I230*H230,2)</f>
        <v>0</v>
      </c>
      <c r="BL230" s="17" t="s">
        <v>150</v>
      </c>
      <c r="BM230" s="230" t="s">
        <v>258</v>
      </c>
    </row>
    <row r="231" s="13" customFormat="1">
      <c r="A231" s="13"/>
      <c r="B231" s="232"/>
      <c r="C231" s="233"/>
      <c r="D231" s="234" t="s">
        <v>146</v>
      </c>
      <c r="E231" s="235" t="s">
        <v>1</v>
      </c>
      <c r="F231" s="236" t="s">
        <v>147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146</v>
      </c>
      <c r="AU231" s="242" t="s">
        <v>153</v>
      </c>
      <c r="AV231" s="13" t="s">
        <v>85</v>
      </c>
      <c r="AW231" s="13" t="s">
        <v>32</v>
      </c>
      <c r="AX231" s="13" t="s">
        <v>77</v>
      </c>
      <c r="AY231" s="242" t="s">
        <v>136</v>
      </c>
    </row>
    <row r="232" s="14" customFormat="1">
      <c r="A232" s="14"/>
      <c r="B232" s="243"/>
      <c r="C232" s="244"/>
      <c r="D232" s="234" t="s">
        <v>146</v>
      </c>
      <c r="E232" s="245" t="s">
        <v>1</v>
      </c>
      <c r="F232" s="246" t="s">
        <v>259</v>
      </c>
      <c r="G232" s="244"/>
      <c r="H232" s="247">
        <v>4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146</v>
      </c>
      <c r="AU232" s="253" t="s">
        <v>153</v>
      </c>
      <c r="AV232" s="14" t="s">
        <v>87</v>
      </c>
      <c r="AW232" s="14" t="s">
        <v>32</v>
      </c>
      <c r="AX232" s="14" t="s">
        <v>77</v>
      </c>
      <c r="AY232" s="253" t="s">
        <v>136</v>
      </c>
    </row>
    <row r="233" s="15" customFormat="1">
      <c r="A233" s="15"/>
      <c r="B233" s="254"/>
      <c r="C233" s="255"/>
      <c r="D233" s="234" t="s">
        <v>146</v>
      </c>
      <c r="E233" s="256" t="s">
        <v>1</v>
      </c>
      <c r="F233" s="257" t="s">
        <v>149</v>
      </c>
      <c r="G233" s="255"/>
      <c r="H233" s="258">
        <v>4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146</v>
      </c>
      <c r="AU233" s="264" t="s">
        <v>153</v>
      </c>
      <c r="AV233" s="15" t="s">
        <v>150</v>
      </c>
      <c r="AW233" s="15" t="s">
        <v>32</v>
      </c>
      <c r="AX233" s="15" t="s">
        <v>85</v>
      </c>
      <c r="AY233" s="264" t="s">
        <v>136</v>
      </c>
    </row>
    <row r="234" s="2" customFormat="1" ht="49.05" customHeight="1">
      <c r="A234" s="38"/>
      <c r="B234" s="39"/>
      <c r="C234" s="219" t="s">
        <v>260</v>
      </c>
      <c r="D234" s="219" t="s">
        <v>139</v>
      </c>
      <c r="E234" s="220" t="s">
        <v>261</v>
      </c>
      <c r="F234" s="221" t="s">
        <v>262</v>
      </c>
      <c r="G234" s="222" t="s">
        <v>252</v>
      </c>
      <c r="H234" s="223">
        <v>1</v>
      </c>
      <c r="I234" s="224"/>
      <c r="J234" s="225">
        <f>ROUND(I234*H234,2)</f>
        <v>0</v>
      </c>
      <c r="K234" s="221" t="s">
        <v>1</v>
      </c>
      <c r="L234" s="44"/>
      <c r="M234" s="226" t="s">
        <v>1</v>
      </c>
      <c r="N234" s="227" t="s">
        <v>42</v>
      </c>
      <c r="O234" s="91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150</v>
      </c>
      <c r="AT234" s="230" t="s">
        <v>139</v>
      </c>
      <c r="AU234" s="230" t="s">
        <v>153</v>
      </c>
      <c r="AY234" s="17" t="s">
        <v>136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85</v>
      </c>
      <c r="BK234" s="231">
        <f>ROUND(I234*H234,2)</f>
        <v>0</v>
      </c>
      <c r="BL234" s="17" t="s">
        <v>150</v>
      </c>
      <c r="BM234" s="230" t="s">
        <v>263</v>
      </c>
    </row>
    <row r="235" s="13" customFormat="1">
      <c r="A235" s="13"/>
      <c r="B235" s="232"/>
      <c r="C235" s="233"/>
      <c r="D235" s="234" t="s">
        <v>146</v>
      </c>
      <c r="E235" s="235" t="s">
        <v>1</v>
      </c>
      <c r="F235" s="236" t="s">
        <v>147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146</v>
      </c>
      <c r="AU235" s="242" t="s">
        <v>153</v>
      </c>
      <c r="AV235" s="13" t="s">
        <v>85</v>
      </c>
      <c r="AW235" s="13" t="s">
        <v>32</v>
      </c>
      <c r="AX235" s="13" t="s">
        <v>77</v>
      </c>
      <c r="AY235" s="242" t="s">
        <v>136</v>
      </c>
    </row>
    <row r="236" s="14" customFormat="1">
      <c r="A236" s="14"/>
      <c r="B236" s="243"/>
      <c r="C236" s="244"/>
      <c r="D236" s="234" t="s">
        <v>146</v>
      </c>
      <c r="E236" s="245" t="s">
        <v>1</v>
      </c>
      <c r="F236" s="246" t="s">
        <v>264</v>
      </c>
      <c r="G236" s="244"/>
      <c r="H236" s="247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146</v>
      </c>
      <c r="AU236" s="253" t="s">
        <v>153</v>
      </c>
      <c r="AV236" s="14" t="s">
        <v>87</v>
      </c>
      <c r="AW236" s="14" t="s">
        <v>32</v>
      </c>
      <c r="AX236" s="14" t="s">
        <v>77</v>
      </c>
      <c r="AY236" s="253" t="s">
        <v>136</v>
      </c>
    </row>
    <row r="237" s="15" customFormat="1">
      <c r="A237" s="15"/>
      <c r="B237" s="254"/>
      <c r="C237" s="255"/>
      <c r="D237" s="234" t="s">
        <v>146</v>
      </c>
      <c r="E237" s="256" t="s">
        <v>1</v>
      </c>
      <c r="F237" s="257" t="s">
        <v>149</v>
      </c>
      <c r="G237" s="255"/>
      <c r="H237" s="258">
        <v>1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4" t="s">
        <v>146</v>
      </c>
      <c r="AU237" s="264" t="s">
        <v>153</v>
      </c>
      <c r="AV237" s="15" t="s">
        <v>150</v>
      </c>
      <c r="AW237" s="15" t="s">
        <v>32</v>
      </c>
      <c r="AX237" s="15" t="s">
        <v>85</v>
      </c>
      <c r="AY237" s="264" t="s">
        <v>136</v>
      </c>
    </row>
    <row r="238" s="2" customFormat="1" ht="24.15" customHeight="1">
      <c r="A238" s="38"/>
      <c r="B238" s="39"/>
      <c r="C238" s="219" t="s">
        <v>265</v>
      </c>
      <c r="D238" s="219" t="s">
        <v>139</v>
      </c>
      <c r="E238" s="220" t="s">
        <v>266</v>
      </c>
      <c r="F238" s="221" t="s">
        <v>267</v>
      </c>
      <c r="G238" s="222" t="s">
        <v>252</v>
      </c>
      <c r="H238" s="223">
        <v>5</v>
      </c>
      <c r="I238" s="224"/>
      <c r="J238" s="225">
        <f>ROUND(I238*H238,2)</f>
        <v>0</v>
      </c>
      <c r="K238" s="221" t="s">
        <v>1</v>
      </c>
      <c r="L238" s="44"/>
      <c r="M238" s="226" t="s">
        <v>1</v>
      </c>
      <c r="N238" s="227" t="s">
        <v>42</v>
      </c>
      <c r="O238" s="91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0" t="s">
        <v>150</v>
      </c>
      <c r="AT238" s="230" t="s">
        <v>139</v>
      </c>
      <c r="AU238" s="230" t="s">
        <v>153</v>
      </c>
      <c r="AY238" s="17" t="s">
        <v>136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85</v>
      </c>
      <c r="BK238" s="231">
        <f>ROUND(I238*H238,2)</f>
        <v>0</v>
      </c>
      <c r="BL238" s="17" t="s">
        <v>150</v>
      </c>
      <c r="BM238" s="230" t="s">
        <v>268</v>
      </c>
    </row>
    <row r="239" s="13" customFormat="1">
      <c r="A239" s="13"/>
      <c r="B239" s="232"/>
      <c r="C239" s="233"/>
      <c r="D239" s="234" t="s">
        <v>146</v>
      </c>
      <c r="E239" s="235" t="s">
        <v>1</v>
      </c>
      <c r="F239" s="236" t="s">
        <v>147</v>
      </c>
      <c r="G239" s="233"/>
      <c r="H239" s="235" t="s">
        <v>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146</v>
      </c>
      <c r="AU239" s="242" t="s">
        <v>153</v>
      </c>
      <c r="AV239" s="13" t="s">
        <v>85</v>
      </c>
      <c r="AW239" s="13" t="s">
        <v>32</v>
      </c>
      <c r="AX239" s="13" t="s">
        <v>77</v>
      </c>
      <c r="AY239" s="242" t="s">
        <v>136</v>
      </c>
    </row>
    <row r="240" s="14" customFormat="1">
      <c r="A240" s="14"/>
      <c r="B240" s="243"/>
      <c r="C240" s="244"/>
      <c r="D240" s="234" t="s">
        <v>146</v>
      </c>
      <c r="E240" s="245" t="s">
        <v>1</v>
      </c>
      <c r="F240" s="246" t="s">
        <v>269</v>
      </c>
      <c r="G240" s="244"/>
      <c r="H240" s="247">
        <v>5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146</v>
      </c>
      <c r="AU240" s="253" t="s">
        <v>153</v>
      </c>
      <c r="AV240" s="14" t="s">
        <v>87</v>
      </c>
      <c r="AW240" s="14" t="s">
        <v>32</v>
      </c>
      <c r="AX240" s="14" t="s">
        <v>77</v>
      </c>
      <c r="AY240" s="253" t="s">
        <v>136</v>
      </c>
    </row>
    <row r="241" s="15" customFormat="1">
      <c r="A241" s="15"/>
      <c r="B241" s="254"/>
      <c r="C241" s="255"/>
      <c r="D241" s="234" t="s">
        <v>146</v>
      </c>
      <c r="E241" s="256" t="s">
        <v>1</v>
      </c>
      <c r="F241" s="257" t="s">
        <v>149</v>
      </c>
      <c r="G241" s="255"/>
      <c r="H241" s="258">
        <v>5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4" t="s">
        <v>146</v>
      </c>
      <c r="AU241" s="264" t="s">
        <v>153</v>
      </c>
      <c r="AV241" s="15" t="s">
        <v>150</v>
      </c>
      <c r="AW241" s="15" t="s">
        <v>32</v>
      </c>
      <c r="AX241" s="15" t="s">
        <v>85</v>
      </c>
      <c r="AY241" s="264" t="s">
        <v>136</v>
      </c>
    </row>
    <row r="242" s="2" customFormat="1" ht="49.05" customHeight="1">
      <c r="A242" s="38"/>
      <c r="B242" s="39"/>
      <c r="C242" s="219" t="s">
        <v>270</v>
      </c>
      <c r="D242" s="219" t="s">
        <v>139</v>
      </c>
      <c r="E242" s="220" t="s">
        <v>271</v>
      </c>
      <c r="F242" s="221" t="s">
        <v>272</v>
      </c>
      <c r="G242" s="222" t="s">
        <v>252</v>
      </c>
      <c r="H242" s="223">
        <v>1</v>
      </c>
      <c r="I242" s="224"/>
      <c r="J242" s="225">
        <f>ROUND(I242*H242,2)</f>
        <v>0</v>
      </c>
      <c r="K242" s="221" t="s">
        <v>1</v>
      </c>
      <c r="L242" s="44"/>
      <c r="M242" s="226" t="s">
        <v>1</v>
      </c>
      <c r="N242" s="227" t="s">
        <v>42</v>
      </c>
      <c r="O242" s="91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150</v>
      </c>
      <c r="AT242" s="230" t="s">
        <v>139</v>
      </c>
      <c r="AU242" s="230" t="s">
        <v>153</v>
      </c>
      <c r="AY242" s="17" t="s">
        <v>136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85</v>
      </c>
      <c r="BK242" s="231">
        <f>ROUND(I242*H242,2)</f>
        <v>0</v>
      </c>
      <c r="BL242" s="17" t="s">
        <v>150</v>
      </c>
      <c r="BM242" s="230" t="s">
        <v>273</v>
      </c>
    </row>
    <row r="243" s="13" customFormat="1">
      <c r="A243" s="13"/>
      <c r="B243" s="232"/>
      <c r="C243" s="233"/>
      <c r="D243" s="234" t="s">
        <v>146</v>
      </c>
      <c r="E243" s="235" t="s">
        <v>1</v>
      </c>
      <c r="F243" s="236" t="s">
        <v>147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146</v>
      </c>
      <c r="AU243" s="242" t="s">
        <v>153</v>
      </c>
      <c r="AV243" s="13" t="s">
        <v>85</v>
      </c>
      <c r="AW243" s="13" t="s">
        <v>32</v>
      </c>
      <c r="AX243" s="13" t="s">
        <v>77</v>
      </c>
      <c r="AY243" s="242" t="s">
        <v>136</v>
      </c>
    </row>
    <row r="244" s="14" customFormat="1">
      <c r="A244" s="14"/>
      <c r="B244" s="243"/>
      <c r="C244" s="244"/>
      <c r="D244" s="234" t="s">
        <v>146</v>
      </c>
      <c r="E244" s="245" t="s">
        <v>1</v>
      </c>
      <c r="F244" s="246" t="s">
        <v>264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146</v>
      </c>
      <c r="AU244" s="253" t="s">
        <v>153</v>
      </c>
      <c r="AV244" s="14" t="s">
        <v>87</v>
      </c>
      <c r="AW244" s="14" t="s">
        <v>32</v>
      </c>
      <c r="AX244" s="14" t="s">
        <v>77</v>
      </c>
      <c r="AY244" s="253" t="s">
        <v>136</v>
      </c>
    </row>
    <row r="245" s="15" customFormat="1">
      <c r="A245" s="15"/>
      <c r="B245" s="254"/>
      <c r="C245" s="255"/>
      <c r="D245" s="234" t="s">
        <v>146</v>
      </c>
      <c r="E245" s="256" t="s">
        <v>1</v>
      </c>
      <c r="F245" s="257" t="s">
        <v>149</v>
      </c>
      <c r="G245" s="255"/>
      <c r="H245" s="258">
        <v>1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146</v>
      </c>
      <c r="AU245" s="264" t="s">
        <v>153</v>
      </c>
      <c r="AV245" s="15" t="s">
        <v>150</v>
      </c>
      <c r="AW245" s="15" t="s">
        <v>32</v>
      </c>
      <c r="AX245" s="15" t="s">
        <v>85</v>
      </c>
      <c r="AY245" s="264" t="s">
        <v>136</v>
      </c>
    </row>
    <row r="246" s="2" customFormat="1" ht="24.15" customHeight="1">
      <c r="A246" s="38"/>
      <c r="B246" s="39"/>
      <c r="C246" s="219" t="s">
        <v>274</v>
      </c>
      <c r="D246" s="219" t="s">
        <v>139</v>
      </c>
      <c r="E246" s="220" t="s">
        <v>275</v>
      </c>
      <c r="F246" s="221" t="s">
        <v>276</v>
      </c>
      <c r="G246" s="222" t="s">
        <v>277</v>
      </c>
      <c r="H246" s="223">
        <v>11.699999999999999</v>
      </c>
      <c r="I246" s="224"/>
      <c r="J246" s="225">
        <f>ROUND(I246*H246,2)</f>
        <v>0</v>
      </c>
      <c r="K246" s="221" t="s">
        <v>1</v>
      </c>
      <c r="L246" s="44"/>
      <c r="M246" s="226" t="s">
        <v>1</v>
      </c>
      <c r="N246" s="227" t="s">
        <v>42</v>
      </c>
      <c r="O246" s="91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0" t="s">
        <v>150</v>
      </c>
      <c r="AT246" s="230" t="s">
        <v>139</v>
      </c>
      <c r="AU246" s="230" t="s">
        <v>153</v>
      </c>
      <c r="AY246" s="17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85</v>
      </c>
      <c r="BK246" s="231">
        <f>ROUND(I246*H246,2)</f>
        <v>0</v>
      </c>
      <c r="BL246" s="17" t="s">
        <v>150</v>
      </c>
      <c r="BM246" s="230" t="s">
        <v>278</v>
      </c>
    </row>
    <row r="247" s="13" customFormat="1">
      <c r="A247" s="13"/>
      <c r="B247" s="232"/>
      <c r="C247" s="233"/>
      <c r="D247" s="234" t="s">
        <v>146</v>
      </c>
      <c r="E247" s="235" t="s">
        <v>1</v>
      </c>
      <c r="F247" s="236" t="s">
        <v>147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146</v>
      </c>
      <c r="AU247" s="242" t="s">
        <v>153</v>
      </c>
      <c r="AV247" s="13" t="s">
        <v>85</v>
      </c>
      <c r="AW247" s="13" t="s">
        <v>32</v>
      </c>
      <c r="AX247" s="13" t="s">
        <v>77</v>
      </c>
      <c r="AY247" s="242" t="s">
        <v>136</v>
      </c>
    </row>
    <row r="248" s="14" customFormat="1">
      <c r="A248" s="14"/>
      <c r="B248" s="243"/>
      <c r="C248" s="244"/>
      <c r="D248" s="234" t="s">
        <v>146</v>
      </c>
      <c r="E248" s="245" t="s">
        <v>1</v>
      </c>
      <c r="F248" s="246" t="s">
        <v>279</v>
      </c>
      <c r="G248" s="244"/>
      <c r="H248" s="247">
        <v>11.699999999999999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146</v>
      </c>
      <c r="AU248" s="253" t="s">
        <v>153</v>
      </c>
      <c r="AV248" s="14" t="s">
        <v>87</v>
      </c>
      <c r="AW248" s="14" t="s">
        <v>32</v>
      </c>
      <c r="AX248" s="14" t="s">
        <v>77</v>
      </c>
      <c r="AY248" s="253" t="s">
        <v>136</v>
      </c>
    </row>
    <row r="249" s="15" customFormat="1">
      <c r="A249" s="15"/>
      <c r="B249" s="254"/>
      <c r="C249" s="255"/>
      <c r="D249" s="234" t="s">
        <v>146</v>
      </c>
      <c r="E249" s="256" t="s">
        <v>1</v>
      </c>
      <c r="F249" s="257" t="s">
        <v>149</v>
      </c>
      <c r="G249" s="255"/>
      <c r="H249" s="258">
        <v>11.699999999999999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146</v>
      </c>
      <c r="AU249" s="264" t="s">
        <v>153</v>
      </c>
      <c r="AV249" s="15" t="s">
        <v>150</v>
      </c>
      <c r="AW249" s="15" t="s">
        <v>32</v>
      </c>
      <c r="AX249" s="15" t="s">
        <v>85</v>
      </c>
      <c r="AY249" s="264" t="s">
        <v>136</v>
      </c>
    </row>
    <row r="250" s="2" customFormat="1" ht="24.15" customHeight="1">
      <c r="A250" s="38"/>
      <c r="B250" s="39"/>
      <c r="C250" s="219" t="s">
        <v>280</v>
      </c>
      <c r="D250" s="219" t="s">
        <v>139</v>
      </c>
      <c r="E250" s="220" t="s">
        <v>281</v>
      </c>
      <c r="F250" s="221" t="s">
        <v>282</v>
      </c>
      <c r="G250" s="222" t="s">
        <v>277</v>
      </c>
      <c r="H250" s="223">
        <v>31.800000000000001</v>
      </c>
      <c r="I250" s="224"/>
      <c r="J250" s="225">
        <f>ROUND(I250*H250,2)</f>
        <v>0</v>
      </c>
      <c r="K250" s="221" t="s">
        <v>1</v>
      </c>
      <c r="L250" s="44"/>
      <c r="M250" s="226" t="s">
        <v>1</v>
      </c>
      <c r="N250" s="227" t="s">
        <v>42</v>
      </c>
      <c r="O250" s="91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150</v>
      </c>
      <c r="AT250" s="230" t="s">
        <v>139</v>
      </c>
      <c r="AU250" s="230" t="s">
        <v>153</v>
      </c>
      <c r="AY250" s="17" t="s">
        <v>136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85</v>
      </c>
      <c r="BK250" s="231">
        <f>ROUND(I250*H250,2)</f>
        <v>0</v>
      </c>
      <c r="BL250" s="17" t="s">
        <v>150</v>
      </c>
      <c r="BM250" s="230" t="s">
        <v>283</v>
      </c>
    </row>
    <row r="251" s="13" customFormat="1">
      <c r="A251" s="13"/>
      <c r="B251" s="232"/>
      <c r="C251" s="233"/>
      <c r="D251" s="234" t="s">
        <v>146</v>
      </c>
      <c r="E251" s="235" t="s">
        <v>1</v>
      </c>
      <c r="F251" s="236" t="s">
        <v>147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146</v>
      </c>
      <c r="AU251" s="242" t="s">
        <v>153</v>
      </c>
      <c r="AV251" s="13" t="s">
        <v>85</v>
      </c>
      <c r="AW251" s="13" t="s">
        <v>32</v>
      </c>
      <c r="AX251" s="13" t="s">
        <v>77</v>
      </c>
      <c r="AY251" s="242" t="s">
        <v>136</v>
      </c>
    </row>
    <row r="252" s="14" customFormat="1">
      <c r="A252" s="14"/>
      <c r="B252" s="243"/>
      <c r="C252" s="244"/>
      <c r="D252" s="234" t="s">
        <v>146</v>
      </c>
      <c r="E252" s="245" t="s">
        <v>1</v>
      </c>
      <c r="F252" s="246" t="s">
        <v>284</v>
      </c>
      <c r="G252" s="244"/>
      <c r="H252" s="247">
        <v>31.800000000000001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146</v>
      </c>
      <c r="AU252" s="253" t="s">
        <v>153</v>
      </c>
      <c r="AV252" s="14" t="s">
        <v>87</v>
      </c>
      <c r="AW252" s="14" t="s">
        <v>32</v>
      </c>
      <c r="AX252" s="14" t="s">
        <v>77</v>
      </c>
      <c r="AY252" s="253" t="s">
        <v>136</v>
      </c>
    </row>
    <row r="253" s="15" customFormat="1">
      <c r="A253" s="15"/>
      <c r="B253" s="254"/>
      <c r="C253" s="255"/>
      <c r="D253" s="234" t="s">
        <v>146</v>
      </c>
      <c r="E253" s="256" t="s">
        <v>1</v>
      </c>
      <c r="F253" s="257" t="s">
        <v>149</v>
      </c>
      <c r="G253" s="255"/>
      <c r="H253" s="258">
        <v>31.800000000000001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146</v>
      </c>
      <c r="AU253" s="264" t="s">
        <v>153</v>
      </c>
      <c r="AV253" s="15" t="s">
        <v>150</v>
      </c>
      <c r="AW253" s="15" t="s">
        <v>32</v>
      </c>
      <c r="AX253" s="15" t="s">
        <v>85</v>
      </c>
      <c r="AY253" s="264" t="s">
        <v>136</v>
      </c>
    </row>
    <row r="254" s="2" customFormat="1" ht="24.15" customHeight="1">
      <c r="A254" s="38"/>
      <c r="B254" s="39"/>
      <c r="C254" s="219" t="s">
        <v>285</v>
      </c>
      <c r="D254" s="219" t="s">
        <v>139</v>
      </c>
      <c r="E254" s="220" t="s">
        <v>286</v>
      </c>
      <c r="F254" s="221" t="s">
        <v>287</v>
      </c>
      <c r="G254" s="222" t="s">
        <v>252</v>
      </c>
      <c r="H254" s="223">
        <v>5</v>
      </c>
      <c r="I254" s="224"/>
      <c r="J254" s="225">
        <f>ROUND(I254*H254,2)</f>
        <v>0</v>
      </c>
      <c r="K254" s="221" t="s">
        <v>1</v>
      </c>
      <c r="L254" s="44"/>
      <c r="M254" s="226" t="s">
        <v>1</v>
      </c>
      <c r="N254" s="227" t="s">
        <v>42</v>
      </c>
      <c r="O254" s="91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150</v>
      </c>
      <c r="AT254" s="230" t="s">
        <v>139</v>
      </c>
      <c r="AU254" s="230" t="s">
        <v>153</v>
      </c>
      <c r="AY254" s="17" t="s">
        <v>136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85</v>
      </c>
      <c r="BK254" s="231">
        <f>ROUND(I254*H254,2)</f>
        <v>0</v>
      </c>
      <c r="BL254" s="17" t="s">
        <v>150</v>
      </c>
      <c r="BM254" s="230" t="s">
        <v>288</v>
      </c>
    </row>
    <row r="255" s="13" customFormat="1">
      <c r="A255" s="13"/>
      <c r="B255" s="232"/>
      <c r="C255" s="233"/>
      <c r="D255" s="234" t="s">
        <v>146</v>
      </c>
      <c r="E255" s="235" t="s">
        <v>1</v>
      </c>
      <c r="F255" s="236" t="s">
        <v>147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146</v>
      </c>
      <c r="AU255" s="242" t="s">
        <v>153</v>
      </c>
      <c r="AV255" s="13" t="s">
        <v>85</v>
      </c>
      <c r="AW255" s="13" t="s">
        <v>32</v>
      </c>
      <c r="AX255" s="13" t="s">
        <v>77</v>
      </c>
      <c r="AY255" s="242" t="s">
        <v>136</v>
      </c>
    </row>
    <row r="256" s="14" customFormat="1">
      <c r="A256" s="14"/>
      <c r="B256" s="243"/>
      <c r="C256" s="244"/>
      <c r="D256" s="234" t="s">
        <v>146</v>
      </c>
      <c r="E256" s="245" t="s">
        <v>1</v>
      </c>
      <c r="F256" s="246" t="s">
        <v>269</v>
      </c>
      <c r="G256" s="244"/>
      <c r="H256" s="247">
        <v>5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146</v>
      </c>
      <c r="AU256" s="253" t="s">
        <v>153</v>
      </c>
      <c r="AV256" s="14" t="s">
        <v>87</v>
      </c>
      <c r="AW256" s="14" t="s">
        <v>32</v>
      </c>
      <c r="AX256" s="14" t="s">
        <v>77</v>
      </c>
      <c r="AY256" s="253" t="s">
        <v>136</v>
      </c>
    </row>
    <row r="257" s="15" customFormat="1">
      <c r="A257" s="15"/>
      <c r="B257" s="254"/>
      <c r="C257" s="255"/>
      <c r="D257" s="234" t="s">
        <v>146</v>
      </c>
      <c r="E257" s="256" t="s">
        <v>1</v>
      </c>
      <c r="F257" s="257" t="s">
        <v>149</v>
      </c>
      <c r="G257" s="255"/>
      <c r="H257" s="258">
        <v>5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146</v>
      </c>
      <c r="AU257" s="264" t="s">
        <v>153</v>
      </c>
      <c r="AV257" s="15" t="s">
        <v>150</v>
      </c>
      <c r="AW257" s="15" t="s">
        <v>32</v>
      </c>
      <c r="AX257" s="15" t="s">
        <v>85</v>
      </c>
      <c r="AY257" s="264" t="s">
        <v>136</v>
      </c>
    </row>
    <row r="258" s="2" customFormat="1" ht="24.15" customHeight="1">
      <c r="A258" s="38"/>
      <c r="B258" s="39"/>
      <c r="C258" s="219" t="s">
        <v>289</v>
      </c>
      <c r="D258" s="219" t="s">
        <v>139</v>
      </c>
      <c r="E258" s="220" t="s">
        <v>290</v>
      </c>
      <c r="F258" s="221" t="s">
        <v>291</v>
      </c>
      <c r="G258" s="222" t="s">
        <v>252</v>
      </c>
      <c r="H258" s="223">
        <v>2</v>
      </c>
      <c r="I258" s="224"/>
      <c r="J258" s="225">
        <f>ROUND(I258*H258,2)</f>
        <v>0</v>
      </c>
      <c r="K258" s="221" t="s">
        <v>1</v>
      </c>
      <c r="L258" s="44"/>
      <c r="M258" s="226" t="s">
        <v>1</v>
      </c>
      <c r="N258" s="227" t="s">
        <v>42</v>
      </c>
      <c r="O258" s="91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0" t="s">
        <v>150</v>
      </c>
      <c r="AT258" s="230" t="s">
        <v>139</v>
      </c>
      <c r="AU258" s="230" t="s">
        <v>153</v>
      </c>
      <c r="AY258" s="17" t="s">
        <v>136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85</v>
      </c>
      <c r="BK258" s="231">
        <f>ROUND(I258*H258,2)</f>
        <v>0</v>
      </c>
      <c r="BL258" s="17" t="s">
        <v>150</v>
      </c>
      <c r="BM258" s="230" t="s">
        <v>292</v>
      </c>
    </row>
    <row r="259" s="13" customFormat="1">
      <c r="A259" s="13"/>
      <c r="B259" s="232"/>
      <c r="C259" s="233"/>
      <c r="D259" s="234" t="s">
        <v>146</v>
      </c>
      <c r="E259" s="235" t="s">
        <v>1</v>
      </c>
      <c r="F259" s="236" t="s">
        <v>147</v>
      </c>
      <c r="G259" s="233"/>
      <c r="H259" s="235" t="s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146</v>
      </c>
      <c r="AU259" s="242" t="s">
        <v>153</v>
      </c>
      <c r="AV259" s="13" t="s">
        <v>85</v>
      </c>
      <c r="AW259" s="13" t="s">
        <v>32</v>
      </c>
      <c r="AX259" s="13" t="s">
        <v>77</v>
      </c>
      <c r="AY259" s="242" t="s">
        <v>136</v>
      </c>
    </row>
    <row r="260" s="14" customFormat="1">
      <c r="A260" s="14"/>
      <c r="B260" s="243"/>
      <c r="C260" s="244"/>
      <c r="D260" s="234" t="s">
        <v>146</v>
      </c>
      <c r="E260" s="245" t="s">
        <v>1</v>
      </c>
      <c r="F260" s="246" t="s">
        <v>293</v>
      </c>
      <c r="G260" s="244"/>
      <c r="H260" s="247">
        <v>2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146</v>
      </c>
      <c r="AU260" s="253" t="s">
        <v>153</v>
      </c>
      <c r="AV260" s="14" t="s">
        <v>87</v>
      </c>
      <c r="AW260" s="14" t="s">
        <v>32</v>
      </c>
      <c r="AX260" s="14" t="s">
        <v>77</v>
      </c>
      <c r="AY260" s="253" t="s">
        <v>136</v>
      </c>
    </row>
    <row r="261" s="15" customFormat="1">
      <c r="A261" s="15"/>
      <c r="B261" s="254"/>
      <c r="C261" s="255"/>
      <c r="D261" s="234" t="s">
        <v>146</v>
      </c>
      <c r="E261" s="256" t="s">
        <v>1</v>
      </c>
      <c r="F261" s="257" t="s">
        <v>149</v>
      </c>
      <c r="G261" s="255"/>
      <c r="H261" s="258">
        <v>2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146</v>
      </c>
      <c r="AU261" s="264" t="s">
        <v>153</v>
      </c>
      <c r="AV261" s="15" t="s">
        <v>150</v>
      </c>
      <c r="AW261" s="15" t="s">
        <v>32</v>
      </c>
      <c r="AX261" s="15" t="s">
        <v>85</v>
      </c>
      <c r="AY261" s="264" t="s">
        <v>136</v>
      </c>
    </row>
    <row r="262" s="2" customFormat="1" ht="24.15" customHeight="1">
      <c r="A262" s="38"/>
      <c r="B262" s="39"/>
      <c r="C262" s="219" t="s">
        <v>294</v>
      </c>
      <c r="D262" s="219" t="s">
        <v>139</v>
      </c>
      <c r="E262" s="220" t="s">
        <v>295</v>
      </c>
      <c r="F262" s="221" t="s">
        <v>296</v>
      </c>
      <c r="G262" s="222" t="s">
        <v>277</v>
      </c>
      <c r="H262" s="223">
        <v>42.299999999999997</v>
      </c>
      <c r="I262" s="224"/>
      <c r="J262" s="225">
        <f>ROUND(I262*H262,2)</f>
        <v>0</v>
      </c>
      <c r="K262" s="221" t="s">
        <v>1</v>
      </c>
      <c r="L262" s="44"/>
      <c r="M262" s="226" t="s">
        <v>1</v>
      </c>
      <c r="N262" s="227" t="s">
        <v>42</v>
      </c>
      <c r="O262" s="91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150</v>
      </c>
      <c r="AT262" s="230" t="s">
        <v>139</v>
      </c>
      <c r="AU262" s="230" t="s">
        <v>153</v>
      </c>
      <c r="AY262" s="17" t="s">
        <v>136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85</v>
      </c>
      <c r="BK262" s="231">
        <f>ROUND(I262*H262,2)</f>
        <v>0</v>
      </c>
      <c r="BL262" s="17" t="s">
        <v>150</v>
      </c>
      <c r="BM262" s="230" t="s">
        <v>297</v>
      </c>
    </row>
    <row r="263" s="13" customFormat="1">
      <c r="A263" s="13"/>
      <c r="B263" s="232"/>
      <c r="C263" s="233"/>
      <c r="D263" s="234" t="s">
        <v>146</v>
      </c>
      <c r="E263" s="235" t="s">
        <v>1</v>
      </c>
      <c r="F263" s="236" t="s">
        <v>147</v>
      </c>
      <c r="G263" s="233"/>
      <c r="H263" s="235" t="s">
        <v>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146</v>
      </c>
      <c r="AU263" s="242" t="s">
        <v>153</v>
      </c>
      <c r="AV263" s="13" t="s">
        <v>85</v>
      </c>
      <c r="AW263" s="13" t="s">
        <v>32</v>
      </c>
      <c r="AX263" s="13" t="s">
        <v>77</v>
      </c>
      <c r="AY263" s="242" t="s">
        <v>136</v>
      </c>
    </row>
    <row r="264" s="14" customFormat="1">
      <c r="A264" s="14"/>
      <c r="B264" s="243"/>
      <c r="C264" s="244"/>
      <c r="D264" s="234" t="s">
        <v>146</v>
      </c>
      <c r="E264" s="245" t="s">
        <v>1</v>
      </c>
      <c r="F264" s="246" t="s">
        <v>298</v>
      </c>
      <c r="G264" s="244"/>
      <c r="H264" s="247">
        <v>42.299999999999997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146</v>
      </c>
      <c r="AU264" s="253" t="s">
        <v>153</v>
      </c>
      <c r="AV264" s="14" t="s">
        <v>87</v>
      </c>
      <c r="AW264" s="14" t="s">
        <v>32</v>
      </c>
      <c r="AX264" s="14" t="s">
        <v>77</v>
      </c>
      <c r="AY264" s="253" t="s">
        <v>136</v>
      </c>
    </row>
    <row r="265" s="15" customFormat="1">
      <c r="A265" s="15"/>
      <c r="B265" s="254"/>
      <c r="C265" s="255"/>
      <c r="D265" s="234" t="s">
        <v>146</v>
      </c>
      <c r="E265" s="256" t="s">
        <v>1</v>
      </c>
      <c r="F265" s="257" t="s">
        <v>149</v>
      </c>
      <c r="G265" s="255"/>
      <c r="H265" s="258">
        <v>42.299999999999997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146</v>
      </c>
      <c r="AU265" s="264" t="s">
        <v>153</v>
      </c>
      <c r="AV265" s="15" t="s">
        <v>150</v>
      </c>
      <c r="AW265" s="15" t="s">
        <v>32</v>
      </c>
      <c r="AX265" s="15" t="s">
        <v>85</v>
      </c>
      <c r="AY265" s="264" t="s">
        <v>136</v>
      </c>
    </row>
    <row r="266" s="2" customFormat="1" ht="24.15" customHeight="1">
      <c r="A266" s="38"/>
      <c r="B266" s="39"/>
      <c r="C266" s="219" t="s">
        <v>299</v>
      </c>
      <c r="D266" s="219" t="s">
        <v>139</v>
      </c>
      <c r="E266" s="220" t="s">
        <v>300</v>
      </c>
      <c r="F266" s="221" t="s">
        <v>301</v>
      </c>
      <c r="G266" s="222" t="s">
        <v>277</v>
      </c>
      <c r="H266" s="223">
        <v>31.699999999999999</v>
      </c>
      <c r="I266" s="224"/>
      <c r="J266" s="225">
        <f>ROUND(I266*H266,2)</f>
        <v>0</v>
      </c>
      <c r="K266" s="221" t="s">
        <v>1</v>
      </c>
      <c r="L266" s="44"/>
      <c r="M266" s="226" t="s">
        <v>1</v>
      </c>
      <c r="N266" s="227" t="s">
        <v>42</v>
      </c>
      <c r="O266" s="91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0" t="s">
        <v>150</v>
      </c>
      <c r="AT266" s="230" t="s">
        <v>139</v>
      </c>
      <c r="AU266" s="230" t="s">
        <v>153</v>
      </c>
      <c r="AY266" s="17" t="s">
        <v>136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85</v>
      </c>
      <c r="BK266" s="231">
        <f>ROUND(I266*H266,2)</f>
        <v>0</v>
      </c>
      <c r="BL266" s="17" t="s">
        <v>150</v>
      </c>
      <c r="BM266" s="230" t="s">
        <v>302</v>
      </c>
    </row>
    <row r="267" s="13" customFormat="1">
      <c r="A267" s="13"/>
      <c r="B267" s="232"/>
      <c r="C267" s="233"/>
      <c r="D267" s="234" t="s">
        <v>146</v>
      </c>
      <c r="E267" s="235" t="s">
        <v>1</v>
      </c>
      <c r="F267" s="236" t="s">
        <v>147</v>
      </c>
      <c r="G267" s="233"/>
      <c r="H267" s="235" t="s">
        <v>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146</v>
      </c>
      <c r="AU267" s="242" t="s">
        <v>153</v>
      </c>
      <c r="AV267" s="13" t="s">
        <v>85</v>
      </c>
      <c r="AW267" s="13" t="s">
        <v>32</v>
      </c>
      <c r="AX267" s="13" t="s">
        <v>77</v>
      </c>
      <c r="AY267" s="242" t="s">
        <v>136</v>
      </c>
    </row>
    <row r="268" s="14" customFormat="1">
      <c r="A268" s="14"/>
      <c r="B268" s="243"/>
      <c r="C268" s="244"/>
      <c r="D268" s="234" t="s">
        <v>146</v>
      </c>
      <c r="E268" s="245" t="s">
        <v>1</v>
      </c>
      <c r="F268" s="246" t="s">
        <v>303</v>
      </c>
      <c r="G268" s="244"/>
      <c r="H268" s="247">
        <v>31.699999999999999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146</v>
      </c>
      <c r="AU268" s="253" t="s">
        <v>153</v>
      </c>
      <c r="AV268" s="14" t="s">
        <v>87</v>
      </c>
      <c r="AW268" s="14" t="s">
        <v>32</v>
      </c>
      <c r="AX268" s="14" t="s">
        <v>77</v>
      </c>
      <c r="AY268" s="253" t="s">
        <v>136</v>
      </c>
    </row>
    <row r="269" s="15" customFormat="1">
      <c r="A269" s="15"/>
      <c r="B269" s="254"/>
      <c r="C269" s="255"/>
      <c r="D269" s="234" t="s">
        <v>146</v>
      </c>
      <c r="E269" s="256" t="s">
        <v>1</v>
      </c>
      <c r="F269" s="257" t="s">
        <v>149</v>
      </c>
      <c r="G269" s="255"/>
      <c r="H269" s="258">
        <v>31.699999999999999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146</v>
      </c>
      <c r="AU269" s="264" t="s">
        <v>153</v>
      </c>
      <c r="AV269" s="15" t="s">
        <v>150</v>
      </c>
      <c r="AW269" s="15" t="s">
        <v>32</v>
      </c>
      <c r="AX269" s="15" t="s">
        <v>85</v>
      </c>
      <c r="AY269" s="264" t="s">
        <v>136</v>
      </c>
    </row>
    <row r="270" s="2" customFormat="1" ht="24.15" customHeight="1">
      <c r="A270" s="38"/>
      <c r="B270" s="39"/>
      <c r="C270" s="219" t="s">
        <v>304</v>
      </c>
      <c r="D270" s="219" t="s">
        <v>139</v>
      </c>
      <c r="E270" s="220" t="s">
        <v>305</v>
      </c>
      <c r="F270" s="221" t="s">
        <v>306</v>
      </c>
      <c r="G270" s="222" t="s">
        <v>277</v>
      </c>
      <c r="H270" s="223">
        <v>1.5</v>
      </c>
      <c r="I270" s="224"/>
      <c r="J270" s="225">
        <f>ROUND(I270*H270,2)</f>
        <v>0</v>
      </c>
      <c r="K270" s="221" t="s">
        <v>1</v>
      </c>
      <c r="L270" s="44"/>
      <c r="M270" s="226" t="s">
        <v>1</v>
      </c>
      <c r="N270" s="227" t="s">
        <v>42</v>
      </c>
      <c r="O270" s="91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0" t="s">
        <v>150</v>
      </c>
      <c r="AT270" s="230" t="s">
        <v>139</v>
      </c>
      <c r="AU270" s="230" t="s">
        <v>153</v>
      </c>
      <c r="AY270" s="17" t="s">
        <v>136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85</v>
      </c>
      <c r="BK270" s="231">
        <f>ROUND(I270*H270,2)</f>
        <v>0</v>
      </c>
      <c r="BL270" s="17" t="s">
        <v>150</v>
      </c>
      <c r="BM270" s="230" t="s">
        <v>307</v>
      </c>
    </row>
    <row r="271" s="13" customFormat="1">
      <c r="A271" s="13"/>
      <c r="B271" s="232"/>
      <c r="C271" s="233"/>
      <c r="D271" s="234" t="s">
        <v>146</v>
      </c>
      <c r="E271" s="235" t="s">
        <v>1</v>
      </c>
      <c r="F271" s="236" t="s">
        <v>147</v>
      </c>
      <c r="G271" s="233"/>
      <c r="H271" s="235" t="s">
        <v>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146</v>
      </c>
      <c r="AU271" s="242" t="s">
        <v>153</v>
      </c>
      <c r="AV271" s="13" t="s">
        <v>85</v>
      </c>
      <c r="AW271" s="13" t="s">
        <v>32</v>
      </c>
      <c r="AX271" s="13" t="s">
        <v>77</v>
      </c>
      <c r="AY271" s="242" t="s">
        <v>136</v>
      </c>
    </row>
    <row r="272" s="14" customFormat="1">
      <c r="A272" s="14"/>
      <c r="B272" s="243"/>
      <c r="C272" s="244"/>
      <c r="D272" s="234" t="s">
        <v>146</v>
      </c>
      <c r="E272" s="245" t="s">
        <v>1</v>
      </c>
      <c r="F272" s="246" t="s">
        <v>308</v>
      </c>
      <c r="G272" s="244"/>
      <c r="H272" s="247">
        <v>1.5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146</v>
      </c>
      <c r="AU272" s="253" t="s">
        <v>153</v>
      </c>
      <c r="AV272" s="14" t="s">
        <v>87</v>
      </c>
      <c r="AW272" s="14" t="s">
        <v>32</v>
      </c>
      <c r="AX272" s="14" t="s">
        <v>77</v>
      </c>
      <c r="AY272" s="253" t="s">
        <v>136</v>
      </c>
    </row>
    <row r="273" s="15" customFormat="1">
      <c r="A273" s="15"/>
      <c r="B273" s="254"/>
      <c r="C273" s="255"/>
      <c r="D273" s="234" t="s">
        <v>146</v>
      </c>
      <c r="E273" s="256" t="s">
        <v>1</v>
      </c>
      <c r="F273" s="257" t="s">
        <v>149</v>
      </c>
      <c r="G273" s="255"/>
      <c r="H273" s="258">
        <v>1.5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4" t="s">
        <v>146</v>
      </c>
      <c r="AU273" s="264" t="s">
        <v>153</v>
      </c>
      <c r="AV273" s="15" t="s">
        <v>150</v>
      </c>
      <c r="AW273" s="15" t="s">
        <v>32</v>
      </c>
      <c r="AX273" s="15" t="s">
        <v>85</v>
      </c>
      <c r="AY273" s="264" t="s">
        <v>136</v>
      </c>
    </row>
    <row r="274" s="12" customFormat="1" ht="20.88" customHeight="1">
      <c r="A274" s="12"/>
      <c r="B274" s="203"/>
      <c r="C274" s="204"/>
      <c r="D274" s="205" t="s">
        <v>76</v>
      </c>
      <c r="E274" s="217" t="s">
        <v>309</v>
      </c>
      <c r="F274" s="217" t="s">
        <v>310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SUM(P275:P295)</f>
        <v>0</v>
      </c>
      <c r="Q274" s="211"/>
      <c r="R274" s="212">
        <f>SUM(R275:R295)</f>
        <v>0</v>
      </c>
      <c r="S274" s="211"/>
      <c r="T274" s="213">
        <f>SUM(T275:T295)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85</v>
      </c>
      <c r="AT274" s="215" t="s">
        <v>76</v>
      </c>
      <c r="AU274" s="215" t="s">
        <v>87</v>
      </c>
      <c r="AY274" s="214" t="s">
        <v>136</v>
      </c>
      <c r="BK274" s="216">
        <f>SUM(BK275:BK295)</f>
        <v>0</v>
      </c>
    </row>
    <row r="275" s="2" customFormat="1" ht="33" customHeight="1">
      <c r="A275" s="38"/>
      <c r="B275" s="39"/>
      <c r="C275" s="219" t="s">
        <v>311</v>
      </c>
      <c r="D275" s="219" t="s">
        <v>139</v>
      </c>
      <c r="E275" s="220" t="s">
        <v>312</v>
      </c>
      <c r="F275" s="221" t="s">
        <v>313</v>
      </c>
      <c r="G275" s="222" t="s">
        <v>252</v>
      </c>
      <c r="H275" s="223">
        <v>2</v>
      </c>
      <c r="I275" s="224"/>
      <c r="J275" s="225">
        <f>ROUND(I275*H275,2)</f>
        <v>0</v>
      </c>
      <c r="K275" s="221" t="s">
        <v>1</v>
      </c>
      <c r="L275" s="44"/>
      <c r="M275" s="226" t="s">
        <v>1</v>
      </c>
      <c r="N275" s="227" t="s">
        <v>42</v>
      </c>
      <c r="O275" s="91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0" t="s">
        <v>150</v>
      </c>
      <c r="AT275" s="230" t="s">
        <v>139</v>
      </c>
      <c r="AU275" s="230" t="s">
        <v>153</v>
      </c>
      <c r="AY275" s="17" t="s">
        <v>136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7" t="s">
        <v>85</v>
      </c>
      <c r="BK275" s="231">
        <f>ROUND(I275*H275,2)</f>
        <v>0</v>
      </c>
      <c r="BL275" s="17" t="s">
        <v>150</v>
      </c>
      <c r="BM275" s="230" t="s">
        <v>314</v>
      </c>
    </row>
    <row r="276" s="13" customFormat="1">
      <c r="A276" s="13"/>
      <c r="B276" s="232"/>
      <c r="C276" s="233"/>
      <c r="D276" s="234" t="s">
        <v>146</v>
      </c>
      <c r="E276" s="235" t="s">
        <v>1</v>
      </c>
      <c r="F276" s="236" t="s">
        <v>315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146</v>
      </c>
      <c r="AU276" s="242" t="s">
        <v>153</v>
      </c>
      <c r="AV276" s="13" t="s">
        <v>85</v>
      </c>
      <c r="AW276" s="13" t="s">
        <v>32</v>
      </c>
      <c r="AX276" s="13" t="s">
        <v>77</v>
      </c>
      <c r="AY276" s="242" t="s">
        <v>136</v>
      </c>
    </row>
    <row r="277" s="14" customFormat="1">
      <c r="A277" s="14"/>
      <c r="B277" s="243"/>
      <c r="C277" s="244"/>
      <c r="D277" s="234" t="s">
        <v>146</v>
      </c>
      <c r="E277" s="245" t="s">
        <v>1</v>
      </c>
      <c r="F277" s="246" t="s">
        <v>87</v>
      </c>
      <c r="G277" s="244"/>
      <c r="H277" s="247">
        <v>2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146</v>
      </c>
      <c r="AU277" s="253" t="s">
        <v>153</v>
      </c>
      <c r="AV277" s="14" t="s">
        <v>87</v>
      </c>
      <c r="AW277" s="14" t="s">
        <v>32</v>
      </c>
      <c r="AX277" s="14" t="s">
        <v>85</v>
      </c>
      <c r="AY277" s="253" t="s">
        <v>136</v>
      </c>
    </row>
    <row r="278" s="2" customFormat="1" ht="49.05" customHeight="1">
      <c r="A278" s="38"/>
      <c r="B278" s="39"/>
      <c r="C278" s="219" t="s">
        <v>316</v>
      </c>
      <c r="D278" s="219" t="s">
        <v>139</v>
      </c>
      <c r="E278" s="220" t="s">
        <v>317</v>
      </c>
      <c r="F278" s="221" t="s">
        <v>318</v>
      </c>
      <c r="G278" s="222" t="s">
        <v>252</v>
      </c>
      <c r="H278" s="223">
        <v>2</v>
      </c>
      <c r="I278" s="224"/>
      <c r="J278" s="225">
        <f>ROUND(I278*H278,2)</f>
        <v>0</v>
      </c>
      <c r="K278" s="221" t="s">
        <v>1</v>
      </c>
      <c r="L278" s="44"/>
      <c r="M278" s="226" t="s">
        <v>1</v>
      </c>
      <c r="N278" s="227" t="s">
        <v>42</v>
      </c>
      <c r="O278" s="91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0" t="s">
        <v>150</v>
      </c>
      <c r="AT278" s="230" t="s">
        <v>139</v>
      </c>
      <c r="AU278" s="230" t="s">
        <v>153</v>
      </c>
      <c r="AY278" s="17" t="s">
        <v>136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7" t="s">
        <v>85</v>
      </c>
      <c r="BK278" s="231">
        <f>ROUND(I278*H278,2)</f>
        <v>0</v>
      </c>
      <c r="BL278" s="17" t="s">
        <v>150</v>
      </c>
      <c r="BM278" s="230" t="s">
        <v>319</v>
      </c>
    </row>
    <row r="279" s="13" customFormat="1">
      <c r="A279" s="13"/>
      <c r="B279" s="232"/>
      <c r="C279" s="233"/>
      <c r="D279" s="234" t="s">
        <v>146</v>
      </c>
      <c r="E279" s="235" t="s">
        <v>1</v>
      </c>
      <c r="F279" s="236" t="s">
        <v>315</v>
      </c>
      <c r="G279" s="233"/>
      <c r="H279" s="235" t="s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146</v>
      </c>
      <c r="AU279" s="242" t="s">
        <v>153</v>
      </c>
      <c r="AV279" s="13" t="s">
        <v>85</v>
      </c>
      <c r="AW279" s="13" t="s">
        <v>32</v>
      </c>
      <c r="AX279" s="13" t="s">
        <v>77</v>
      </c>
      <c r="AY279" s="242" t="s">
        <v>136</v>
      </c>
    </row>
    <row r="280" s="14" customFormat="1">
      <c r="A280" s="14"/>
      <c r="B280" s="243"/>
      <c r="C280" s="244"/>
      <c r="D280" s="234" t="s">
        <v>146</v>
      </c>
      <c r="E280" s="245" t="s">
        <v>1</v>
      </c>
      <c r="F280" s="246" t="s">
        <v>87</v>
      </c>
      <c r="G280" s="244"/>
      <c r="H280" s="247">
        <v>2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146</v>
      </c>
      <c r="AU280" s="253" t="s">
        <v>153</v>
      </c>
      <c r="AV280" s="14" t="s">
        <v>87</v>
      </c>
      <c r="AW280" s="14" t="s">
        <v>32</v>
      </c>
      <c r="AX280" s="14" t="s">
        <v>85</v>
      </c>
      <c r="AY280" s="253" t="s">
        <v>136</v>
      </c>
    </row>
    <row r="281" s="2" customFormat="1" ht="24.15" customHeight="1">
      <c r="A281" s="38"/>
      <c r="B281" s="39"/>
      <c r="C281" s="219" t="s">
        <v>320</v>
      </c>
      <c r="D281" s="219" t="s">
        <v>139</v>
      </c>
      <c r="E281" s="220" t="s">
        <v>321</v>
      </c>
      <c r="F281" s="221" t="s">
        <v>322</v>
      </c>
      <c r="G281" s="222" t="s">
        <v>252</v>
      </c>
      <c r="H281" s="223">
        <v>1</v>
      </c>
      <c r="I281" s="224"/>
      <c r="J281" s="225">
        <f>ROUND(I281*H281,2)</f>
        <v>0</v>
      </c>
      <c r="K281" s="221" t="s">
        <v>1</v>
      </c>
      <c r="L281" s="44"/>
      <c r="M281" s="226" t="s">
        <v>1</v>
      </c>
      <c r="N281" s="227" t="s">
        <v>42</v>
      </c>
      <c r="O281" s="91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0" t="s">
        <v>150</v>
      </c>
      <c r="AT281" s="230" t="s">
        <v>139</v>
      </c>
      <c r="AU281" s="230" t="s">
        <v>153</v>
      </c>
      <c r="AY281" s="17" t="s">
        <v>136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7" t="s">
        <v>85</v>
      </c>
      <c r="BK281" s="231">
        <f>ROUND(I281*H281,2)</f>
        <v>0</v>
      </c>
      <c r="BL281" s="17" t="s">
        <v>150</v>
      </c>
      <c r="BM281" s="230" t="s">
        <v>323</v>
      </c>
    </row>
    <row r="282" s="13" customFormat="1">
      <c r="A282" s="13"/>
      <c r="B282" s="232"/>
      <c r="C282" s="233"/>
      <c r="D282" s="234" t="s">
        <v>146</v>
      </c>
      <c r="E282" s="235" t="s">
        <v>1</v>
      </c>
      <c r="F282" s="236" t="s">
        <v>315</v>
      </c>
      <c r="G282" s="233"/>
      <c r="H282" s="235" t="s">
        <v>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146</v>
      </c>
      <c r="AU282" s="242" t="s">
        <v>153</v>
      </c>
      <c r="AV282" s="13" t="s">
        <v>85</v>
      </c>
      <c r="AW282" s="13" t="s">
        <v>32</v>
      </c>
      <c r="AX282" s="13" t="s">
        <v>77</v>
      </c>
      <c r="AY282" s="242" t="s">
        <v>136</v>
      </c>
    </row>
    <row r="283" s="14" customFormat="1">
      <c r="A283" s="14"/>
      <c r="B283" s="243"/>
      <c r="C283" s="244"/>
      <c r="D283" s="234" t="s">
        <v>146</v>
      </c>
      <c r="E283" s="245" t="s">
        <v>1</v>
      </c>
      <c r="F283" s="246" t="s">
        <v>85</v>
      </c>
      <c r="G283" s="244"/>
      <c r="H283" s="247">
        <v>1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146</v>
      </c>
      <c r="AU283" s="253" t="s">
        <v>153</v>
      </c>
      <c r="AV283" s="14" t="s">
        <v>87</v>
      </c>
      <c r="AW283" s="14" t="s">
        <v>32</v>
      </c>
      <c r="AX283" s="14" t="s">
        <v>85</v>
      </c>
      <c r="AY283" s="253" t="s">
        <v>136</v>
      </c>
    </row>
    <row r="284" s="2" customFormat="1" ht="44.25" customHeight="1">
      <c r="A284" s="38"/>
      <c r="B284" s="39"/>
      <c r="C284" s="219" t="s">
        <v>324</v>
      </c>
      <c r="D284" s="219" t="s">
        <v>139</v>
      </c>
      <c r="E284" s="220" t="s">
        <v>325</v>
      </c>
      <c r="F284" s="221" t="s">
        <v>326</v>
      </c>
      <c r="G284" s="222" t="s">
        <v>252</v>
      </c>
      <c r="H284" s="223">
        <v>1</v>
      </c>
      <c r="I284" s="224"/>
      <c r="J284" s="225">
        <f>ROUND(I284*H284,2)</f>
        <v>0</v>
      </c>
      <c r="K284" s="221" t="s">
        <v>1</v>
      </c>
      <c r="L284" s="44"/>
      <c r="M284" s="226" t="s">
        <v>1</v>
      </c>
      <c r="N284" s="227" t="s">
        <v>42</v>
      </c>
      <c r="O284" s="91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150</v>
      </c>
      <c r="AT284" s="230" t="s">
        <v>139</v>
      </c>
      <c r="AU284" s="230" t="s">
        <v>153</v>
      </c>
      <c r="AY284" s="17" t="s">
        <v>136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85</v>
      </c>
      <c r="BK284" s="231">
        <f>ROUND(I284*H284,2)</f>
        <v>0</v>
      </c>
      <c r="BL284" s="17" t="s">
        <v>150</v>
      </c>
      <c r="BM284" s="230" t="s">
        <v>327</v>
      </c>
    </row>
    <row r="285" s="13" customFormat="1">
      <c r="A285" s="13"/>
      <c r="B285" s="232"/>
      <c r="C285" s="233"/>
      <c r="D285" s="234" t="s">
        <v>146</v>
      </c>
      <c r="E285" s="235" t="s">
        <v>1</v>
      </c>
      <c r="F285" s="236" t="s">
        <v>315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146</v>
      </c>
      <c r="AU285" s="242" t="s">
        <v>153</v>
      </c>
      <c r="AV285" s="13" t="s">
        <v>85</v>
      </c>
      <c r="AW285" s="13" t="s">
        <v>32</v>
      </c>
      <c r="AX285" s="13" t="s">
        <v>77</v>
      </c>
      <c r="AY285" s="242" t="s">
        <v>136</v>
      </c>
    </row>
    <row r="286" s="14" customFormat="1">
      <c r="A286" s="14"/>
      <c r="B286" s="243"/>
      <c r="C286" s="244"/>
      <c r="D286" s="234" t="s">
        <v>146</v>
      </c>
      <c r="E286" s="245" t="s">
        <v>1</v>
      </c>
      <c r="F286" s="246" t="s">
        <v>85</v>
      </c>
      <c r="G286" s="244"/>
      <c r="H286" s="247">
        <v>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146</v>
      </c>
      <c r="AU286" s="253" t="s">
        <v>153</v>
      </c>
      <c r="AV286" s="14" t="s">
        <v>87</v>
      </c>
      <c r="AW286" s="14" t="s">
        <v>32</v>
      </c>
      <c r="AX286" s="14" t="s">
        <v>85</v>
      </c>
      <c r="AY286" s="253" t="s">
        <v>136</v>
      </c>
    </row>
    <row r="287" s="2" customFormat="1" ht="24.15" customHeight="1">
      <c r="A287" s="38"/>
      <c r="B287" s="39"/>
      <c r="C287" s="219" t="s">
        <v>328</v>
      </c>
      <c r="D287" s="219" t="s">
        <v>139</v>
      </c>
      <c r="E287" s="220" t="s">
        <v>329</v>
      </c>
      <c r="F287" s="221" t="s">
        <v>330</v>
      </c>
      <c r="G287" s="222" t="s">
        <v>252</v>
      </c>
      <c r="H287" s="223">
        <v>0.5</v>
      </c>
      <c r="I287" s="224"/>
      <c r="J287" s="225">
        <f>ROUND(I287*H287,2)</f>
        <v>0</v>
      </c>
      <c r="K287" s="221" t="s">
        <v>1</v>
      </c>
      <c r="L287" s="44"/>
      <c r="M287" s="226" t="s">
        <v>1</v>
      </c>
      <c r="N287" s="227" t="s">
        <v>42</v>
      </c>
      <c r="O287" s="91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150</v>
      </c>
      <c r="AT287" s="230" t="s">
        <v>139</v>
      </c>
      <c r="AU287" s="230" t="s">
        <v>153</v>
      </c>
      <c r="AY287" s="17" t="s">
        <v>136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85</v>
      </c>
      <c r="BK287" s="231">
        <f>ROUND(I287*H287,2)</f>
        <v>0</v>
      </c>
      <c r="BL287" s="17" t="s">
        <v>150</v>
      </c>
      <c r="BM287" s="230" t="s">
        <v>331</v>
      </c>
    </row>
    <row r="288" s="13" customFormat="1">
      <c r="A288" s="13"/>
      <c r="B288" s="232"/>
      <c r="C288" s="233"/>
      <c r="D288" s="234" t="s">
        <v>146</v>
      </c>
      <c r="E288" s="235" t="s">
        <v>1</v>
      </c>
      <c r="F288" s="236" t="s">
        <v>315</v>
      </c>
      <c r="G288" s="233"/>
      <c r="H288" s="235" t="s">
        <v>1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146</v>
      </c>
      <c r="AU288" s="242" t="s">
        <v>153</v>
      </c>
      <c r="AV288" s="13" t="s">
        <v>85</v>
      </c>
      <c r="AW288" s="13" t="s">
        <v>32</v>
      </c>
      <c r="AX288" s="13" t="s">
        <v>77</v>
      </c>
      <c r="AY288" s="242" t="s">
        <v>136</v>
      </c>
    </row>
    <row r="289" s="14" customFormat="1">
      <c r="A289" s="14"/>
      <c r="B289" s="243"/>
      <c r="C289" s="244"/>
      <c r="D289" s="234" t="s">
        <v>146</v>
      </c>
      <c r="E289" s="245" t="s">
        <v>1</v>
      </c>
      <c r="F289" s="246" t="s">
        <v>332</v>
      </c>
      <c r="G289" s="244"/>
      <c r="H289" s="247">
        <v>0.5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146</v>
      </c>
      <c r="AU289" s="253" t="s">
        <v>153</v>
      </c>
      <c r="AV289" s="14" t="s">
        <v>87</v>
      </c>
      <c r="AW289" s="14" t="s">
        <v>32</v>
      </c>
      <c r="AX289" s="14" t="s">
        <v>85</v>
      </c>
      <c r="AY289" s="253" t="s">
        <v>136</v>
      </c>
    </row>
    <row r="290" s="2" customFormat="1" ht="24.15" customHeight="1">
      <c r="A290" s="38"/>
      <c r="B290" s="39"/>
      <c r="C290" s="219" t="s">
        <v>333</v>
      </c>
      <c r="D290" s="219" t="s">
        <v>139</v>
      </c>
      <c r="E290" s="220" t="s">
        <v>334</v>
      </c>
      <c r="F290" s="221" t="s">
        <v>335</v>
      </c>
      <c r="G290" s="222" t="s">
        <v>252</v>
      </c>
      <c r="H290" s="223">
        <v>5</v>
      </c>
      <c r="I290" s="224"/>
      <c r="J290" s="225">
        <f>ROUND(I290*H290,2)</f>
        <v>0</v>
      </c>
      <c r="K290" s="221" t="s">
        <v>1</v>
      </c>
      <c r="L290" s="44"/>
      <c r="M290" s="226" t="s">
        <v>1</v>
      </c>
      <c r="N290" s="227" t="s">
        <v>42</v>
      </c>
      <c r="O290" s="91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0" t="s">
        <v>150</v>
      </c>
      <c r="AT290" s="230" t="s">
        <v>139</v>
      </c>
      <c r="AU290" s="230" t="s">
        <v>153</v>
      </c>
      <c r="AY290" s="17" t="s">
        <v>136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85</v>
      </c>
      <c r="BK290" s="231">
        <f>ROUND(I290*H290,2)</f>
        <v>0</v>
      </c>
      <c r="BL290" s="17" t="s">
        <v>150</v>
      </c>
      <c r="BM290" s="230" t="s">
        <v>336</v>
      </c>
    </row>
    <row r="291" s="13" customFormat="1">
      <c r="A291" s="13"/>
      <c r="B291" s="232"/>
      <c r="C291" s="233"/>
      <c r="D291" s="234" t="s">
        <v>146</v>
      </c>
      <c r="E291" s="235" t="s">
        <v>1</v>
      </c>
      <c r="F291" s="236" t="s">
        <v>315</v>
      </c>
      <c r="G291" s="233"/>
      <c r="H291" s="235" t="s">
        <v>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146</v>
      </c>
      <c r="AU291" s="242" t="s">
        <v>153</v>
      </c>
      <c r="AV291" s="13" t="s">
        <v>85</v>
      </c>
      <c r="AW291" s="13" t="s">
        <v>32</v>
      </c>
      <c r="AX291" s="13" t="s">
        <v>77</v>
      </c>
      <c r="AY291" s="242" t="s">
        <v>136</v>
      </c>
    </row>
    <row r="292" s="14" customFormat="1">
      <c r="A292" s="14"/>
      <c r="B292" s="243"/>
      <c r="C292" s="244"/>
      <c r="D292" s="234" t="s">
        <v>146</v>
      </c>
      <c r="E292" s="245" t="s">
        <v>1</v>
      </c>
      <c r="F292" s="246" t="s">
        <v>161</v>
      </c>
      <c r="G292" s="244"/>
      <c r="H292" s="247">
        <v>5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146</v>
      </c>
      <c r="AU292" s="253" t="s">
        <v>153</v>
      </c>
      <c r="AV292" s="14" t="s">
        <v>87</v>
      </c>
      <c r="AW292" s="14" t="s">
        <v>32</v>
      </c>
      <c r="AX292" s="14" t="s">
        <v>85</v>
      </c>
      <c r="AY292" s="253" t="s">
        <v>136</v>
      </c>
    </row>
    <row r="293" s="2" customFormat="1" ht="24.15" customHeight="1">
      <c r="A293" s="38"/>
      <c r="B293" s="39"/>
      <c r="C293" s="219" t="s">
        <v>337</v>
      </c>
      <c r="D293" s="219" t="s">
        <v>139</v>
      </c>
      <c r="E293" s="220" t="s">
        <v>338</v>
      </c>
      <c r="F293" s="221" t="s">
        <v>339</v>
      </c>
      <c r="G293" s="222" t="s">
        <v>252</v>
      </c>
      <c r="H293" s="223">
        <v>1</v>
      </c>
      <c r="I293" s="224"/>
      <c r="J293" s="225">
        <f>ROUND(I293*H293,2)</f>
        <v>0</v>
      </c>
      <c r="K293" s="221" t="s">
        <v>1</v>
      </c>
      <c r="L293" s="44"/>
      <c r="M293" s="226" t="s">
        <v>1</v>
      </c>
      <c r="N293" s="227" t="s">
        <v>42</v>
      </c>
      <c r="O293" s="91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0" t="s">
        <v>150</v>
      </c>
      <c r="AT293" s="230" t="s">
        <v>139</v>
      </c>
      <c r="AU293" s="230" t="s">
        <v>153</v>
      </c>
      <c r="AY293" s="17" t="s">
        <v>136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85</v>
      </c>
      <c r="BK293" s="231">
        <f>ROUND(I293*H293,2)</f>
        <v>0</v>
      </c>
      <c r="BL293" s="17" t="s">
        <v>150</v>
      </c>
      <c r="BM293" s="230" t="s">
        <v>340</v>
      </c>
    </row>
    <row r="294" s="13" customFormat="1">
      <c r="A294" s="13"/>
      <c r="B294" s="232"/>
      <c r="C294" s="233"/>
      <c r="D294" s="234" t="s">
        <v>146</v>
      </c>
      <c r="E294" s="235" t="s">
        <v>1</v>
      </c>
      <c r="F294" s="236" t="s">
        <v>315</v>
      </c>
      <c r="G294" s="233"/>
      <c r="H294" s="235" t="s">
        <v>1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146</v>
      </c>
      <c r="AU294" s="242" t="s">
        <v>153</v>
      </c>
      <c r="AV294" s="13" t="s">
        <v>85</v>
      </c>
      <c r="AW294" s="13" t="s">
        <v>32</v>
      </c>
      <c r="AX294" s="13" t="s">
        <v>77</v>
      </c>
      <c r="AY294" s="242" t="s">
        <v>136</v>
      </c>
    </row>
    <row r="295" s="14" customFormat="1">
      <c r="A295" s="14"/>
      <c r="B295" s="243"/>
      <c r="C295" s="244"/>
      <c r="D295" s="234" t="s">
        <v>146</v>
      </c>
      <c r="E295" s="245" t="s">
        <v>1</v>
      </c>
      <c r="F295" s="246" t="s">
        <v>85</v>
      </c>
      <c r="G295" s="244"/>
      <c r="H295" s="247">
        <v>1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146</v>
      </c>
      <c r="AU295" s="253" t="s">
        <v>153</v>
      </c>
      <c r="AV295" s="14" t="s">
        <v>87</v>
      </c>
      <c r="AW295" s="14" t="s">
        <v>32</v>
      </c>
      <c r="AX295" s="14" t="s">
        <v>85</v>
      </c>
      <c r="AY295" s="253" t="s">
        <v>136</v>
      </c>
    </row>
    <row r="296" s="12" customFormat="1" ht="22.8" customHeight="1">
      <c r="A296" s="12"/>
      <c r="B296" s="203"/>
      <c r="C296" s="204"/>
      <c r="D296" s="205" t="s">
        <v>76</v>
      </c>
      <c r="E296" s="217" t="s">
        <v>165</v>
      </c>
      <c r="F296" s="217" t="s">
        <v>341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SUM(P297:P300)</f>
        <v>0</v>
      </c>
      <c r="Q296" s="211"/>
      <c r="R296" s="212">
        <f>SUM(R297:R300)</f>
        <v>0</v>
      </c>
      <c r="S296" s="211"/>
      <c r="T296" s="213">
        <f>SUM(T297:T300)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85</v>
      </c>
      <c r="AT296" s="215" t="s">
        <v>76</v>
      </c>
      <c r="AU296" s="215" t="s">
        <v>85</v>
      </c>
      <c r="AY296" s="214" t="s">
        <v>136</v>
      </c>
      <c r="BK296" s="216">
        <f>SUM(BK297:BK300)</f>
        <v>0</v>
      </c>
    </row>
    <row r="297" s="2" customFormat="1" ht="21.75" customHeight="1">
      <c r="A297" s="38"/>
      <c r="B297" s="39"/>
      <c r="C297" s="219" t="s">
        <v>342</v>
      </c>
      <c r="D297" s="219" t="s">
        <v>139</v>
      </c>
      <c r="E297" s="220" t="s">
        <v>343</v>
      </c>
      <c r="F297" s="221" t="s">
        <v>344</v>
      </c>
      <c r="G297" s="222" t="s">
        <v>142</v>
      </c>
      <c r="H297" s="223">
        <v>195.84</v>
      </c>
      <c r="I297" s="224"/>
      <c r="J297" s="225">
        <f>ROUND(I297*H297,2)</f>
        <v>0</v>
      </c>
      <c r="K297" s="221" t="s">
        <v>143</v>
      </c>
      <c r="L297" s="44"/>
      <c r="M297" s="226" t="s">
        <v>1</v>
      </c>
      <c r="N297" s="227" t="s">
        <v>42</v>
      </c>
      <c r="O297" s="91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0" t="s">
        <v>150</v>
      </c>
      <c r="AT297" s="230" t="s">
        <v>139</v>
      </c>
      <c r="AU297" s="230" t="s">
        <v>87</v>
      </c>
      <c r="AY297" s="17" t="s">
        <v>136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7" t="s">
        <v>85</v>
      </c>
      <c r="BK297" s="231">
        <f>ROUND(I297*H297,2)</f>
        <v>0</v>
      </c>
      <c r="BL297" s="17" t="s">
        <v>150</v>
      </c>
      <c r="BM297" s="230" t="s">
        <v>345</v>
      </c>
    </row>
    <row r="298" s="13" customFormat="1">
      <c r="A298" s="13"/>
      <c r="B298" s="232"/>
      <c r="C298" s="233"/>
      <c r="D298" s="234" t="s">
        <v>146</v>
      </c>
      <c r="E298" s="235" t="s">
        <v>1</v>
      </c>
      <c r="F298" s="236" t="s">
        <v>147</v>
      </c>
      <c r="G298" s="233"/>
      <c r="H298" s="235" t="s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146</v>
      </c>
      <c r="AU298" s="242" t="s">
        <v>87</v>
      </c>
      <c r="AV298" s="13" t="s">
        <v>85</v>
      </c>
      <c r="AW298" s="13" t="s">
        <v>32</v>
      </c>
      <c r="AX298" s="13" t="s">
        <v>77</v>
      </c>
      <c r="AY298" s="242" t="s">
        <v>136</v>
      </c>
    </row>
    <row r="299" s="14" customFormat="1">
      <c r="A299" s="14"/>
      <c r="B299" s="243"/>
      <c r="C299" s="244"/>
      <c r="D299" s="234" t="s">
        <v>146</v>
      </c>
      <c r="E299" s="245" t="s">
        <v>1</v>
      </c>
      <c r="F299" s="246" t="s">
        <v>346</v>
      </c>
      <c r="G299" s="244"/>
      <c r="H299" s="247">
        <v>195.84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146</v>
      </c>
      <c r="AU299" s="253" t="s">
        <v>87</v>
      </c>
      <c r="AV299" s="14" t="s">
        <v>87</v>
      </c>
      <c r="AW299" s="14" t="s">
        <v>32</v>
      </c>
      <c r="AX299" s="14" t="s">
        <v>85</v>
      </c>
      <c r="AY299" s="253" t="s">
        <v>136</v>
      </c>
    </row>
    <row r="300" s="2" customFormat="1" ht="16.5" customHeight="1">
      <c r="A300" s="38"/>
      <c r="B300" s="39"/>
      <c r="C300" s="219" t="s">
        <v>347</v>
      </c>
      <c r="D300" s="219" t="s">
        <v>139</v>
      </c>
      <c r="E300" s="220" t="s">
        <v>348</v>
      </c>
      <c r="F300" s="221" t="s">
        <v>349</v>
      </c>
      <c r="G300" s="222" t="s">
        <v>350</v>
      </c>
      <c r="H300" s="223">
        <v>30</v>
      </c>
      <c r="I300" s="224"/>
      <c r="J300" s="225">
        <f>ROUND(I300*H300,2)</f>
        <v>0</v>
      </c>
      <c r="K300" s="221" t="s">
        <v>1</v>
      </c>
      <c r="L300" s="44"/>
      <c r="M300" s="226" t="s">
        <v>1</v>
      </c>
      <c r="N300" s="227" t="s">
        <v>42</v>
      </c>
      <c r="O300" s="91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150</v>
      </c>
      <c r="AT300" s="230" t="s">
        <v>139</v>
      </c>
      <c r="AU300" s="230" t="s">
        <v>87</v>
      </c>
      <c r="AY300" s="17" t="s">
        <v>136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85</v>
      </c>
      <c r="BK300" s="231">
        <f>ROUND(I300*H300,2)</f>
        <v>0</v>
      </c>
      <c r="BL300" s="17" t="s">
        <v>150</v>
      </c>
      <c r="BM300" s="230" t="s">
        <v>351</v>
      </c>
    </row>
    <row r="301" s="12" customFormat="1" ht="22.8" customHeight="1">
      <c r="A301" s="12"/>
      <c r="B301" s="203"/>
      <c r="C301" s="204"/>
      <c r="D301" s="205" t="s">
        <v>76</v>
      </c>
      <c r="E301" s="217" t="s">
        <v>180</v>
      </c>
      <c r="F301" s="217" t="s">
        <v>352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SUM(P302:P322)</f>
        <v>0</v>
      </c>
      <c r="Q301" s="211"/>
      <c r="R301" s="212">
        <f>SUM(R302:R322)</f>
        <v>0</v>
      </c>
      <c r="S301" s="211"/>
      <c r="T301" s="213">
        <f>SUM(T302:T322)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85</v>
      </c>
      <c r="AT301" s="215" t="s">
        <v>76</v>
      </c>
      <c r="AU301" s="215" t="s">
        <v>85</v>
      </c>
      <c r="AY301" s="214" t="s">
        <v>136</v>
      </c>
      <c r="BK301" s="216">
        <f>SUM(BK302:BK322)</f>
        <v>0</v>
      </c>
    </row>
    <row r="302" s="2" customFormat="1" ht="33" customHeight="1">
      <c r="A302" s="38"/>
      <c r="B302" s="39"/>
      <c r="C302" s="219" t="s">
        <v>353</v>
      </c>
      <c r="D302" s="219" t="s">
        <v>139</v>
      </c>
      <c r="E302" s="220" t="s">
        <v>354</v>
      </c>
      <c r="F302" s="221" t="s">
        <v>355</v>
      </c>
      <c r="G302" s="222" t="s">
        <v>142</v>
      </c>
      <c r="H302" s="223">
        <v>1602</v>
      </c>
      <c r="I302" s="224"/>
      <c r="J302" s="225">
        <f>ROUND(I302*H302,2)</f>
        <v>0</v>
      </c>
      <c r="K302" s="221" t="s">
        <v>143</v>
      </c>
      <c r="L302" s="44"/>
      <c r="M302" s="226" t="s">
        <v>1</v>
      </c>
      <c r="N302" s="227" t="s">
        <v>42</v>
      </c>
      <c r="O302" s="91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0" t="s">
        <v>150</v>
      </c>
      <c r="AT302" s="230" t="s">
        <v>139</v>
      </c>
      <c r="AU302" s="230" t="s">
        <v>87</v>
      </c>
      <c r="AY302" s="17" t="s">
        <v>136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85</v>
      </c>
      <c r="BK302" s="231">
        <f>ROUND(I302*H302,2)</f>
        <v>0</v>
      </c>
      <c r="BL302" s="17" t="s">
        <v>150</v>
      </c>
      <c r="BM302" s="230" t="s">
        <v>356</v>
      </c>
    </row>
    <row r="303" s="13" customFormat="1">
      <c r="A303" s="13"/>
      <c r="B303" s="232"/>
      <c r="C303" s="233"/>
      <c r="D303" s="234" t="s">
        <v>146</v>
      </c>
      <c r="E303" s="235" t="s">
        <v>1</v>
      </c>
      <c r="F303" s="236" t="s">
        <v>147</v>
      </c>
      <c r="G303" s="233"/>
      <c r="H303" s="235" t="s">
        <v>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146</v>
      </c>
      <c r="AU303" s="242" t="s">
        <v>87</v>
      </c>
      <c r="AV303" s="13" t="s">
        <v>85</v>
      </c>
      <c r="AW303" s="13" t="s">
        <v>32</v>
      </c>
      <c r="AX303" s="13" t="s">
        <v>77</v>
      </c>
      <c r="AY303" s="242" t="s">
        <v>136</v>
      </c>
    </row>
    <row r="304" s="14" customFormat="1">
      <c r="A304" s="14"/>
      <c r="B304" s="243"/>
      <c r="C304" s="244"/>
      <c r="D304" s="234" t="s">
        <v>146</v>
      </c>
      <c r="E304" s="245" t="s">
        <v>1</v>
      </c>
      <c r="F304" s="246" t="s">
        <v>357</v>
      </c>
      <c r="G304" s="244"/>
      <c r="H304" s="247">
        <v>1602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146</v>
      </c>
      <c r="AU304" s="253" t="s">
        <v>87</v>
      </c>
      <c r="AV304" s="14" t="s">
        <v>87</v>
      </c>
      <c r="AW304" s="14" t="s">
        <v>32</v>
      </c>
      <c r="AX304" s="14" t="s">
        <v>77</v>
      </c>
      <c r="AY304" s="253" t="s">
        <v>136</v>
      </c>
    </row>
    <row r="305" s="15" customFormat="1">
      <c r="A305" s="15"/>
      <c r="B305" s="254"/>
      <c r="C305" s="255"/>
      <c r="D305" s="234" t="s">
        <v>146</v>
      </c>
      <c r="E305" s="256" t="s">
        <v>97</v>
      </c>
      <c r="F305" s="257" t="s">
        <v>149</v>
      </c>
      <c r="G305" s="255"/>
      <c r="H305" s="258">
        <v>1602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4" t="s">
        <v>146</v>
      </c>
      <c r="AU305" s="264" t="s">
        <v>87</v>
      </c>
      <c r="AV305" s="15" t="s">
        <v>150</v>
      </c>
      <c r="AW305" s="15" t="s">
        <v>32</v>
      </c>
      <c r="AX305" s="15" t="s">
        <v>85</v>
      </c>
      <c r="AY305" s="264" t="s">
        <v>136</v>
      </c>
    </row>
    <row r="306" s="2" customFormat="1" ht="33" customHeight="1">
      <c r="A306" s="38"/>
      <c r="B306" s="39"/>
      <c r="C306" s="219" t="s">
        <v>358</v>
      </c>
      <c r="D306" s="219" t="s">
        <v>139</v>
      </c>
      <c r="E306" s="220" t="s">
        <v>359</v>
      </c>
      <c r="F306" s="221" t="s">
        <v>360</v>
      </c>
      <c r="G306" s="222" t="s">
        <v>142</v>
      </c>
      <c r="H306" s="223">
        <v>336420</v>
      </c>
      <c r="I306" s="224"/>
      <c r="J306" s="225">
        <f>ROUND(I306*H306,2)</f>
        <v>0</v>
      </c>
      <c r="K306" s="221" t="s">
        <v>143</v>
      </c>
      <c r="L306" s="44"/>
      <c r="M306" s="226" t="s">
        <v>1</v>
      </c>
      <c r="N306" s="227" t="s">
        <v>42</v>
      </c>
      <c r="O306" s="91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150</v>
      </c>
      <c r="AT306" s="230" t="s">
        <v>139</v>
      </c>
      <c r="AU306" s="230" t="s">
        <v>87</v>
      </c>
      <c r="AY306" s="17" t="s">
        <v>136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85</v>
      </c>
      <c r="BK306" s="231">
        <f>ROUND(I306*H306,2)</f>
        <v>0</v>
      </c>
      <c r="BL306" s="17" t="s">
        <v>150</v>
      </c>
      <c r="BM306" s="230" t="s">
        <v>361</v>
      </c>
    </row>
    <row r="307" s="14" customFormat="1">
      <c r="A307" s="14"/>
      <c r="B307" s="243"/>
      <c r="C307" s="244"/>
      <c r="D307" s="234" t="s">
        <v>146</v>
      </c>
      <c r="E307" s="245" t="s">
        <v>1</v>
      </c>
      <c r="F307" s="246" t="s">
        <v>362</v>
      </c>
      <c r="G307" s="244"/>
      <c r="H307" s="247">
        <v>336420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146</v>
      </c>
      <c r="AU307" s="253" t="s">
        <v>87</v>
      </c>
      <c r="AV307" s="14" t="s">
        <v>87</v>
      </c>
      <c r="AW307" s="14" t="s">
        <v>32</v>
      </c>
      <c r="AX307" s="14" t="s">
        <v>85</v>
      </c>
      <c r="AY307" s="253" t="s">
        <v>136</v>
      </c>
    </row>
    <row r="308" s="2" customFormat="1" ht="33" customHeight="1">
      <c r="A308" s="38"/>
      <c r="B308" s="39"/>
      <c r="C308" s="219" t="s">
        <v>363</v>
      </c>
      <c r="D308" s="219" t="s">
        <v>139</v>
      </c>
      <c r="E308" s="220" t="s">
        <v>364</v>
      </c>
      <c r="F308" s="221" t="s">
        <v>365</v>
      </c>
      <c r="G308" s="222" t="s">
        <v>142</v>
      </c>
      <c r="H308" s="223">
        <v>1602</v>
      </c>
      <c r="I308" s="224"/>
      <c r="J308" s="225">
        <f>ROUND(I308*H308,2)</f>
        <v>0</v>
      </c>
      <c r="K308" s="221" t="s">
        <v>143</v>
      </c>
      <c r="L308" s="44"/>
      <c r="M308" s="226" t="s">
        <v>1</v>
      </c>
      <c r="N308" s="227" t="s">
        <v>42</v>
      </c>
      <c r="O308" s="91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0" t="s">
        <v>150</v>
      </c>
      <c r="AT308" s="230" t="s">
        <v>139</v>
      </c>
      <c r="AU308" s="230" t="s">
        <v>87</v>
      </c>
      <c r="AY308" s="17" t="s">
        <v>136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85</v>
      </c>
      <c r="BK308" s="231">
        <f>ROUND(I308*H308,2)</f>
        <v>0</v>
      </c>
      <c r="BL308" s="17" t="s">
        <v>150</v>
      </c>
      <c r="BM308" s="230" t="s">
        <v>366</v>
      </c>
    </row>
    <row r="309" s="14" customFormat="1">
      <c r="A309" s="14"/>
      <c r="B309" s="243"/>
      <c r="C309" s="244"/>
      <c r="D309" s="234" t="s">
        <v>146</v>
      </c>
      <c r="E309" s="245" t="s">
        <v>1</v>
      </c>
      <c r="F309" s="246" t="s">
        <v>97</v>
      </c>
      <c r="G309" s="244"/>
      <c r="H309" s="247">
        <v>1602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146</v>
      </c>
      <c r="AU309" s="253" t="s">
        <v>87</v>
      </c>
      <c r="AV309" s="14" t="s">
        <v>87</v>
      </c>
      <c r="AW309" s="14" t="s">
        <v>32</v>
      </c>
      <c r="AX309" s="14" t="s">
        <v>85</v>
      </c>
      <c r="AY309" s="253" t="s">
        <v>136</v>
      </c>
    </row>
    <row r="310" s="2" customFormat="1" ht="16.5" customHeight="1">
      <c r="A310" s="38"/>
      <c r="B310" s="39"/>
      <c r="C310" s="219" t="s">
        <v>367</v>
      </c>
      <c r="D310" s="219" t="s">
        <v>139</v>
      </c>
      <c r="E310" s="220" t="s">
        <v>368</v>
      </c>
      <c r="F310" s="221" t="s">
        <v>369</v>
      </c>
      <c r="G310" s="222" t="s">
        <v>142</v>
      </c>
      <c r="H310" s="223">
        <v>1602</v>
      </c>
      <c r="I310" s="224"/>
      <c r="J310" s="225">
        <f>ROUND(I310*H310,2)</f>
        <v>0</v>
      </c>
      <c r="K310" s="221" t="s">
        <v>143</v>
      </c>
      <c r="L310" s="44"/>
      <c r="M310" s="226" t="s">
        <v>1</v>
      </c>
      <c r="N310" s="227" t="s">
        <v>42</v>
      </c>
      <c r="O310" s="91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150</v>
      </c>
      <c r="AT310" s="230" t="s">
        <v>139</v>
      </c>
      <c r="AU310" s="230" t="s">
        <v>87</v>
      </c>
      <c r="AY310" s="17" t="s">
        <v>136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85</v>
      </c>
      <c r="BK310" s="231">
        <f>ROUND(I310*H310,2)</f>
        <v>0</v>
      </c>
      <c r="BL310" s="17" t="s">
        <v>150</v>
      </c>
      <c r="BM310" s="230" t="s">
        <v>370</v>
      </c>
    </row>
    <row r="311" s="13" customFormat="1">
      <c r="A311" s="13"/>
      <c r="B311" s="232"/>
      <c r="C311" s="233"/>
      <c r="D311" s="234" t="s">
        <v>146</v>
      </c>
      <c r="E311" s="235" t="s">
        <v>1</v>
      </c>
      <c r="F311" s="236" t="s">
        <v>147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146</v>
      </c>
      <c r="AU311" s="242" t="s">
        <v>87</v>
      </c>
      <c r="AV311" s="13" t="s">
        <v>85</v>
      </c>
      <c r="AW311" s="13" t="s">
        <v>32</v>
      </c>
      <c r="AX311" s="13" t="s">
        <v>77</v>
      </c>
      <c r="AY311" s="242" t="s">
        <v>136</v>
      </c>
    </row>
    <row r="312" s="14" customFormat="1">
      <c r="A312" s="14"/>
      <c r="B312" s="243"/>
      <c r="C312" s="244"/>
      <c r="D312" s="234" t="s">
        <v>146</v>
      </c>
      <c r="E312" s="245" t="s">
        <v>1</v>
      </c>
      <c r="F312" s="246" t="s">
        <v>357</v>
      </c>
      <c r="G312" s="244"/>
      <c r="H312" s="247">
        <v>1602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146</v>
      </c>
      <c r="AU312" s="253" t="s">
        <v>87</v>
      </c>
      <c r="AV312" s="14" t="s">
        <v>87</v>
      </c>
      <c r="AW312" s="14" t="s">
        <v>32</v>
      </c>
      <c r="AX312" s="14" t="s">
        <v>77</v>
      </c>
      <c r="AY312" s="253" t="s">
        <v>136</v>
      </c>
    </row>
    <row r="313" s="15" customFormat="1">
      <c r="A313" s="15"/>
      <c r="B313" s="254"/>
      <c r="C313" s="255"/>
      <c r="D313" s="234" t="s">
        <v>146</v>
      </c>
      <c r="E313" s="256" t="s">
        <v>1</v>
      </c>
      <c r="F313" s="257" t="s">
        <v>149</v>
      </c>
      <c r="G313" s="255"/>
      <c r="H313" s="258">
        <v>1602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146</v>
      </c>
      <c r="AU313" s="264" t="s">
        <v>87</v>
      </c>
      <c r="AV313" s="15" t="s">
        <v>150</v>
      </c>
      <c r="AW313" s="15" t="s">
        <v>32</v>
      </c>
      <c r="AX313" s="15" t="s">
        <v>85</v>
      </c>
      <c r="AY313" s="264" t="s">
        <v>136</v>
      </c>
    </row>
    <row r="314" s="2" customFormat="1" ht="21.75" customHeight="1">
      <c r="A314" s="38"/>
      <c r="B314" s="39"/>
      <c r="C314" s="219" t="s">
        <v>371</v>
      </c>
      <c r="D314" s="219" t="s">
        <v>139</v>
      </c>
      <c r="E314" s="220" t="s">
        <v>372</v>
      </c>
      <c r="F314" s="221" t="s">
        <v>373</v>
      </c>
      <c r="G314" s="222" t="s">
        <v>142</v>
      </c>
      <c r="H314" s="223">
        <v>336420</v>
      </c>
      <c r="I314" s="224"/>
      <c r="J314" s="225">
        <f>ROUND(I314*H314,2)</f>
        <v>0</v>
      </c>
      <c r="K314" s="221" t="s">
        <v>143</v>
      </c>
      <c r="L314" s="44"/>
      <c r="M314" s="226" t="s">
        <v>1</v>
      </c>
      <c r="N314" s="227" t="s">
        <v>42</v>
      </c>
      <c r="O314" s="91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0" t="s">
        <v>150</v>
      </c>
      <c r="AT314" s="230" t="s">
        <v>139</v>
      </c>
      <c r="AU314" s="230" t="s">
        <v>87</v>
      </c>
      <c r="AY314" s="17" t="s">
        <v>136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85</v>
      </c>
      <c r="BK314" s="231">
        <f>ROUND(I314*H314,2)</f>
        <v>0</v>
      </c>
      <c r="BL314" s="17" t="s">
        <v>150</v>
      </c>
      <c r="BM314" s="230" t="s">
        <v>374</v>
      </c>
    </row>
    <row r="315" s="14" customFormat="1">
      <c r="A315" s="14"/>
      <c r="B315" s="243"/>
      <c r="C315" s="244"/>
      <c r="D315" s="234" t="s">
        <v>146</v>
      </c>
      <c r="E315" s="245" t="s">
        <v>1</v>
      </c>
      <c r="F315" s="246" t="s">
        <v>362</v>
      </c>
      <c r="G315" s="244"/>
      <c r="H315" s="247">
        <v>336420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146</v>
      </c>
      <c r="AU315" s="253" t="s">
        <v>87</v>
      </c>
      <c r="AV315" s="14" t="s">
        <v>87</v>
      </c>
      <c r="AW315" s="14" t="s">
        <v>32</v>
      </c>
      <c r="AX315" s="14" t="s">
        <v>85</v>
      </c>
      <c r="AY315" s="253" t="s">
        <v>136</v>
      </c>
    </row>
    <row r="316" s="2" customFormat="1" ht="21.75" customHeight="1">
      <c r="A316" s="38"/>
      <c r="B316" s="39"/>
      <c r="C316" s="219" t="s">
        <v>375</v>
      </c>
      <c r="D316" s="219" t="s">
        <v>139</v>
      </c>
      <c r="E316" s="220" t="s">
        <v>376</v>
      </c>
      <c r="F316" s="221" t="s">
        <v>377</v>
      </c>
      <c r="G316" s="222" t="s">
        <v>142</v>
      </c>
      <c r="H316" s="223">
        <v>1602</v>
      </c>
      <c r="I316" s="224"/>
      <c r="J316" s="225">
        <f>ROUND(I316*H316,2)</f>
        <v>0</v>
      </c>
      <c r="K316" s="221" t="s">
        <v>143</v>
      </c>
      <c r="L316" s="44"/>
      <c r="M316" s="226" t="s">
        <v>1</v>
      </c>
      <c r="N316" s="227" t="s">
        <v>42</v>
      </c>
      <c r="O316" s="91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0" t="s">
        <v>150</v>
      </c>
      <c r="AT316" s="230" t="s">
        <v>139</v>
      </c>
      <c r="AU316" s="230" t="s">
        <v>87</v>
      </c>
      <c r="AY316" s="17" t="s">
        <v>136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85</v>
      </c>
      <c r="BK316" s="231">
        <f>ROUND(I316*H316,2)</f>
        <v>0</v>
      </c>
      <c r="BL316" s="17" t="s">
        <v>150</v>
      </c>
      <c r="BM316" s="230" t="s">
        <v>378</v>
      </c>
    </row>
    <row r="317" s="2" customFormat="1" ht="16.5" customHeight="1">
      <c r="A317" s="38"/>
      <c r="B317" s="39"/>
      <c r="C317" s="219" t="s">
        <v>379</v>
      </c>
      <c r="D317" s="219" t="s">
        <v>139</v>
      </c>
      <c r="E317" s="220" t="s">
        <v>380</v>
      </c>
      <c r="F317" s="221" t="s">
        <v>381</v>
      </c>
      <c r="G317" s="222" t="s">
        <v>382</v>
      </c>
      <c r="H317" s="223">
        <v>1</v>
      </c>
      <c r="I317" s="224"/>
      <c r="J317" s="225">
        <f>ROUND(I317*H317,2)</f>
        <v>0</v>
      </c>
      <c r="K317" s="221" t="s">
        <v>1</v>
      </c>
      <c r="L317" s="44"/>
      <c r="M317" s="226" t="s">
        <v>1</v>
      </c>
      <c r="N317" s="227" t="s">
        <v>42</v>
      </c>
      <c r="O317" s="91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0" t="s">
        <v>150</v>
      </c>
      <c r="AT317" s="230" t="s">
        <v>139</v>
      </c>
      <c r="AU317" s="230" t="s">
        <v>87</v>
      </c>
      <c r="AY317" s="17" t="s">
        <v>136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85</v>
      </c>
      <c r="BK317" s="231">
        <f>ROUND(I317*H317,2)</f>
        <v>0</v>
      </c>
      <c r="BL317" s="17" t="s">
        <v>150</v>
      </c>
      <c r="BM317" s="230" t="s">
        <v>383</v>
      </c>
    </row>
    <row r="318" s="2" customFormat="1" ht="24.15" customHeight="1">
      <c r="A318" s="38"/>
      <c r="B318" s="39"/>
      <c r="C318" s="219" t="s">
        <v>384</v>
      </c>
      <c r="D318" s="219" t="s">
        <v>139</v>
      </c>
      <c r="E318" s="220" t="s">
        <v>385</v>
      </c>
      <c r="F318" s="221" t="s">
        <v>386</v>
      </c>
      <c r="G318" s="222" t="s">
        <v>382</v>
      </c>
      <c r="H318" s="223">
        <v>1</v>
      </c>
      <c r="I318" s="224"/>
      <c r="J318" s="225">
        <f>ROUND(I318*H318,2)</f>
        <v>0</v>
      </c>
      <c r="K318" s="221" t="s">
        <v>1</v>
      </c>
      <c r="L318" s="44"/>
      <c r="M318" s="226" t="s">
        <v>1</v>
      </c>
      <c r="N318" s="227" t="s">
        <v>42</v>
      </c>
      <c r="O318" s="91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150</v>
      </c>
      <c r="AT318" s="230" t="s">
        <v>139</v>
      </c>
      <c r="AU318" s="230" t="s">
        <v>87</v>
      </c>
      <c r="AY318" s="17" t="s">
        <v>136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85</v>
      </c>
      <c r="BK318" s="231">
        <f>ROUND(I318*H318,2)</f>
        <v>0</v>
      </c>
      <c r="BL318" s="17" t="s">
        <v>150</v>
      </c>
      <c r="BM318" s="230" t="s">
        <v>387</v>
      </c>
    </row>
    <row r="319" s="2" customFormat="1" ht="37.8" customHeight="1">
      <c r="A319" s="38"/>
      <c r="B319" s="39"/>
      <c r="C319" s="219" t="s">
        <v>388</v>
      </c>
      <c r="D319" s="219" t="s">
        <v>139</v>
      </c>
      <c r="E319" s="220" t="s">
        <v>389</v>
      </c>
      <c r="F319" s="221" t="s">
        <v>390</v>
      </c>
      <c r="G319" s="222" t="s">
        <v>252</v>
      </c>
      <c r="H319" s="223">
        <v>8</v>
      </c>
      <c r="I319" s="224"/>
      <c r="J319" s="225">
        <f>ROUND(I319*H319,2)</f>
        <v>0</v>
      </c>
      <c r="K319" s="221" t="s">
        <v>1</v>
      </c>
      <c r="L319" s="44"/>
      <c r="M319" s="226" t="s">
        <v>1</v>
      </c>
      <c r="N319" s="227" t="s">
        <v>42</v>
      </c>
      <c r="O319" s="91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0" t="s">
        <v>150</v>
      </c>
      <c r="AT319" s="230" t="s">
        <v>139</v>
      </c>
      <c r="AU319" s="230" t="s">
        <v>87</v>
      </c>
      <c r="AY319" s="17" t="s">
        <v>136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85</v>
      </c>
      <c r="BK319" s="231">
        <f>ROUND(I319*H319,2)</f>
        <v>0</v>
      </c>
      <c r="BL319" s="17" t="s">
        <v>150</v>
      </c>
      <c r="BM319" s="230" t="s">
        <v>391</v>
      </c>
    </row>
    <row r="320" s="13" customFormat="1">
      <c r="A320" s="13"/>
      <c r="B320" s="232"/>
      <c r="C320" s="233"/>
      <c r="D320" s="234" t="s">
        <v>146</v>
      </c>
      <c r="E320" s="235" t="s">
        <v>1</v>
      </c>
      <c r="F320" s="236" t="s">
        <v>147</v>
      </c>
      <c r="G320" s="233"/>
      <c r="H320" s="235" t="s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146</v>
      </c>
      <c r="AU320" s="242" t="s">
        <v>87</v>
      </c>
      <c r="AV320" s="13" t="s">
        <v>85</v>
      </c>
      <c r="AW320" s="13" t="s">
        <v>32</v>
      </c>
      <c r="AX320" s="13" t="s">
        <v>77</v>
      </c>
      <c r="AY320" s="242" t="s">
        <v>136</v>
      </c>
    </row>
    <row r="321" s="14" customFormat="1">
      <c r="A321" s="14"/>
      <c r="B321" s="243"/>
      <c r="C321" s="244"/>
      <c r="D321" s="234" t="s">
        <v>146</v>
      </c>
      <c r="E321" s="245" t="s">
        <v>1</v>
      </c>
      <c r="F321" s="246" t="s">
        <v>175</v>
      </c>
      <c r="G321" s="244"/>
      <c r="H321" s="247">
        <v>8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146</v>
      </c>
      <c r="AU321" s="253" t="s">
        <v>87</v>
      </c>
      <c r="AV321" s="14" t="s">
        <v>87</v>
      </c>
      <c r="AW321" s="14" t="s">
        <v>32</v>
      </c>
      <c r="AX321" s="14" t="s">
        <v>85</v>
      </c>
      <c r="AY321" s="253" t="s">
        <v>136</v>
      </c>
    </row>
    <row r="322" s="2" customFormat="1" ht="24.15" customHeight="1">
      <c r="A322" s="38"/>
      <c r="B322" s="39"/>
      <c r="C322" s="219" t="s">
        <v>392</v>
      </c>
      <c r="D322" s="219" t="s">
        <v>139</v>
      </c>
      <c r="E322" s="220" t="s">
        <v>393</v>
      </c>
      <c r="F322" s="221" t="s">
        <v>394</v>
      </c>
      <c r="G322" s="222" t="s">
        <v>382</v>
      </c>
      <c r="H322" s="223">
        <v>1</v>
      </c>
      <c r="I322" s="224"/>
      <c r="J322" s="225">
        <f>ROUND(I322*H322,2)</f>
        <v>0</v>
      </c>
      <c r="K322" s="221" t="s">
        <v>1</v>
      </c>
      <c r="L322" s="44"/>
      <c r="M322" s="226" t="s">
        <v>1</v>
      </c>
      <c r="N322" s="227" t="s">
        <v>42</v>
      </c>
      <c r="O322" s="91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0" t="s">
        <v>150</v>
      </c>
      <c r="AT322" s="230" t="s">
        <v>139</v>
      </c>
      <c r="AU322" s="230" t="s">
        <v>87</v>
      </c>
      <c r="AY322" s="17" t="s">
        <v>136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85</v>
      </c>
      <c r="BK322" s="231">
        <f>ROUND(I322*H322,2)</f>
        <v>0</v>
      </c>
      <c r="BL322" s="17" t="s">
        <v>150</v>
      </c>
      <c r="BM322" s="230" t="s">
        <v>395</v>
      </c>
    </row>
    <row r="323" s="12" customFormat="1" ht="22.8" customHeight="1">
      <c r="A323" s="12"/>
      <c r="B323" s="203"/>
      <c r="C323" s="204"/>
      <c r="D323" s="205" t="s">
        <v>76</v>
      </c>
      <c r="E323" s="217" t="s">
        <v>396</v>
      </c>
      <c r="F323" s="217" t="s">
        <v>397</v>
      </c>
      <c r="G323" s="204"/>
      <c r="H323" s="204"/>
      <c r="I323" s="207"/>
      <c r="J323" s="218">
        <f>BK323</f>
        <v>0</v>
      </c>
      <c r="K323" s="204"/>
      <c r="L323" s="209"/>
      <c r="M323" s="210"/>
      <c r="N323" s="211"/>
      <c r="O323" s="211"/>
      <c r="P323" s="212">
        <f>SUM(P324:P328)</f>
        <v>0</v>
      </c>
      <c r="Q323" s="211"/>
      <c r="R323" s="212">
        <f>SUM(R324:R328)</f>
        <v>0</v>
      </c>
      <c r="S323" s="211"/>
      <c r="T323" s="213">
        <f>SUM(T324:T328)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4" t="s">
        <v>85</v>
      </c>
      <c r="AT323" s="215" t="s">
        <v>76</v>
      </c>
      <c r="AU323" s="215" t="s">
        <v>85</v>
      </c>
      <c r="AY323" s="214" t="s">
        <v>136</v>
      </c>
      <c r="BK323" s="216">
        <f>SUM(BK324:BK328)</f>
        <v>0</v>
      </c>
    </row>
    <row r="324" s="2" customFormat="1" ht="33" customHeight="1">
      <c r="A324" s="38"/>
      <c r="B324" s="39"/>
      <c r="C324" s="219" t="s">
        <v>398</v>
      </c>
      <c r="D324" s="219" t="s">
        <v>139</v>
      </c>
      <c r="E324" s="220" t="s">
        <v>399</v>
      </c>
      <c r="F324" s="221" t="s">
        <v>400</v>
      </c>
      <c r="G324" s="222" t="s">
        <v>401</v>
      </c>
      <c r="H324" s="223">
        <v>21.387</v>
      </c>
      <c r="I324" s="224"/>
      <c r="J324" s="225">
        <f>ROUND(I324*H324,2)</f>
        <v>0</v>
      </c>
      <c r="K324" s="221" t="s">
        <v>143</v>
      </c>
      <c r="L324" s="44"/>
      <c r="M324" s="226" t="s">
        <v>1</v>
      </c>
      <c r="N324" s="227" t="s">
        <v>42</v>
      </c>
      <c r="O324" s="91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150</v>
      </c>
      <c r="AT324" s="230" t="s">
        <v>139</v>
      </c>
      <c r="AU324" s="230" t="s">
        <v>87</v>
      </c>
      <c r="AY324" s="17" t="s">
        <v>136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85</v>
      </c>
      <c r="BK324" s="231">
        <f>ROUND(I324*H324,2)</f>
        <v>0</v>
      </c>
      <c r="BL324" s="17" t="s">
        <v>150</v>
      </c>
      <c r="BM324" s="230" t="s">
        <v>402</v>
      </c>
    </row>
    <row r="325" s="2" customFormat="1" ht="24.15" customHeight="1">
      <c r="A325" s="38"/>
      <c r="B325" s="39"/>
      <c r="C325" s="219" t="s">
        <v>403</v>
      </c>
      <c r="D325" s="219" t="s">
        <v>139</v>
      </c>
      <c r="E325" s="220" t="s">
        <v>404</v>
      </c>
      <c r="F325" s="221" t="s">
        <v>405</v>
      </c>
      <c r="G325" s="222" t="s">
        <v>401</v>
      </c>
      <c r="H325" s="223">
        <v>534.67499999999995</v>
      </c>
      <c r="I325" s="224"/>
      <c r="J325" s="225">
        <f>ROUND(I325*H325,2)</f>
        <v>0</v>
      </c>
      <c r="K325" s="221" t="s">
        <v>143</v>
      </c>
      <c r="L325" s="44"/>
      <c r="M325" s="226" t="s">
        <v>1</v>
      </c>
      <c r="N325" s="227" t="s">
        <v>42</v>
      </c>
      <c r="O325" s="91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0" t="s">
        <v>150</v>
      </c>
      <c r="AT325" s="230" t="s">
        <v>139</v>
      </c>
      <c r="AU325" s="230" t="s">
        <v>87</v>
      </c>
      <c r="AY325" s="17" t="s">
        <v>136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85</v>
      </c>
      <c r="BK325" s="231">
        <f>ROUND(I325*H325,2)</f>
        <v>0</v>
      </c>
      <c r="BL325" s="17" t="s">
        <v>150</v>
      </c>
      <c r="BM325" s="230" t="s">
        <v>406</v>
      </c>
    </row>
    <row r="326" s="14" customFormat="1">
      <c r="A326" s="14"/>
      <c r="B326" s="243"/>
      <c r="C326" s="244"/>
      <c r="D326" s="234" t="s">
        <v>146</v>
      </c>
      <c r="E326" s="245" t="s">
        <v>1</v>
      </c>
      <c r="F326" s="246" t="s">
        <v>407</v>
      </c>
      <c r="G326" s="244"/>
      <c r="H326" s="247">
        <v>534.67499999999995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146</v>
      </c>
      <c r="AU326" s="253" t="s">
        <v>87</v>
      </c>
      <c r="AV326" s="14" t="s">
        <v>87</v>
      </c>
      <c r="AW326" s="14" t="s">
        <v>32</v>
      </c>
      <c r="AX326" s="14" t="s">
        <v>85</v>
      </c>
      <c r="AY326" s="253" t="s">
        <v>136</v>
      </c>
    </row>
    <row r="327" s="2" customFormat="1" ht="33" customHeight="1">
      <c r="A327" s="38"/>
      <c r="B327" s="39"/>
      <c r="C327" s="219" t="s">
        <v>408</v>
      </c>
      <c r="D327" s="219" t="s">
        <v>139</v>
      </c>
      <c r="E327" s="220" t="s">
        <v>409</v>
      </c>
      <c r="F327" s="221" t="s">
        <v>410</v>
      </c>
      <c r="G327" s="222" t="s">
        <v>401</v>
      </c>
      <c r="H327" s="223">
        <v>21.387</v>
      </c>
      <c r="I327" s="224"/>
      <c r="J327" s="225">
        <f>ROUND(I327*H327,2)</f>
        <v>0</v>
      </c>
      <c r="K327" s="221" t="s">
        <v>143</v>
      </c>
      <c r="L327" s="44"/>
      <c r="M327" s="226" t="s">
        <v>1</v>
      </c>
      <c r="N327" s="227" t="s">
        <v>42</v>
      </c>
      <c r="O327" s="91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150</v>
      </c>
      <c r="AT327" s="230" t="s">
        <v>139</v>
      </c>
      <c r="AU327" s="230" t="s">
        <v>87</v>
      </c>
      <c r="AY327" s="17" t="s">
        <v>136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85</v>
      </c>
      <c r="BK327" s="231">
        <f>ROUND(I327*H327,2)</f>
        <v>0</v>
      </c>
      <c r="BL327" s="17" t="s">
        <v>150</v>
      </c>
      <c r="BM327" s="230" t="s">
        <v>411</v>
      </c>
    </row>
    <row r="328" s="2" customFormat="1" ht="44.25" customHeight="1">
      <c r="A328" s="38"/>
      <c r="B328" s="39"/>
      <c r="C328" s="219" t="s">
        <v>412</v>
      </c>
      <c r="D328" s="219" t="s">
        <v>139</v>
      </c>
      <c r="E328" s="220" t="s">
        <v>413</v>
      </c>
      <c r="F328" s="221" t="s">
        <v>414</v>
      </c>
      <c r="G328" s="222" t="s">
        <v>401</v>
      </c>
      <c r="H328" s="223">
        <v>21.387</v>
      </c>
      <c r="I328" s="224"/>
      <c r="J328" s="225">
        <f>ROUND(I328*H328,2)</f>
        <v>0</v>
      </c>
      <c r="K328" s="221" t="s">
        <v>143</v>
      </c>
      <c r="L328" s="44"/>
      <c r="M328" s="226" t="s">
        <v>1</v>
      </c>
      <c r="N328" s="227" t="s">
        <v>42</v>
      </c>
      <c r="O328" s="91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0" t="s">
        <v>150</v>
      </c>
      <c r="AT328" s="230" t="s">
        <v>139</v>
      </c>
      <c r="AU328" s="230" t="s">
        <v>87</v>
      </c>
      <c r="AY328" s="17" t="s">
        <v>136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7" t="s">
        <v>85</v>
      </c>
      <c r="BK328" s="231">
        <f>ROUND(I328*H328,2)</f>
        <v>0</v>
      </c>
      <c r="BL328" s="17" t="s">
        <v>150</v>
      </c>
      <c r="BM328" s="230" t="s">
        <v>415</v>
      </c>
    </row>
    <row r="329" s="12" customFormat="1" ht="22.8" customHeight="1">
      <c r="A329" s="12"/>
      <c r="B329" s="203"/>
      <c r="C329" s="204"/>
      <c r="D329" s="205" t="s">
        <v>76</v>
      </c>
      <c r="E329" s="217" t="s">
        <v>416</v>
      </c>
      <c r="F329" s="217" t="s">
        <v>417</v>
      </c>
      <c r="G329" s="204"/>
      <c r="H329" s="204"/>
      <c r="I329" s="207"/>
      <c r="J329" s="218">
        <f>BK329</f>
        <v>0</v>
      </c>
      <c r="K329" s="204"/>
      <c r="L329" s="209"/>
      <c r="M329" s="210"/>
      <c r="N329" s="211"/>
      <c r="O329" s="211"/>
      <c r="P329" s="212">
        <f>P330</f>
        <v>0</v>
      </c>
      <c r="Q329" s="211"/>
      <c r="R329" s="212">
        <f>R330</f>
        <v>0</v>
      </c>
      <c r="S329" s="211"/>
      <c r="T329" s="213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4" t="s">
        <v>85</v>
      </c>
      <c r="AT329" s="215" t="s">
        <v>76</v>
      </c>
      <c r="AU329" s="215" t="s">
        <v>85</v>
      </c>
      <c r="AY329" s="214" t="s">
        <v>136</v>
      </c>
      <c r="BK329" s="216">
        <f>BK330</f>
        <v>0</v>
      </c>
    </row>
    <row r="330" s="2" customFormat="1" ht="16.5" customHeight="1">
      <c r="A330" s="38"/>
      <c r="B330" s="39"/>
      <c r="C330" s="219" t="s">
        <v>418</v>
      </c>
      <c r="D330" s="219" t="s">
        <v>139</v>
      </c>
      <c r="E330" s="220" t="s">
        <v>419</v>
      </c>
      <c r="F330" s="221" t="s">
        <v>420</v>
      </c>
      <c r="G330" s="222" t="s">
        <v>401</v>
      </c>
      <c r="H330" s="223">
        <v>616.745</v>
      </c>
      <c r="I330" s="224"/>
      <c r="J330" s="225">
        <f>ROUND(I330*H330,2)</f>
        <v>0</v>
      </c>
      <c r="K330" s="221" t="s">
        <v>143</v>
      </c>
      <c r="L330" s="44"/>
      <c r="M330" s="226" t="s">
        <v>1</v>
      </c>
      <c r="N330" s="227" t="s">
        <v>42</v>
      </c>
      <c r="O330" s="91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0" t="s">
        <v>150</v>
      </c>
      <c r="AT330" s="230" t="s">
        <v>139</v>
      </c>
      <c r="AU330" s="230" t="s">
        <v>87</v>
      </c>
      <c r="AY330" s="17" t="s">
        <v>136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85</v>
      </c>
      <c r="BK330" s="231">
        <f>ROUND(I330*H330,2)</f>
        <v>0</v>
      </c>
      <c r="BL330" s="17" t="s">
        <v>150</v>
      </c>
      <c r="BM330" s="230" t="s">
        <v>421</v>
      </c>
    </row>
    <row r="331" s="12" customFormat="1" ht="25.92" customHeight="1">
      <c r="A331" s="12"/>
      <c r="B331" s="203"/>
      <c r="C331" s="204"/>
      <c r="D331" s="205" t="s">
        <v>76</v>
      </c>
      <c r="E331" s="206" t="s">
        <v>422</v>
      </c>
      <c r="F331" s="206" t="s">
        <v>423</v>
      </c>
      <c r="G331" s="204"/>
      <c r="H331" s="204"/>
      <c r="I331" s="207"/>
      <c r="J331" s="208">
        <f>BK331</f>
        <v>0</v>
      </c>
      <c r="K331" s="204"/>
      <c r="L331" s="209"/>
      <c r="M331" s="210"/>
      <c r="N331" s="211"/>
      <c r="O331" s="211"/>
      <c r="P331" s="212">
        <f>P332+P340+P345</f>
        <v>0</v>
      </c>
      <c r="Q331" s="211"/>
      <c r="R331" s="212">
        <f>R332+R340+R345</f>
        <v>0.076399999999999996</v>
      </c>
      <c r="S331" s="211"/>
      <c r="T331" s="213">
        <f>T332+T340+T345</f>
        <v>1.557275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87</v>
      </c>
      <c r="AT331" s="215" t="s">
        <v>76</v>
      </c>
      <c r="AU331" s="215" t="s">
        <v>77</v>
      </c>
      <c r="AY331" s="214" t="s">
        <v>136</v>
      </c>
      <c r="BK331" s="216">
        <f>BK332+BK340+BK345</f>
        <v>0</v>
      </c>
    </row>
    <row r="332" s="12" customFormat="1" ht="22.8" customHeight="1">
      <c r="A332" s="12"/>
      <c r="B332" s="203"/>
      <c r="C332" s="204"/>
      <c r="D332" s="205" t="s">
        <v>76</v>
      </c>
      <c r="E332" s="217" t="s">
        <v>424</v>
      </c>
      <c r="F332" s="217" t="s">
        <v>425</v>
      </c>
      <c r="G332" s="204"/>
      <c r="H332" s="204"/>
      <c r="I332" s="207"/>
      <c r="J332" s="218">
        <f>BK332</f>
        <v>0</v>
      </c>
      <c r="K332" s="204"/>
      <c r="L332" s="209"/>
      <c r="M332" s="210"/>
      <c r="N332" s="211"/>
      <c r="O332" s="211"/>
      <c r="P332" s="212">
        <f>SUM(P333:P339)</f>
        <v>0</v>
      </c>
      <c r="Q332" s="211"/>
      <c r="R332" s="212">
        <f>SUM(R333:R339)</f>
        <v>0.076399999999999996</v>
      </c>
      <c r="S332" s="211"/>
      <c r="T332" s="213">
        <f>SUM(T333:T339)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4" t="s">
        <v>87</v>
      </c>
      <c r="AT332" s="215" t="s">
        <v>76</v>
      </c>
      <c r="AU332" s="215" t="s">
        <v>85</v>
      </c>
      <c r="AY332" s="214" t="s">
        <v>136</v>
      </c>
      <c r="BK332" s="216">
        <f>SUM(BK333:BK339)</f>
        <v>0</v>
      </c>
    </row>
    <row r="333" s="2" customFormat="1" ht="16.5" customHeight="1">
      <c r="A333" s="38"/>
      <c r="B333" s="39"/>
      <c r="C333" s="219" t="s">
        <v>426</v>
      </c>
      <c r="D333" s="219" t="s">
        <v>139</v>
      </c>
      <c r="E333" s="220" t="s">
        <v>427</v>
      </c>
      <c r="F333" s="221" t="s">
        <v>428</v>
      </c>
      <c r="G333" s="222" t="s">
        <v>277</v>
      </c>
      <c r="H333" s="223">
        <v>20</v>
      </c>
      <c r="I333" s="224"/>
      <c r="J333" s="225">
        <f>ROUND(I333*H333,2)</f>
        <v>0</v>
      </c>
      <c r="K333" s="221" t="s">
        <v>1</v>
      </c>
      <c r="L333" s="44"/>
      <c r="M333" s="226" t="s">
        <v>1</v>
      </c>
      <c r="N333" s="227" t="s">
        <v>42</v>
      </c>
      <c r="O333" s="91"/>
      <c r="P333" s="228">
        <f>O333*H333</f>
        <v>0</v>
      </c>
      <c r="Q333" s="228">
        <v>0.00191</v>
      </c>
      <c r="R333" s="228">
        <f>Q333*H333</f>
        <v>0.038199999999999998</v>
      </c>
      <c r="S333" s="228">
        <v>0</v>
      </c>
      <c r="T333" s="22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0" t="s">
        <v>144</v>
      </c>
      <c r="AT333" s="230" t="s">
        <v>139</v>
      </c>
      <c r="AU333" s="230" t="s">
        <v>87</v>
      </c>
      <c r="AY333" s="17" t="s">
        <v>136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85</v>
      </c>
      <c r="BK333" s="231">
        <f>ROUND(I333*H333,2)</f>
        <v>0</v>
      </c>
      <c r="BL333" s="17" t="s">
        <v>144</v>
      </c>
      <c r="BM333" s="230" t="s">
        <v>429</v>
      </c>
    </row>
    <row r="334" s="13" customFormat="1">
      <c r="A334" s="13"/>
      <c r="B334" s="232"/>
      <c r="C334" s="233"/>
      <c r="D334" s="234" t="s">
        <v>146</v>
      </c>
      <c r="E334" s="235" t="s">
        <v>1</v>
      </c>
      <c r="F334" s="236" t="s">
        <v>315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146</v>
      </c>
      <c r="AU334" s="242" t="s">
        <v>87</v>
      </c>
      <c r="AV334" s="13" t="s">
        <v>85</v>
      </c>
      <c r="AW334" s="13" t="s">
        <v>32</v>
      </c>
      <c r="AX334" s="13" t="s">
        <v>77</v>
      </c>
      <c r="AY334" s="242" t="s">
        <v>136</v>
      </c>
    </row>
    <row r="335" s="14" customFormat="1">
      <c r="A335" s="14"/>
      <c r="B335" s="243"/>
      <c r="C335" s="244"/>
      <c r="D335" s="234" t="s">
        <v>146</v>
      </c>
      <c r="E335" s="245" t="s">
        <v>1</v>
      </c>
      <c r="F335" s="246" t="s">
        <v>430</v>
      </c>
      <c r="G335" s="244"/>
      <c r="H335" s="247">
        <v>20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146</v>
      </c>
      <c r="AU335" s="253" t="s">
        <v>87</v>
      </c>
      <c r="AV335" s="14" t="s">
        <v>87</v>
      </c>
      <c r="AW335" s="14" t="s">
        <v>32</v>
      </c>
      <c r="AX335" s="14" t="s">
        <v>85</v>
      </c>
      <c r="AY335" s="253" t="s">
        <v>136</v>
      </c>
    </row>
    <row r="336" s="2" customFormat="1" ht="16.5" customHeight="1">
      <c r="A336" s="38"/>
      <c r="B336" s="39"/>
      <c r="C336" s="219" t="s">
        <v>431</v>
      </c>
      <c r="D336" s="219" t="s">
        <v>139</v>
      </c>
      <c r="E336" s="220" t="s">
        <v>432</v>
      </c>
      <c r="F336" s="221" t="s">
        <v>433</v>
      </c>
      <c r="G336" s="222" t="s">
        <v>277</v>
      </c>
      <c r="H336" s="223">
        <v>20</v>
      </c>
      <c r="I336" s="224"/>
      <c r="J336" s="225">
        <f>ROUND(I336*H336,2)</f>
        <v>0</v>
      </c>
      <c r="K336" s="221" t="s">
        <v>1</v>
      </c>
      <c r="L336" s="44"/>
      <c r="M336" s="226" t="s">
        <v>1</v>
      </c>
      <c r="N336" s="227" t="s">
        <v>42</v>
      </c>
      <c r="O336" s="91"/>
      <c r="P336" s="228">
        <f>O336*H336</f>
        <v>0</v>
      </c>
      <c r="Q336" s="228">
        <v>0.00191</v>
      </c>
      <c r="R336" s="228">
        <f>Q336*H336</f>
        <v>0.038199999999999998</v>
      </c>
      <c r="S336" s="228">
        <v>0</v>
      </c>
      <c r="T336" s="22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0" t="s">
        <v>144</v>
      </c>
      <c r="AT336" s="230" t="s">
        <v>139</v>
      </c>
      <c r="AU336" s="230" t="s">
        <v>87</v>
      </c>
      <c r="AY336" s="17" t="s">
        <v>136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7" t="s">
        <v>85</v>
      </c>
      <c r="BK336" s="231">
        <f>ROUND(I336*H336,2)</f>
        <v>0</v>
      </c>
      <c r="BL336" s="17" t="s">
        <v>144</v>
      </c>
      <c r="BM336" s="230" t="s">
        <v>434</v>
      </c>
    </row>
    <row r="337" s="13" customFormat="1">
      <c r="A337" s="13"/>
      <c r="B337" s="232"/>
      <c r="C337" s="233"/>
      <c r="D337" s="234" t="s">
        <v>146</v>
      </c>
      <c r="E337" s="235" t="s">
        <v>1</v>
      </c>
      <c r="F337" s="236" t="s">
        <v>315</v>
      </c>
      <c r="G337" s="233"/>
      <c r="H337" s="235" t="s">
        <v>1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146</v>
      </c>
      <c r="AU337" s="242" t="s">
        <v>87</v>
      </c>
      <c r="AV337" s="13" t="s">
        <v>85</v>
      </c>
      <c r="AW337" s="13" t="s">
        <v>32</v>
      </c>
      <c r="AX337" s="13" t="s">
        <v>77</v>
      </c>
      <c r="AY337" s="242" t="s">
        <v>136</v>
      </c>
    </row>
    <row r="338" s="14" customFormat="1">
      <c r="A338" s="14"/>
      <c r="B338" s="243"/>
      <c r="C338" s="244"/>
      <c r="D338" s="234" t="s">
        <v>146</v>
      </c>
      <c r="E338" s="245" t="s">
        <v>1</v>
      </c>
      <c r="F338" s="246" t="s">
        <v>430</v>
      </c>
      <c r="G338" s="244"/>
      <c r="H338" s="247">
        <v>20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146</v>
      </c>
      <c r="AU338" s="253" t="s">
        <v>87</v>
      </c>
      <c r="AV338" s="14" t="s">
        <v>87</v>
      </c>
      <c r="AW338" s="14" t="s">
        <v>32</v>
      </c>
      <c r="AX338" s="14" t="s">
        <v>85</v>
      </c>
      <c r="AY338" s="253" t="s">
        <v>136</v>
      </c>
    </row>
    <row r="339" s="2" customFormat="1" ht="24.15" customHeight="1">
      <c r="A339" s="38"/>
      <c r="B339" s="39"/>
      <c r="C339" s="219" t="s">
        <v>435</v>
      </c>
      <c r="D339" s="219" t="s">
        <v>139</v>
      </c>
      <c r="E339" s="220" t="s">
        <v>436</v>
      </c>
      <c r="F339" s="221" t="s">
        <v>437</v>
      </c>
      <c r="G339" s="222" t="s">
        <v>401</v>
      </c>
      <c r="H339" s="223">
        <v>0.075999999999999998</v>
      </c>
      <c r="I339" s="224"/>
      <c r="J339" s="225">
        <f>ROUND(I339*H339,2)</f>
        <v>0</v>
      </c>
      <c r="K339" s="221" t="s">
        <v>143</v>
      </c>
      <c r="L339" s="44"/>
      <c r="M339" s="226" t="s">
        <v>1</v>
      </c>
      <c r="N339" s="227" t="s">
        <v>42</v>
      </c>
      <c r="O339" s="91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144</v>
      </c>
      <c r="AT339" s="230" t="s">
        <v>139</v>
      </c>
      <c r="AU339" s="230" t="s">
        <v>87</v>
      </c>
      <c r="AY339" s="17" t="s">
        <v>136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85</v>
      </c>
      <c r="BK339" s="231">
        <f>ROUND(I339*H339,2)</f>
        <v>0</v>
      </c>
      <c r="BL339" s="17" t="s">
        <v>144</v>
      </c>
      <c r="BM339" s="230" t="s">
        <v>438</v>
      </c>
    </row>
    <row r="340" s="12" customFormat="1" ht="22.8" customHeight="1">
      <c r="A340" s="12"/>
      <c r="B340" s="203"/>
      <c r="C340" s="204"/>
      <c r="D340" s="205" t="s">
        <v>76</v>
      </c>
      <c r="E340" s="217" t="s">
        <v>439</v>
      </c>
      <c r="F340" s="217" t="s">
        <v>440</v>
      </c>
      <c r="G340" s="204"/>
      <c r="H340" s="204"/>
      <c r="I340" s="207"/>
      <c r="J340" s="218">
        <f>BK340</f>
        <v>0</v>
      </c>
      <c r="K340" s="204"/>
      <c r="L340" s="209"/>
      <c r="M340" s="210"/>
      <c r="N340" s="211"/>
      <c r="O340" s="211"/>
      <c r="P340" s="212">
        <f>SUM(P341:P344)</f>
        <v>0</v>
      </c>
      <c r="Q340" s="211"/>
      <c r="R340" s="212">
        <f>SUM(R341:R344)</f>
        <v>0</v>
      </c>
      <c r="S340" s="211"/>
      <c r="T340" s="213">
        <f>SUM(T341:T344)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4" t="s">
        <v>87</v>
      </c>
      <c r="AT340" s="215" t="s">
        <v>76</v>
      </c>
      <c r="AU340" s="215" t="s">
        <v>85</v>
      </c>
      <c r="AY340" s="214" t="s">
        <v>136</v>
      </c>
      <c r="BK340" s="216">
        <f>SUM(BK341:BK344)</f>
        <v>0</v>
      </c>
    </row>
    <row r="341" s="2" customFormat="1" ht="16.5" customHeight="1">
      <c r="A341" s="38"/>
      <c r="B341" s="39"/>
      <c r="C341" s="219" t="s">
        <v>441</v>
      </c>
      <c r="D341" s="219" t="s">
        <v>139</v>
      </c>
      <c r="E341" s="220" t="s">
        <v>442</v>
      </c>
      <c r="F341" s="221" t="s">
        <v>443</v>
      </c>
      <c r="G341" s="222" t="s">
        <v>277</v>
      </c>
      <c r="H341" s="223">
        <v>33</v>
      </c>
      <c r="I341" s="224"/>
      <c r="J341" s="225">
        <f>ROUND(I341*H341,2)</f>
        <v>0</v>
      </c>
      <c r="K341" s="221" t="s">
        <v>1</v>
      </c>
      <c r="L341" s="44"/>
      <c r="M341" s="226" t="s">
        <v>1</v>
      </c>
      <c r="N341" s="227" t="s">
        <v>42</v>
      </c>
      <c r="O341" s="91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144</v>
      </c>
      <c r="AT341" s="230" t="s">
        <v>139</v>
      </c>
      <c r="AU341" s="230" t="s">
        <v>87</v>
      </c>
      <c r="AY341" s="17" t="s">
        <v>136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85</v>
      </c>
      <c r="BK341" s="231">
        <f>ROUND(I341*H341,2)</f>
        <v>0</v>
      </c>
      <c r="BL341" s="17" t="s">
        <v>144</v>
      </c>
      <c r="BM341" s="230" t="s">
        <v>444</v>
      </c>
    </row>
    <row r="342" s="13" customFormat="1">
      <c r="A342" s="13"/>
      <c r="B342" s="232"/>
      <c r="C342" s="233"/>
      <c r="D342" s="234" t="s">
        <v>146</v>
      </c>
      <c r="E342" s="235" t="s">
        <v>1</v>
      </c>
      <c r="F342" s="236" t="s">
        <v>315</v>
      </c>
      <c r="G342" s="233"/>
      <c r="H342" s="235" t="s">
        <v>1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146</v>
      </c>
      <c r="AU342" s="242" t="s">
        <v>87</v>
      </c>
      <c r="AV342" s="13" t="s">
        <v>85</v>
      </c>
      <c r="AW342" s="13" t="s">
        <v>32</v>
      </c>
      <c r="AX342" s="13" t="s">
        <v>77</v>
      </c>
      <c r="AY342" s="242" t="s">
        <v>136</v>
      </c>
    </row>
    <row r="343" s="14" customFormat="1">
      <c r="A343" s="14"/>
      <c r="B343" s="243"/>
      <c r="C343" s="244"/>
      <c r="D343" s="234" t="s">
        <v>146</v>
      </c>
      <c r="E343" s="245" t="s">
        <v>1</v>
      </c>
      <c r="F343" s="246" t="s">
        <v>285</v>
      </c>
      <c r="G343" s="244"/>
      <c r="H343" s="247">
        <v>33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146</v>
      </c>
      <c r="AU343" s="253" t="s">
        <v>87</v>
      </c>
      <c r="AV343" s="14" t="s">
        <v>87</v>
      </c>
      <c r="AW343" s="14" t="s">
        <v>32</v>
      </c>
      <c r="AX343" s="14" t="s">
        <v>85</v>
      </c>
      <c r="AY343" s="253" t="s">
        <v>136</v>
      </c>
    </row>
    <row r="344" s="2" customFormat="1" ht="24.15" customHeight="1">
      <c r="A344" s="38"/>
      <c r="B344" s="39"/>
      <c r="C344" s="219" t="s">
        <v>445</v>
      </c>
      <c r="D344" s="219" t="s">
        <v>139</v>
      </c>
      <c r="E344" s="220" t="s">
        <v>446</v>
      </c>
      <c r="F344" s="221" t="s">
        <v>447</v>
      </c>
      <c r="G344" s="222" t="s">
        <v>401</v>
      </c>
      <c r="H344" s="223">
        <v>0.0050000000000000001</v>
      </c>
      <c r="I344" s="224"/>
      <c r="J344" s="225">
        <f>ROUND(I344*H344,2)</f>
        <v>0</v>
      </c>
      <c r="K344" s="221" t="s">
        <v>143</v>
      </c>
      <c r="L344" s="44"/>
      <c r="M344" s="226" t="s">
        <v>1</v>
      </c>
      <c r="N344" s="227" t="s">
        <v>42</v>
      </c>
      <c r="O344" s="91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0" t="s">
        <v>144</v>
      </c>
      <c r="AT344" s="230" t="s">
        <v>139</v>
      </c>
      <c r="AU344" s="230" t="s">
        <v>87</v>
      </c>
      <c r="AY344" s="17" t="s">
        <v>136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7" t="s">
        <v>85</v>
      </c>
      <c r="BK344" s="231">
        <f>ROUND(I344*H344,2)</f>
        <v>0</v>
      </c>
      <c r="BL344" s="17" t="s">
        <v>144</v>
      </c>
      <c r="BM344" s="230" t="s">
        <v>448</v>
      </c>
    </row>
    <row r="345" s="12" customFormat="1" ht="22.8" customHeight="1">
      <c r="A345" s="12"/>
      <c r="B345" s="203"/>
      <c r="C345" s="204"/>
      <c r="D345" s="205" t="s">
        <v>76</v>
      </c>
      <c r="E345" s="217" t="s">
        <v>449</v>
      </c>
      <c r="F345" s="217" t="s">
        <v>450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SUM(P346:P352)</f>
        <v>0</v>
      </c>
      <c r="Q345" s="211"/>
      <c r="R345" s="212">
        <f>SUM(R346:R352)</f>
        <v>0</v>
      </c>
      <c r="S345" s="211"/>
      <c r="T345" s="213">
        <f>SUM(T346:T352)</f>
        <v>1.557275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87</v>
      </c>
      <c r="AT345" s="215" t="s">
        <v>76</v>
      </c>
      <c r="AU345" s="215" t="s">
        <v>85</v>
      </c>
      <c r="AY345" s="214" t="s">
        <v>136</v>
      </c>
      <c r="BK345" s="216">
        <f>SUM(BK346:BK352)</f>
        <v>0</v>
      </c>
    </row>
    <row r="346" s="2" customFormat="1" ht="21.75" customHeight="1">
      <c r="A346" s="38"/>
      <c r="B346" s="39"/>
      <c r="C346" s="219" t="s">
        <v>451</v>
      </c>
      <c r="D346" s="219" t="s">
        <v>139</v>
      </c>
      <c r="E346" s="220" t="s">
        <v>452</v>
      </c>
      <c r="F346" s="221" t="s">
        <v>453</v>
      </c>
      <c r="G346" s="222" t="s">
        <v>277</v>
      </c>
      <c r="H346" s="223">
        <v>466.25</v>
      </c>
      <c r="I346" s="224"/>
      <c r="J346" s="225">
        <f>ROUND(I346*H346,2)</f>
        <v>0</v>
      </c>
      <c r="K346" s="221" t="s">
        <v>1</v>
      </c>
      <c r="L346" s="44"/>
      <c r="M346" s="226" t="s">
        <v>1</v>
      </c>
      <c r="N346" s="227" t="s">
        <v>42</v>
      </c>
      <c r="O346" s="91"/>
      <c r="P346" s="228">
        <f>O346*H346</f>
        <v>0</v>
      </c>
      <c r="Q346" s="228">
        <v>0</v>
      </c>
      <c r="R346" s="228">
        <f>Q346*H346</f>
        <v>0</v>
      </c>
      <c r="S346" s="228">
        <v>0.00167</v>
      </c>
      <c r="T346" s="229">
        <f>S346*H346</f>
        <v>0.77863749999999998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0" t="s">
        <v>144</v>
      </c>
      <c r="AT346" s="230" t="s">
        <v>139</v>
      </c>
      <c r="AU346" s="230" t="s">
        <v>87</v>
      </c>
      <c r="AY346" s="17" t="s">
        <v>136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85</v>
      </c>
      <c r="BK346" s="231">
        <f>ROUND(I346*H346,2)</f>
        <v>0</v>
      </c>
      <c r="BL346" s="17" t="s">
        <v>144</v>
      </c>
      <c r="BM346" s="230" t="s">
        <v>454</v>
      </c>
    </row>
    <row r="347" s="13" customFormat="1">
      <c r="A347" s="13"/>
      <c r="B347" s="232"/>
      <c r="C347" s="233"/>
      <c r="D347" s="234" t="s">
        <v>146</v>
      </c>
      <c r="E347" s="235" t="s">
        <v>1</v>
      </c>
      <c r="F347" s="236" t="s">
        <v>455</v>
      </c>
      <c r="G347" s="233"/>
      <c r="H347" s="235" t="s">
        <v>1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146</v>
      </c>
      <c r="AU347" s="242" t="s">
        <v>87</v>
      </c>
      <c r="AV347" s="13" t="s">
        <v>85</v>
      </c>
      <c r="AW347" s="13" t="s">
        <v>32</v>
      </c>
      <c r="AX347" s="13" t="s">
        <v>77</v>
      </c>
      <c r="AY347" s="242" t="s">
        <v>136</v>
      </c>
    </row>
    <row r="348" s="14" customFormat="1">
      <c r="A348" s="14"/>
      <c r="B348" s="243"/>
      <c r="C348" s="244"/>
      <c r="D348" s="234" t="s">
        <v>146</v>
      </c>
      <c r="E348" s="245" t="s">
        <v>1</v>
      </c>
      <c r="F348" s="246" t="s">
        <v>456</v>
      </c>
      <c r="G348" s="244"/>
      <c r="H348" s="247">
        <v>466.25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146</v>
      </c>
      <c r="AU348" s="253" t="s">
        <v>87</v>
      </c>
      <c r="AV348" s="14" t="s">
        <v>87</v>
      </c>
      <c r="AW348" s="14" t="s">
        <v>32</v>
      </c>
      <c r="AX348" s="14" t="s">
        <v>85</v>
      </c>
      <c r="AY348" s="253" t="s">
        <v>136</v>
      </c>
    </row>
    <row r="349" s="2" customFormat="1" ht="21.75" customHeight="1">
      <c r="A349" s="38"/>
      <c r="B349" s="39"/>
      <c r="C349" s="219" t="s">
        <v>457</v>
      </c>
      <c r="D349" s="219" t="s">
        <v>139</v>
      </c>
      <c r="E349" s="220" t="s">
        <v>458</v>
      </c>
      <c r="F349" s="221" t="s">
        <v>459</v>
      </c>
      <c r="G349" s="222" t="s">
        <v>277</v>
      </c>
      <c r="H349" s="223">
        <v>466.25</v>
      </c>
      <c r="I349" s="224"/>
      <c r="J349" s="225">
        <f>ROUND(I349*H349,2)</f>
        <v>0</v>
      </c>
      <c r="K349" s="221" t="s">
        <v>1</v>
      </c>
      <c r="L349" s="44"/>
      <c r="M349" s="226" t="s">
        <v>1</v>
      </c>
      <c r="N349" s="227" t="s">
        <v>42</v>
      </c>
      <c r="O349" s="91"/>
      <c r="P349" s="228">
        <f>O349*H349</f>
        <v>0</v>
      </c>
      <c r="Q349" s="228">
        <v>0</v>
      </c>
      <c r="R349" s="228">
        <f>Q349*H349</f>
        <v>0</v>
      </c>
      <c r="S349" s="228">
        <v>0.00167</v>
      </c>
      <c r="T349" s="229">
        <f>S349*H349</f>
        <v>0.77863749999999998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144</v>
      </c>
      <c r="AT349" s="230" t="s">
        <v>139</v>
      </c>
      <c r="AU349" s="230" t="s">
        <v>87</v>
      </c>
      <c r="AY349" s="17" t="s">
        <v>136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85</v>
      </c>
      <c r="BK349" s="231">
        <f>ROUND(I349*H349,2)</f>
        <v>0</v>
      </c>
      <c r="BL349" s="17" t="s">
        <v>144</v>
      </c>
      <c r="BM349" s="230" t="s">
        <v>460</v>
      </c>
    </row>
    <row r="350" s="13" customFormat="1">
      <c r="A350" s="13"/>
      <c r="B350" s="232"/>
      <c r="C350" s="233"/>
      <c r="D350" s="234" t="s">
        <v>146</v>
      </c>
      <c r="E350" s="235" t="s">
        <v>1</v>
      </c>
      <c r="F350" s="236" t="s">
        <v>455</v>
      </c>
      <c r="G350" s="233"/>
      <c r="H350" s="235" t="s">
        <v>1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146</v>
      </c>
      <c r="AU350" s="242" t="s">
        <v>87</v>
      </c>
      <c r="AV350" s="13" t="s">
        <v>85</v>
      </c>
      <c r="AW350" s="13" t="s">
        <v>32</v>
      </c>
      <c r="AX350" s="13" t="s">
        <v>77</v>
      </c>
      <c r="AY350" s="242" t="s">
        <v>136</v>
      </c>
    </row>
    <row r="351" s="14" customFormat="1">
      <c r="A351" s="14"/>
      <c r="B351" s="243"/>
      <c r="C351" s="244"/>
      <c r="D351" s="234" t="s">
        <v>146</v>
      </c>
      <c r="E351" s="245" t="s">
        <v>1</v>
      </c>
      <c r="F351" s="246" t="s">
        <v>456</v>
      </c>
      <c r="G351" s="244"/>
      <c r="H351" s="247">
        <v>466.25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146</v>
      </c>
      <c r="AU351" s="253" t="s">
        <v>87</v>
      </c>
      <c r="AV351" s="14" t="s">
        <v>87</v>
      </c>
      <c r="AW351" s="14" t="s">
        <v>32</v>
      </c>
      <c r="AX351" s="14" t="s">
        <v>85</v>
      </c>
      <c r="AY351" s="253" t="s">
        <v>136</v>
      </c>
    </row>
    <row r="352" s="2" customFormat="1" ht="24.15" customHeight="1">
      <c r="A352" s="38"/>
      <c r="B352" s="39"/>
      <c r="C352" s="219" t="s">
        <v>461</v>
      </c>
      <c r="D352" s="219" t="s">
        <v>139</v>
      </c>
      <c r="E352" s="220" t="s">
        <v>462</v>
      </c>
      <c r="F352" s="221" t="s">
        <v>463</v>
      </c>
      <c r="G352" s="222" t="s">
        <v>401</v>
      </c>
      <c r="H352" s="223">
        <v>0.0050000000000000001</v>
      </c>
      <c r="I352" s="224"/>
      <c r="J352" s="225">
        <f>ROUND(I352*H352,2)</f>
        <v>0</v>
      </c>
      <c r="K352" s="221" t="s">
        <v>143</v>
      </c>
      <c r="L352" s="44"/>
      <c r="M352" s="226" t="s">
        <v>1</v>
      </c>
      <c r="N352" s="227" t="s">
        <v>42</v>
      </c>
      <c r="O352" s="91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0" t="s">
        <v>144</v>
      </c>
      <c r="AT352" s="230" t="s">
        <v>139</v>
      </c>
      <c r="AU352" s="230" t="s">
        <v>87</v>
      </c>
      <c r="AY352" s="17" t="s">
        <v>136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7" t="s">
        <v>85</v>
      </c>
      <c r="BK352" s="231">
        <f>ROUND(I352*H352,2)</f>
        <v>0</v>
      </c>
      <c r="BL352" s="17" t="s">
        <v>144</v>
      </c>
      <c r="BM352" s="230" t="s">
        <v>464</v>
      </c>
    </row>
    <row r="353" s="12" customFormat="1" ht="25.92" customHeight="1">
      <c r="A353" s="12"/>
      <c r="B353" s="203"/>
      <c r="C353" s="204"/>
      <c r="D353" s="205" t="s">
        <v>76</v>
      </c>
      <c r="E353" s="206" t="s">
        <v>465</v>
      </c>
      <c r="F353" s="206" t="s">
        <v>466</v>
      </c>
      <c r="G353" s="204"/>
      <c r="H353" s="204"/>
      <c r="I353" s="207"/>
      <c r="J353" s="208">
        <f>BK353</f>
        <v>0</v>
      </c>
      <c r="K353" s="204"/>
      <c r="L353" s="209"/>
      <c r="M353" s="210"/>
      <c r="N353" s="211"/>
      <c r="O353" s="211"/>
      <c r="P353" s="212">
        <f>P354</f>
        <v>0</v>
      </c>
      <c r="Q353" s="211"/>
      <c r="R353" s="212">
        <f>R354</f>
        <v>0</v>
      </c>
      <c r="S353" s="211"/>
      <c r="T353" s="213">
        <f>T354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4" t="s">
        <v>150</v>
      </c>
      <c r="AT353" s="215" t="s">
        <v>76</v>
      </c>
      <c r="AU353" s="215" t="s">
        <v>77</v>
      </c>
      <c r="AY353" s="214" t="s">
        <v>136</v>
      </c>
      <c r="BK353" s="216">
        <f>BK354</f>
        <v>0</v>
      </c>
    </row>
    <row r="354" s="2" customFormat="1" ht="16.5" customHeight="1">
      <c r="A354" s="38"/>
      <c r="B354" s="39"/>
      <c r="C354" s="219" t="s">
        <v>467</v>
      </c>
      <c r="D354" s="219" t="s">
        <v>139</v>
      </c>
      <c r="E354" s="220" t="s">
        <v>465</v>
      </c>
      <c r="F354" s="221" t="s">
        <v>468</v>
      </c>
      <c r="G354" s="222" t="s">
        <v>350</v>
      </c>
      <c r="H354" s="223">
        <v>10</v>
      </c>
      <c r="I354" s="224"/>
      <c r="J354" s="225">
        <f>ROUND(I354*H354,2)</f>
        <v>0</v>
      </c>
      <c r="K354" s="221" t="s">
        <v>1</v>
      </c>
      <c r="L354" s="44"/>
      <c r="M354" s="265" t="s">
        <v>1</v>
      </c>
      <c r="N354" s="266" t="s">
        <v>42</v>
      </c>
      <c r="O354" s="267"/>
      <c r="P354" s="268">
        <f>O354*H354</f>
        <v>0</v>
      </c>
      <c r="Q354" s="268">
        <v>0</v>
      </c>
      <c r="R354" s="268">
        <f>Q354*H354</f>
        <v>0</v>
      </c>
      <c r="S354" s="268">
        <v>0</v>
      </c>
      <c r="T354" s="26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0" t="s">
        <v>469</v>
      </c>
      <c r="AT354" s="230" t="s">
        <v>139</v>
      </c>
      <c r="AU354" s="230" t="s">
        <v>85</v>
      </c>
      <c r="AY354" s="17" t="s">
        <v>136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7" t="s">
        <v>85</v>
      </c>
      <c r="BK354" s="231">
        <f>ROUND(I354*H354,2)</f>
        <v>0</v>
      </c>
      <c r="BL354" s="17" t="s">
        <v>469</v>
      </c>
      <c r="BM354" s="230" t="s">
        <v>470</v>
      </c>
    </row>
    <row r="355" s="2" customFormat="1" ht="6.96" customHeight="1">
      <c r="A355" s="38"/>
      <c r="B355" s="66"/>
      <c r="C355" s="67"/>
      <c r="D355" s="67"/>
      <c r="E355" s="67"/>
      <c r="F355" s="67"/>
      <c r="G355" s="67"/>
      <c r="H355" s="67"/>
      <c r="I355" s="67"/>
      <c r="J355" s="67"/>
      <c r="K355" s="67"/>
      <c r="L355" s="44"/>
      <c r="M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</row>
  </sheetData>
  <sheetProtection sheet="1" autoFilter="0" formatColumns="0" formatRows="0" objects="1" scenarios="1" spinCount="100000" saltValue="lqX9JIoQclVp25lxdlVvnEBBF2iDdVfDaLPiyk4WzqHyl2lUgxdMrL+ZezqPDTtMX3VXNr9CfYgzqL2lvUPPbw==" hashValue="Roaondf+v9AOWZtlPoxQeoNJpn4jgu3jepcaaxN8PNXvYNd0Ur5+U8c9ggMse7RufunWxr6vgtQnvTJKbgrMbg==" algorithmName="SHA-512" password="CC35"/>
  <autoFilter ref="C128:K35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100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Oprava fasády - Gymnázium Boženy Němcové, sekce III, Hradec Králové, 5.9.2023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471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6"/>
      <c r="B27" s="147"/>
      <c r="C27" s="146"/>
      <c r="D27" s="146"/>
      <c r="E27" s="148" t="s">
        <v>36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ROUND((SUM(BE132:BE389)),  2)</f>
        <v>0</v>
      </c>
      <c r="G33" s="38"/>
      <c r="H33" s="38"/>
      <c r="I33" s="156">
        <v>0.20999999999999999</v>
      </c>
      <c r="J33" s="155">
        <f>ROUND(((SUM(BE132:BE389))*I33),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ROUND((SUM(BF132:BF389)),  2)</f>
        <v>0</v>
      </c>
      <c r="G34" s="38"/>
      <c r="H34" s="38"/>
      <c r="I34" s="156">
        <v>0.14999999999999999</v>
      </c>
      <c r="J34" s="155">
        <f>ROUND(((SUM(BF132:BF389))*I34),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ROUND((SUM(BG132:BG389)),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ROUND((SUM(BH132:BH389)),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ROUND((SUM(BI132:BI389)),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5" t="str">
        <f>E7</f>
        <v>Oprava fasády - Gymnázium Boženy Němcové, sekce III, Hradec Králové, 5.9.2023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Sekce III.1 - Schodiště 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parč. č. sr. 407/1</v>
      </c>
      <c r="G89" s="40"/>
      <c r="H89" s="40"/>
      <c r="I89" s="32" t="s">
        <v>22</v>
      </c>
      <c r="J89" s="79" t="str">
        <f>IF(J12="","",J12)</f>
        <v>5. 9. 2023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Královehradecký kraj, Pivovarské nám. 1245, Hradec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Projecticon s.r.o., A. Kopeckého 151, Nový Hrádek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104</v>
      </c>
      <c r="D94" s="177"/>
      <c r="E94" s="177"/>
      <c r="F94" s="177"/>
      <c r="G94" s="177"/>
      <c r="H94" s="177"/>
      <c r="I94" s="177"/>
      <c r="J94" s="178" t="s">
        <v>105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106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hidden="1" s="9" customFormat="1" ht="24.96" customHeight="1">
      <c r="A97" s="9"/>
      <c r="B97" s="180"/>
      <c r="C97" s="181"/>
      <c r="D97" s="182" t="s">
        <v>108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472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473</v>
      </c>
      <c r="E99" s="189"/>
      <c r="F99" s="189"/>
      <c r="G99" s="189"/>
      <c r="H99" s="189"/>
      <c r="I99" s="189"/>
      <c r="J99" s="190">
        <f>J157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474</v>
      </c>
      <c r="E100" s="189"/>
      <c r="F100" s="189"/>
      <c r="G100" s="189"/>
      <c r="H100" s="189"/>
      <c r="I100" s="189"/>
      <c r="J100" s="190">
        <f>J213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475</v>
      </c>
      <c r="E101" s="189"/>
      <c r="F101" s="189"/>
      <c r="G101" s="189"/>
      <c r="H101" s="189"/>
      <c r="I101" s="189"/>
      <c r="J101" s="190">
        <f>J225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476</v>
      </c>
      <c r="E102" s="189"/>
      <c r="F102" s="189"/>
      <c r="G102" s="189"/>
      <c r="H102" s="189"/>
      <c r="I102" s="189"/>
      <c r="J102" s="190">
        <f>J235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J266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477</v>
      </c>
      <c r="E104" s="189"/>
      <c r="F104" s="189"/>
      <c r="G104" s="189"/>
      <c r="H104" s="189"/>
      <c r="I104" s="189"/>
      <c r="J104" s="190">
        <f>J294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113</v>
      </c>
      <c r="E105" s="189"/>
      <c r="F105" s="189"/>
      <c r="G105" s="189"/>
      <c r="H105" s="189"/>
      <c r="I105" s="189"/>
      <c r="J105" s="190">
        <f>J305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6"/>
      <c r="C106" s="187"/>
      <c r="D106" s="188" t="s">
        <v>114</v>
      </c>
      <c r="E106" s="189"/>
      <c r="F106" s="189"/>
      <c r="G106" s="189"/>
      <c r="H106" s="189"/>
      <c r="I106" s="189"/>
      <c r="J106" s="190">
        <f>J341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6"/>
      <c r="C107" s="187"/>
      <c r="D107" s="188" t="s">
        <v>115</v>
      </c>
      <c r="E107" s="189"/>
      <c r="F107" s="189"/>
      <c r="G107" s="189"/>
      <c r="H107" s="189"/>
      <c r="I107" s="189"/>
      <c r="J107" s="190">
        <f>J349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80"/>
      <c r="C108" s="181"/>
      <c r="D108" s="182" t="s">
        <v>116</v>
      </c>
      <c r="E108" s="183"/>
      <c r="F108" s="183"/>
      <c r="G108" s="183"/>
      <c r="H108" s="183"/>
      <c r="I108" s="183"/>
      <c r="J108" s="184">
        <f>J351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86"/>
      <c r="C109" s="187"/>
      <c r="D109" s="188" t="s">
        <v>478</v>
      </c>
      <c r="E109" s="189"/>
      <c r="F109" s="189"/>
      <c r="G109" s="189"/>
      <c r="H109" s="189"/>
      <c r="I109" s="189"/>
      <c r="J109" s="190">
        <f>J352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6"/>
      <c r="C110" s="187"/>
      <c r="D110" s="188" t="s">
        <v>479</v>
      </c>
      <c r="E110" s="189"/>
      <c r="F110" s="189"/>
      <c r="G110" s="189"/>
      <c r="H110" s="189"/>
      <c r="I110" s="189"/>
      <c r="J110" s="190">
        <f>J367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6"/>
      <c r="C111" s="187"/>
      <c r="D111" s="188" t="s">
        <v>117</v>
      </c>
      <c r="E111" s="189"/>
      <c r="F111" s="189"/>
      <c r="G111" s="189"/>
      <c r="H111" s="189"/>
      <c r="I111" s="189"/>
      <c r="J111" s="190">
        <f>J377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6"/>
      <c r="C112" s="187"/>
      <c r="D112" s="188" t="s">
        <v>480</v>
      </c>
      <c r="E112" s="189"/>
      <c r="F112" s="189"/>
      <c r="G112" s="189"/>
      <c r="H112" s="189"/>
      <c r="I112" s="189"/>
      <c r="J112" s="190">
        <f>J383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hidden="1"/>
    <row r="116" hidden="1"/>
    <row r="117" hidden="1"/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6.25" customHeight="1">
      <c r="A122" s="38"/>
      <c r="B122" s="39"/>
      <c r="C122" s="40"/>
      <c r="D122" s="40"/>
      <c r="E122" s="175" t="str">
        <f>E7</f>
        <v>Oprava fasády - Gymnázium Boženy Němcové, sekce III, Hradec Králové, 5.9.2023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101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Sekce III.1 - Schodiště I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parč. č. sr. 407/1</v>
      </c>
      <c r="G126" s="40"/>
      <c r="H126" s="40"/>
      <c r="I126" s="32" t="s">
        <v>22</v>
      </c>
      <c r="J126" s="79" t="str">
        <f>IF(J12="","",J12)</f>
        <v>5. 9. 2023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Královehradecký kraj, Pivovarské nám. 1245, Hradec</v>
      </c>
      <c r="G128" s="40"/>
      <c r="H128" s="40"/>
      <c r="I128" s="32" t="s">
        <v>30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40.05" customHeight="1">
      <c r="A129" s="38"/>
      <c r="B129" s="39"/>
      <c r="C129" s="32" t="s">
        <v>28</v>
      </c>
      <c r="D129" s="40"/>
      <c r="E129" s="40"/>
      <c r="F129" s="27" t="str">
        <f>IF(E18="","",E18)</f>
        <v>Vyplň údaj</v>
      </c>
      <c r="G129" s="40"/>
      <c r="H129" s="40"/>
      <c r="I129" s="32" t="s">
        <v>33</v>
      </c>
      <c r="J129" s="36" t="str">
        <f>E24</f>
        <v>Projecticon s.r.o., A. Kopeckého 151, Nový Hrádek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2"/>
      <c r="B131" s="193"/>
      <c r="C131" s="194" t="s">
        <v>122</v>
      </c>
      <c r="D131" s="195" t="s">
        <v>62</v>
      </c>
      <c r="E131" s="195" t="s">
        <v>58</v>
      </c>
      <c r="F131" s="195" t="s">
        <v>59</v>
      </c>
      <c r="G131" s="195" t="s">
        <v>123</v>
      </c>
      <c r="H131" s="195" t="s">
        <v>124</v>
      </c>
      <c r="I131" s="195" t="s">
        <v>125</v>
      </c>
      <c r="J131" s="195" t="s">
        <v>105</v>
      </c>
      <c r="K131" s="196" t="s">
        <v>126</v>
      </c>
      <c r="L131" s="197"/>
      <c r="M131" s="100" t="s">
        <v>1</v>
      </c>
      <c r="N131" s="101" t="s">
        <v>41</v>
      </c>
      <c r="O131" s="101" t="s">
        <v>127</v>
      </c>
      <c r="P131" s="101" t="s">
        <v>128</v>
      </c>
      <c r="Q131" s="101" t="s">
        <v>129</v>
      </c>
      <c r="R131" s="101" t="s">
        <v>130</v>
      </c>
      <c r="S131" s="101" t="s">
        <v>131</v>
      </c>
      <c r="T131" s="102" t="s">
        <v>132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8"/>
      <c r="B132" s="39"/>
      <c r="C132" s="107" t="s">
        <v>133</v>
      </c>
      <c r="D132" s="40"/>
      <c r="E132" s="40"/>
      <c r="F132" s="40"/>
      <c r="G132" s="40"/>
      <c r="H132" s="40"/>
      <c r="I132" s="40"/>
      <c r="J132" s="198">
        <f>BK132</f>
        <v>0</v>
      </c>
      <c r="K132" s="40"/>
      <c r="L132" s="44"/>
      <c r="M132" s="103"/>
      <c r="N132" s="199"/>
      <c r="O132" s="104"/>
      <c r="P132" s="200">
        <f>P133+P351</f>
        <v>0</v>
      </c>
      <c r="Q132" s="104"/>
      <c r="R132" s="200">
        <f>R133+R351</f>
        <v>176.91677586999998</v>
      </c>
      <c r="S132" s="104"/>
      <c r="T132" s="201">
        <f>T133+T351</f>
        <v>347.14409999999998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76</v>
      </c>
      <c r="AU132" s="17" t="s">
        <v>107</v>
      </c>
      <c r="BK132" s="202">
        <f>BK133+BK351</f>
        <v>0</v>
      </c>
    </row>
    <row r="133" s="12" customFormat="1" ht="25.92" customHeight="1">
      <c r="A133" s="12"/>
      <c r="B133" s="203"/>
      <c r="C133" s="204"/>
      <c r="D133" s="205" t="s">
        <v>76</v>
      </c>
      <c r="E133" s="206" t="s">
        <v>134</v>
      </c>
      <c r="F133" s="206" t="s">
        <v>135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P134+P157+P213+P225+P235+P266+P294+P305+P341+P349</f>
        <v>0</v>
      </c>
      <c r="Q133" s="211"/>
      <c r="R133" s="212">
        <f>R134+R157+R213+R225+R235+R266+R294+R305+R341+R349</f>
        <v>176.65412244999999</v>
      </c>
      <c r="S133" s="211"/>
      <c r="T133" s="213">
        <f>T134+T157+T213+T225+T235+T266+T294+T305+T341+T349</f>
        <v>347.14409999999998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85</v>
      </c>
      <c r="AT133" s="215" t="s">
        <v>76</v>
      </c>
      <c r="AU133" s="215" t="s">
        <v>77</v>
      </c>
      <c r="AY133" s="214" t="s">
        <v>136</v>
      </c>
      <c r="BK133" s="216">
        <f>BK134+BK157+BK213+BK225+BK235+BK266+BK294+BK305+BK341+BK349</f>
        <v>0</v>
      </c>
    </row>
    <row r="134" s="12" customFormat="1" ht="22.8" customHeight="1">
      <c r="A134" s="12"/>
      <c r="B134" s="203"/>
      <c r="C134" s="204"/>
      <c r="D134" s="205" t="s">
        <v>76</v>
      </c>
      <c r="E134" s="217" t="s">
        <v>85</v>
      </c>
      <c r="F134" s="217" t="s">
        <v>481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SUM(P135:P156)</f>
        <v>0</v>
      </c>
      <c r="Q134" s="211"/>
      <c r="R134" s="212">
        <f>SUM(R135:R156)</f>
        <v>0.0049200000000000008</v>
      </c>
      <c r="S134" s="211"/>
      <c r="T134" s="213">
        <f>SUM(T135:T156)</f>
        <v>20.602499999999999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85</v>
      </c>
      <c r="AT134" s="215" t="s">
        <v>76</v>
      </c>
      <c r="AU134" s="215" t="s">
        <v>85</v>
      </c>
      <c r="AY134" s="214" t="s">
        <v>136</v>
      </c>
      <c r="BK134" s="216">
        <f>SUM(BK135:BK156)</f>
        <v>0</v>
      </c>
    </row>
    <row r="135" s="2" customFormat="1" ht="24.15" customHeight="1">
      <c r="A135" s="38"/>
      <c r="B135" s="39"/>
      <c r="C135" s="219" t="s">
        <v>85</v>
      </c>
      <c r="D135" s="219" t="s">
        <v>139</v>
      </c>
      <c r="E135" s="220" t="s">
        <v>482</v>
      </c>
      <c r="F135" s="221" t="s">
        <v>483</v>
      </c>
      <c r="G135" s="222" t="s">
        <v>142</v>
      </c>
      <c r="H135" s="223">
        <v>30.75</v>
      </c>
      <c r="I135" s="224"/>
      <c r="J135" s="225">
        <f>ROUND(I135*H135,2)</f>
        <v>0</v>
      </c>
      <c r="K135" s="221" t="s">
        <v>143</v>
      </c>
      <c r="L135" s="44"/>
      <c r="M135" s="226" t="s">
        <v>1</v>
      </c>
      <c r="N135" s="227" t="s">
        <v>42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0.44</v>
      </c>
      <c r="T135" s="229">
        <f>S135*H135</f>
        <v>13.529999999999999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150</v>
      </c>
      <c r="AT135" s="230" t="s">
        <v>139</v>
      </c>
      <c r="AU135" s="230" t="s">
        <v>87</v>
      </c>
      <c r="AY135" s="17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85</v>
      </c>
      <c r="BK135" s="231">
        <f>ROUND(I135*H135,2)</f>
        <v>0</v>
      </c>
      <c r="BL135" s="17" t="s">
        <v>150</v>
      </c>
      <c r="BM135" s="230" t="s">
        <v>484</v>
      </c>
    </row>
    <row r="136" s="13" customFormat="1">
      <c r="A136" s="13"/>
      <c r="B136" s="232"/>
      <c r="C136" s="233"/>
      <c r="D136" s="234" t="s">
        <v>146</v>
      </c>
      <c r="E136" s="235" t="s">
        <v>1</v>
      </c>
      <c r="F136" s="236" t="s">
        <v>485</v>
      </c>
      <c r="G136" s="233"/>
      <c r="H136" s="235" t="s">
        <v>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146</v>
      </c>
      <c r="AU136" s="242" t="s">
        <v>87</v>
      </c>
      <c r="AV136" s="13" t="s">
        <v>85</v>
      </c>
      <c r="AW136" s="13" t="s">
        <v>32</v>
      </c>
      <c r="AX136" s="13" t="s">
        <v>77</v>
      </c>
      <c r="AY136" s="242" t="s">
        <v>136</v>
      </c>
    </row>
    <row r="137" s="14" customFormat="1">
      <c r="A137" s="14"/>
      <c r="B137" s="243"/>
      <c r="C137" s="244"/>
      <c r="D137" s="234" t="s">
        <v>146</v>
      </c>
      <c r="E137" s="245" t="s">
        <v>1</v>
      </c>
      <c r="F137" s="246" t="s">
        <v>486</v>
      </c>
      <c r="G137" s="244"/>
      <c r="H137" s="247">
        <v>30.75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146</v>
      </c>
      <c r="AU137" s="253" t="s">
        <v>87</v>
      </c>
      <c r="AV137" s="14" t="s">
        <v>87</v>
      </c>
      <c r="AW137" s="14" t="s">
        <v>32</v>
      </c>
      <c r="AX137" s="14" t="s">
        <v>85</v>
      </c>
      <c r="AY137" s="253" t="s">
        <v>136</v>
      </c>
    </row>
    <row r="138" s="2" customFormat="1" ht="24.15" customHeight="1">
      <c r="A138" s="38"/>
      <c r="B138" s="39"/>
      <c r="C138" s="219" t="s">
        <v>87</v>
      </c>
      <c r="D138" s="219" t="s">
        <v>139</v>
      </c>
      <c r="E138" s="220" t="s">
        <v>487</v>
      </c>
      <c r="F138" s="221" t="s">
        <v>488</v>
      </c>
      <c r="G138" s="222" t="s">
        <v>142</v>
      </c>
      <c r="H138" s="223">
        <v>30.75</v>
      </c>
      <c r="I138" s="224"/>
      <c r="J138" s="225">
        <f>ROUND(I138*H138,2)</f>
        <v>0</v>
      </c>
      <c r="K138" s="221" t="s">
        <v>143</v>
      </c>
      <c r="L138" s="44"/>
      <c r="M138" s="226" t="s">
        <v>1</v>
      </c>
      <c r="N138" s="227" t="s">
        <v>42</v>
      </c>
      <c r="O138" s="91"/>
      <c r="P138" s="228">
        <f>O138*H138</f>
        <v>0</v>
      </c>
      <c r="Q138" s="228">
        <v>0.00016000000000000001</v>
      </c>
      <c r="R138" s="228">
        <f>Q138*H138</f>
        <v>0.0049200000000000008</v>
      </c>
      <c r="S138" s="228">
        <v>0.23000000000000001</v>
      </c>
      <c r="T138" s="229">
        <f>S138*H138</f>
        <v>7.0725000000000007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150</v>
      </c>
      <c r="AT138" s="230" t="s">
        <v>139</v>
      </c>
      <c r="AU138" s="230" t="s">
        <v>87</v>
      </c>
      <c r="AY138" s="17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85</v>
      </c>
      <c r="BK138" s="231">
        <f>ROUND(I138*H138,2)</f>
        <v>0</v>
      </c>
      <c r="BL138" s="17" t="s">
        <v>150</v>
      </c>
      <c r="BM138" s="230" t="s">
        <v>489</v>
      </c>
    </row>
    <row r="139" s="13" customFormat="1">
      <c r="A139" s="13"/>
      <c r="B139" s="232"/>
      <c r="C139" s="233"/>
      <c r="D139" s="234" t="s">
        <v>146</v>
      </c>
      <c r="E139" s="235" t="s">
        <v>1</v>
      </c>
      <c r="F139" s="236" t="s">
        <v>485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146</v>
      </c>
      <c r="AU139" s="242" t="s">
        <v>87</v>
      </c>
      <c r="AV139" s="13" t="s">
        <v>85</v>
      </c>
      <c r="AW139" s="13" t="s">
        <v>32</v>
      </c>
      <c r="AX139" s="13" t="s">
        <v>77</v>
      </c>
      <c r="AY139" s="242" t="s">
        <v>136</v>
      </c>
    </row>
    <row r="140" s="14" customFormat="1">
      <c r="A140" s="14"/>
      <c r="B140" s="243"/>
      <c r="C140" s="244"/>
      <c r="D140" s="234" t="s">
        <v>146</v>
      </c>
      <c r="E140" s="245" t="s">
        <v>1</v>
      </c>
      <c r="F140" s="246" t="s">
        <v>486</v>
      </c>
      <c r="G140" s="244"/>
      <c r="H140" s="247">
        <v>30.75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146</v>
      </c>
      <c r="AU140" s="253" t="s">
        <v>87</v>
      </c>
      <c r="AV140" s="14" t="s">
        <v>87</v>
      </c>
      <c r="AW140" s="14" t="s">
        <v>32</v>
      </c>
      <c r="AX140" s="14" t="s">
        <v>85</v>
      </c>
      <c r="AY140" s="253" t="s">
        <v>136</v>
      </c>
    </row>
    <row r="141" s="2" customFormat="1" ht="24.15" customHeight="1">
      <c r="A141" s="38"/>
      <c r="B141" s="39"/>
      <c r="C141" s="219" t="s">
        <v>153</v>
      </c>
      <c r="D141" s="219" t="s">
        <v>139</v>
      </c>
      <c r="E141" s="220" t="s">
        <v>490</v>
      </c>
      <c r="F141" s="221" t="s">
        <v>491</v>
      </c>
      <c r="G141" s="222" t="s">
        <v>492</v>
      </c>
      <c r="H141" s="223">
        <v>13.848000000000001</v>
      </c>
      <c r="I141" s="224"/>
      <c r="J141" s="225">
        <f>ROUND(I141*H141,2)</f>
        <v>0</v>
      </c>
      <c r="K141" s="221" t="s">
        <v>143</v>
      </c>
      <c r="L141" s="44"/>
      <c r="M141" s="226" t="s">
        <v>1</v>
      </c>
      <c r="N141" s="227" t="s">
        <v>42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150</v>
      </c>
      <c r="AT141" s="230" t="s">
        <v>139</v>
      </c>
      <c r="AU141" s="230" t="s">
        <v>87</v>
      </c>
      <c r="AY141" s="17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85</v>
      </c>
      <c r="BK141" s="231">
        <f>ROUND(I141*H141,2)</f>
        <v>0</v>
      </c>
      <c r="BL141" s="17" t="s">
        <v>150</v>
      </c>
      <c r="BM141" s="230" t="s">
        <v>493</v>
      </c>
    </row>
    <row r="142" s="13" customFormat="1">
      <c r="A142" s="13"/>
      <c r="B142" s="232"/>
      <c r="C142" s="233"/>
      <c r="D142" s="234" t="s">
        <v>146</v>
      </c>
      <c r="E142" s="235" t="s">
        <v>1</v>
      </c>
      <c r="F142" s="236" t="s">
        <v>494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146</v>
      </c>
      <c r="AU142" s="242" t="s">
        <v>87</v>
      </c>
      <c r="AV142" s="13" t="s">
        <v>85</v>
      </c>
      <c r="AW142" s="13" t="s">
        <v>32</v>
      </c>
      <c r="AX142" s="13" t="s">
        <v>77</v>
      </c>
      <c r="AY142" s="242" t="s">
        <v>136</v>
      </c>
    </row>
    <row r="143" s="14" customFormat="1">
      <c r="A143" s="14"/>
      <c r="B143" s="243"/>
      <c r="C143" s="244"/>
      <c r="D143" s="234" t="s">
        <v>146</v>
      </c>
      <c r="E143" s="245" t="s">
        <v>1</v>
      </c>
      <c r="F143" s="246" t="s">
        <v>495</v>
      </c>
      <c r="G143" s="244"/>
      <c r="H143" s="247">
        <v>13.848000000000001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146</v>
      </c>
      <c r="AU143" s="253" t="s">
        <v>87</v>
      </c>
      <c r="AV143" s="14" t="s">
        <v>87</v>
      </c>
      <c r="AW143" s="14" t="s">
        <v>32</v>
      </c>
      <c r="AX143" s="14" t="s">
        <v>85</v>
      </c>
      <c r="AY143" s="253" t="s">
        <v>136</v>
      </c>
    </row>
    <row r="144" s="2" customFormat="1" ht="33" customHeight="1">
      <c r="A144" s="38"/>
      <c r="B144" s="39"/>
      <c r="C144" s="219" t="s">
        <v>150</v>
      </c>
      <c r="D144" s="219" t="s">
        <v>139</v>
      </c>
      <c r="E144" s="220" t="s">
        <v>496</v>
      </c>
      <c r="F144" s="221" t="s">
        <v>497</v>
      </c>
      <c r="G144" s="222" t="s">
        <v>492</v>
      </c>
      <c r="H144" s="223">
        <v>13.848000000000001</v>
      </c>
      <c r="I144" s="224"/>
      <c r="J144" s="225">
        <f>ROUND(I144*H144,2)</f>
        <v>0</v>
      </c>
      <c r="K144" s="221" t="s">
        <v>143</v>
      </c>
      <c r="L144" s="44"/>
      <c r="M144" s="226" t="s">
        <v>1</v>
      </c>
      <c r="N144" s="227" t="s">
        <v>42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150</v>
      </c>
      <c r="AT144" s="230" t="s">
        <v>139</v>
      </c>
      <c r="AU144" s="230" t="s">
        <v>87</v>
      </c>
      <c r="AY144" s="17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85</v>
      </c>
      <c r="BK144" s="231">
        <f>ROUND(I144*H144,2)</f>
        <v>0</v>
      </c>
      <c r="BL144" s="17" t="s">
        <v>150</v>
      </c>
      <c r="BM144" s="230" t="s">
        <v>498</v>
      </c>
    </row>
    <row r="145" s="13" customFormat="1">
      <c r="A145" s="13"/>
      <c r="B145" s="232"/>
      <c r="C145" s="233"/>
      <c r="D145" s="234" t="s">
        <v>146</v>
      </c>
      <c r="E145" s="235" t="s">
        <v>1</v>
      </c>
      <c r="F145" s="236" t="s">
        <v>494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146</v>
      </c>
      <c r="AU145" s="242" t="s">
        <v>87</v>
      </c>
      <c r="AV145" s="13" t="s">
        <v>85</v>
      </c>
      <c r="AW145" s="13" t="s">
        <v>32</v>
      </c>
      <c r="AX145" s="13" t="s">
        <v>77</v>
      </c>
      <c r="AY145" s="242" t="s">
        <v>136</v>
      </c>
    </row>
    <row r="146" s="14" customFormat="1">
      <c r="A146" s="14"/>
      <c r="B146" s="243"/>
      <c r="C146" s="244"/>
      <c r="D146" s="234" t="s">
        <v>146</v>
      </c>
      <c r="E146" s="245" t="s">
        <v>1</v>
      </c>
      <c r="F146" s="246" t="s">
        <v>495</v>
      </c>
      <c r="G146" s="244"/>
      <c r="H146" s="247">
        <v>13.848000000000001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146</v>
      </c>
      <c r="AU146" s="253" t="s">
        <v>87</v>
      </c>
      <c r="AV146" s="14" t="s">
        <v>87</v>
      </c>
      <c r="AW146" s="14" t="s">
        <v>32</v>
      </c>
      <c r="AX146" s="14" t="s">
        <v>85</v>
      </c>
      <c r="AY146" s="253" t="s">
        <v>136</v>
      </c>
    </row>
    <row r="147" s="2" customFormat="1" ht="37.8" customHeight="1">
      <c r="A147" s="38"/>
      <c r="B147" s="39"/>
      <c r="C147" s="219" t="s">
        <v>161</v>
      </c>
      <c r="D147" s="219" t="s">
        <v>139</v>
      </c>
      <c r="E147" s="220" t="s">
        <v>499</v>
      </c>
      <c r="F147" s="221" t="s">
        <v>500</v>
      </c>
      <c r="G147" s="222" t="s">
        <v>492</v>
      </c>
      <c r="H147" s="223">
        <v>207.72</v>
      </c>
      <c r="I147" s="224"/>
      <c r="J147" s="225">
        <f>ROUND(I147*H147,2)</f>
        <v>0</v>
      </c>
      <c r="K147" s="221" t="s">
        <v>143</v>
      </c>
      <c r="L147" s="44"/>
      <c r="M147" s="226" t="s">
        <v>1</v>
      </c>
      <c r="N147" s="227" t="s">
        <v>42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150</v>
      </c>
      <c r="AT147" s="230" t="s">
        <v>139</v>
      </c>
      <c r="AU147" s="230" t="s">
        <v>87</v>
      </c>
      <c r="AY147" s="17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85</v>
      </c>
      <c r="BK147" s="231">
        <f>ROUND(I147*H147,2)</f>
        <v>0</v>
      </c>
      <c r="BL147" s="17" t="s">
        <v>150</v>
      </c>
      <c r="BM147" s="230" t="s">
        <v>501</v>
      </c>
    </row>
    <row r="148" s="13" customFormat="1">
      <c r="A148" s="13"/>
      <c r="B148" s="232"/>
      <c r="C148" s="233"/>
      <c r="D148" s="234" t="s">
        <v>146</v>
      </c>
      <c r="E148" s="235" t="s">
        <v>1</v>
      </c>
      <c r="F148" s="236" t="s">
        <v>502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146</v>
      </c>
      <c r="AU148" s="242" t="s">
        <v>87</v>
      </c>
      <c r="AV148" s="13" t="s">
        <v>85</v>
      </c>
      <c r="AW148" s="13" t="s">
        <v>32</v>
      </c>
      <c r="AX148" s="13" t="s">
        <v>77</v>
      </c>
      <c r="AY148" s="242" t="s">
        <v>136</v>
      </c>
    </row>
    <row r="149" s="14" customFormat="1">
      <c r="A149" s="14"/>
      <c r="B149" s="243"/>
      <c r="C149" s="244"/>
      <c r="D149" s="234" t="s">
        <v>146</v>
      </c>
      <c r="E149" s="245" t="s">
        <v>1</v>
      </c>
      <c r="F149" s="246" t="s">
        <v>503</v>
      </c>
      <c r="G149" s="244"/>
      <c r="H149" s="247">
        <v>207.72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146</v>
      </c>
      <c r="AU149" s="253" t="s">
        <v>87</v>
      </c>
      <c r="AV149" s="14" t="s">
        <v>87</v>
      </c>
      <c r="AW149" s="14" t="s">
        <v>32</v>
      </c>
      <c r="AX149" s="14" t="s">
        <v>85</v>
      </c>
      <c r="AY149" s="253" t="s">
        <v>136</v>
      </c>
    </row>
    <row r="150" s="2" customFormat="1" ht="24.15" customHeight="1">
      <c r="A150" s="38"/>
      <c r="B150" s="39"/>
      <c r="C150" s="219" t="s">
        <v>165</v>
      </c>
      <c r="D150" s="219" t="s">
        <v>139</v>
      </c>
      <c r="E150" s="220" t="s">
        <v>504</v>
      </c>
      <c r="F150" s="221" t="s">
        <v>505</v>
      </c>
      <c r="G150" s="222" t="s">
        <v>492</v>
      </c>
      <c r="H150" s="223">
        <v>13.848000000000001</v>
      </c>
      <c r="I150" s="224"/>
      <c r="J150" s="225">
        <f>ROUND(I150*H150,2)</f>
        <v>0</v>
      </c>
      <c r="K150" s="221" t="s">
        <v>143</v>
      </c>
      <c r="L150" s="44"/>
      <c r="M150" s="226" t="s">
        <v>1</v>
      </c>
      <c r="N150" s="227" t="s">
        <v>42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150</v>
      </c>
      <c r="AT150" s="230" t="s">
        <v>139</v>
      </c>
      <c r="AU150" s="230" t="s">
        <v>87</v>
      </c>
      <c r="AY150" s="17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85</v>
      </c>
      <c r="BK150" s="231">
        <f>ROUND(I150*H150,2)</f>
        <v>0</v>
      </c>
      <c r="BL150" s="17" t="s">
        <v>150</v>
      </c>
      <c r="BM150" s="230" t="s">
        <v>506</v>
      </c>
    </row>
    <row r="151" s="2" customFormat="1" ht="24.15" customHeight="1">
      <c r="A151" s="38"/>
      <c r="B151" s="39"/>
      <c r="C151" s="219" t="s">
        <v>169</v>
      </c>
      <c r="D151" s="219" t="s">
        <v>139</v>
      </c>
      <c r="E151" s="220" t="s">
        <v>507</v>
      </c>
      <c r="F151" s="221" t="s">
        <v>508</v>
      </c>
      <c r="G151" s="222" t="s">
        <v>492</v>
      </c>
      <c r="H151" s="223">
        <v>13.848000000000001</v>
      </c>
      <c r="I151" s="224"/>
      <c r="J151" s="225">
        <f>ROUND(I151*H151,2)</f>
        <v>0</v>
      </c>
      <c r="K151" s="221" t="s">
        <v>143</v>
      </c>
      <c r="L151" s="44"/>
      <c r="M151" s="226" t="s">
        <v>1</v>
      </c>
      <c r="N151" s="227" t="s">
        <v>42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150</v>
      </c>
      <c r="AT151" s="230" t="s">
        <v>139</v>
      </c>
      <c r="AU151" s="230" t="s">
        <v>87</v>
      </c>
      <c r="AY151" s="17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85</v>
      </c>
      <c r="BK151" s="231">
        <f>ROUND(I151*H151,2)</f>
        <v>0</v>
      </c>
      <c r="BL151" s="17" t="s">
        <v>150</v>
      </c>
      <c r="BM151" s="230" t="s">
        <v>509</v>
      </c>
    </row>
    <row r="152" s="2" customFormat="1" ht="24.15" customHeight="1">
      <c r="A152" s="38"/>
      <c r="B152" s="39"/>
      <c r="C152" s="219" t="s">
        <v>175</v>
      </c>
      <c r="D152" s="219" t="s">
        <v>139</v>
      </c>
      <c r="E152" s="220" t="s">
        <v>510</v>
      </c>
      <c r="F152" s="221" t="s">
        <v>511</v>
      </c>
      <c r="G152" s="222" t="s">
        <v>142</v>
      </c>
      <c r="H152" s="223">
        <v>30.75</v>
      </c>
      <c r="I152" s="224"/>
      <c r="J152" s="225">
        <f>ROUND(I152*H152,2)</f>
        <v>0</v>
      </c>
      <c r="K152" s="221" t="s">
        <v>143</v>
      </c>
      <c r="L152" s="44"/>
      <c r="M152" s="226" t="s">
        <v>1</v>
      </c>
      <c r="N152" s="227" t="s">
        <v>42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150</v>
      </c>
      <c r="AT152" s="230" t="s">
        <v>139</v>
      </c>
      <c r="AU152" s="230" t="s">
        <v>87</v>
      </c>
      <c r="AY152" s="17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85</v>
      </c>
      <c r="BK152" s="231">
        <f>ROUND(I152*H152,2)</f>
        <v>0</v>
      </c>
      <c r="BL152" s="17" t="s">
        <v>150</v>
      </c>
      <c r="BM152" s="230" t="s">
        <v>512</v>
      </c>
    </row>
    <row r="153" s="13" customFormat="1">
      <c r="A153" s="13"/>
      <c r="B153" s="232"/>
      <c r="C153" s="233"/>
      <c r="D153" s="234" t="s">
        <v>146</v>
      </c>
      <c r="E153" s="235" t="s">
        <v>1</v>
      </c>
      <c r="F153" s="236" t="s">
        <v>513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146</v>
      </c>
      <c r="AU153" s="242" t="s">
        <v>87</v>
      </c>
      <c r="AV153" s="13" t="s">
        <v>85</v>
      </c>
      <c r="AW153" s="13" t="s">
        <v>32</v>
      </c>
      <c r="AX153" s="13" t="s">
        <v>77</v>
      </c>
      <c r="AY153" s="242" t="s">
        <v>136</v>
      </c>
    </row>
    <row r="154" s="14" customFormat="1">
      <c r="A154" s="14"/>
      <c r="B154" s="243"/>
      <c r="C154" s="244"/>
      <c r="D154" s="234" t="s">
        <v>146</v>
      </c>
      <c r="E154" s="245" t="s">
        <v>1</v>
      </c>
      <c r="F154" s="246" t="s">
        <v>486</v>
      </c>
      <c r="G154" s="244"/>
      <c r="H154" s="247">
        <v>30.75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146</v>
      </c>
      <c r="AU154" s="253" t="s">
        <v>87</v>
      </c>
      <c r="AV154" s="14" t="s">
        <v>87</v>
      </c>
      <c r="AW154" s="14" t="s">
        <v>32</v>
      </c>
      <c r="AX154" s="14" t="s">
        <v>85</v>
      </c>
      <c r="AY154" s="253" t="s">
        <v>136</v>
      </c>
    </row>
    <row r="155" s="2" customFormat="1" ht="33" customHeight="1">
      <c r="A155" s="38"/>
      <c r="B155" s="39"/>
      <c r="C155" s="219" t="s">
        <v>180</v>
      </c>
      <c r="D155" s="219" t="s">
        <v>139</v>
      </c>
      <c r="E155" s="220" t="s">
        <v>514</v>
      </c>
      <c r="F155" s="221" t="s">
        <v>515</v>
      </c>
      <c r="G155" s="222" t="s">
        <v>401</v>
      </c>
      <c r="H155" s="223">
        <v>24.925999999999998</v>
      </c>
      <c r="I155" s="224"/>
      <c r="J155" s="225">
        <f>ROUND(I155*H155,2)</f>
        <v>0</v>
      </c>
      <c r="K155" s="221" t="s">
        <v>143</v>
      </c>
      <c r="L155" s="44"/>
      <c r="M155" s="226" t="s">
        <v>1</v>
      </c>
      <c r="N155" s="227" t="s">
        <v>42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150</v>
      </c>
      <c r="AT155" s="230" t="s">
        <v>139</v>
      </c>
      <c r="AU155" s="230" t="s">
        <v>87</v>
      </c>
      <c r="AY155" s="17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85</v>
      </c>
      <c r="BK155" s="231">
        <f>ROUND(I155*H155,2)</f>
        <v>0</v>
      </c>
      <c r="BL155" s="17" t="s">
        <v>150</v>
      </c>
      <c r="BM155" s="230" t="s">
        <v>516</v>
      </c>
    </row>
    <row r="156" s="14" customFormat="1">
      <c r="A156" s="14"/>
      <c r="B156" s="243"/>
      <c r="C156" s="244"/>
      <c r="D156" s="234" t="s">
        <v>146</v>
      </c>
      <c r="E156" s="245" t="s">
        <v>1</v>
      </c>
      <c r="F156" s="246" t="s">
        <v>517</v>
      </c>
      <c r="G156" s="244"/>
      <c r="H156" s="247">
        <v>24.925999999999998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146</v>
      </c>
      <c r="AU156" s="253" t="s">
        <v>87</v>
      </c>
      <c r="AV156" s="14" t="s">
        <v>87</v>
      </c>
      <c r="AW156" s="14" t="s">
        <v>32</v>
      </c>
      <c r="AX156" s="14" t="s">
        <v>85</v>
      </c>
      <c r="AY156" s="253" t="s">
        <v>136</v>
      </c>
    </row>
    <row r="157" s="12" customFormat="1" ht="22.8" customHeight="1">
      <c r="A157" s="12"/>
      <c r="B157" s="203"/>
      <c r="C157" s="204"/>
      <c r="D157" s="205" t="s">
        <v>76</v>
      </c>
      <c r="E157" s="217" t="s">
        <v>87</v>
      </c>
      <c r="F157" s="217" t="s">
        <v>518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SUM(P158:P212)</f>
        <v>0</v>
      </c>
      <c r="Q157" s="211"/>
      <c r="R157" s="212">
        <f>SUM(R158:R212)</f>
        <v>159.92515275</v>
      </c>
      <c r="S157" s="211"/>
      <c r="T157" s="213">
        <f>SUM(T158:T212)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85</v>
      </c>
      <c r="AT157" s="215" t="s">
        <v>76</v>
      </c>
      <c r="AU157" s="215" t="s">
        <v>85</v>
      </c>
      <c r="AY157" s="214" t="s">
        <v>136</v>
      </c>
      <c r="BK157" s="216">
        <f>SUM(BK158:BK212)</f>
        <v>0</v>
      </c>
    </row>
    <row r="158" s="2" customFormat="1" ht="24.15" customHeight="1">
      <c r="A158" s="38"/>
      <c r="B158" s="39"/>
      <c r="C158" s="219" t="s">
        <v>184</v>
      </c>
      <c r="D158" s="219" t="s">
        <v>139</v>
      </c>
      <c r="E158" s="220" t="s">
        <v>519</v>
      </c>
      <c r="F158" s="221" t="s">
        <v>520</v>
      </c>
      <c r="G158" s="222" t="s">
        <v>492</v>
      </c>
      <c r="H158" s="223">
        <v>42.076999999999998</v>
      </c>
      <c r="I158" s="224"/>
      <c r="J158" s="225">
        <f>ROUND(I158*H158,2)</f>
        <v>0</v>
      </c>
      <c r="K158" s="221" t="s">
        <v>143</v>
      </c>
      <c r="L158" s="44"/>
      <c r="M158" s="226" t="s">
        <v>1</v>
      </c>
      <c r="N158" s="227" t="s">
        <v>42</v>
      </c>
      <c r="O158" s="91"/>
      <c r="P158" s="228">
        <f>O158*H158</f>
        <v>0</v>
      </c>
      <c r="Q158" s="228">
        <v>2.1600000000000001</v>
      </c>
      <c r="R158" s="228">
        <f>Q158*H158</f>
        <v>90.886319999999998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150</v>
      </c>
      <c r="AT158" s="230" t="s">
        <v>139</v>
      </c>
      <c r="AU158" s="230" t="s">
        <v>87</v>
      </c>
      <c r="AY158" s="17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85</v>
      </c>
      <c r="BK158" s="231">
        <f>ROUND(I158*H158,2)</f>
        <v>0</v>
      </c>
      <c r="BL158" s="17" t="s">
        <v>150</v>
      </c>
      <c r="BM158" s="230" t="s">
        <v>521</v>
      </c>
    </row>
    <row r="159" s="13" customFormat="1">
      <c r="A159" s="13"/>
      <c r="B159" s="232"/>
      <c r="C159" s="233"/>
      <c r="D159" s="234" t="s">
        <v>146</v>
      </c>
      <c r="E159" s="235" t="s">
        <v>1</v>
      </c>
      <c r="F159" s="236" t="s">
        <v>494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146</v>
      </c>
      <c r="AU159" s="242" t="s">
        <v>87</v>
      </c>
      <c r="AV159" s="13" t="s">
        <v>85</v>
      </c>
      <c r="AW159" s="13" t="s">
        <v>32</v>
      </c>
      <c r="AX159" s="13" t="s">
        <v>77</v>
      </c>
      <c r="AY159" s="242" t="s">
        <v>136</v>
      </c>
    </row>
    <row r="160" s="13" customFormat="1">
      <c r="A160" s="13"/>
      <c r="B160" s="232"/>
      <c r="C160" s="233"/>
      <c r="D160" s="234" t="s">
        <v>146</v>
      </c>
      <c r="E160" s="235" t="s">
        <v>1</v>
      </c>
      <c r="F160" s="236" t="s">
        <v>522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146</v>
      </c>
      <c r="AU160" s="242" t="s">
        <v>87</v>
      </c>
      <c r="AV160" s="13" t="s">
        <v>85</v>
      </c>
      <c r="AW160" s="13" t="s">
        <v>32</v>
      </c>
      <c r="AX160" s="13" t="s">
        <v>77</v>
      </c>
      <c r="AY160" s="242" t="s">
        <v>136</v>
      </c>
    </row>
    <row r="161" s="14" customFormat="1">
      <c r="A161" s="14"/>
      <c r="B161" s="243"/>
      <c r="C161" s="244"/>
      <c r="D161" s="234" t="s">
        <v>146</v>
      </c>
      <c r="E161" s="245" t="s">
        <v>1</v>
      </c>
      <c r="F161" s="246" t="s">
        <v>523</v>
      </c>
      <c r="G161" s="244"/>
      <c r="H161" s="247">
        <v>14.244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146</v>
      </c>
      <c r="AU161" s="253" t="s">
        <v>87</v>
      </c>
      <c r="AV161" s="14" t="s">
        <v>87</v>
      </c>
      <c r="AW161" s="14" t="s">
        <v>32</v>
      </c>
      <c r="AX161" s="14" t="s">
        <v>77</v>
      </c>
      <c r="AY161" s="253" t="s">
        <v>136</v>
      </c>
    </row>
    <row r="162" s="13" customFormat="1">
      <c r="A162" s="13"/>
      <c r="B162" s="232"/>
      <c r="C162" s="233"/>
      <c r="D162" s="234" t="s">
        <v>146</v>
      </c>
      <c r="E162" s="235" t="s">
        <v>1</v>
      </c>
      <c r="F162" s="236" t="s">
        <v>524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146</v>
      </c>
      <c r="AU162" s="242" t="s">
        <v>87</v>
      </c>
      <c r="AV162" s="13" t="s">
        <v>85</v>
      </c>
      <c r="AW162" s="13" t="s">
        <v>32</v>
      </c>
      <c r="AX162" s="13" t="s">
        <v>77</v>
      </c>
      <c r="AY162" s="242" t="s">
        <v>136</v>
      </c>
    </row>
    <row r="163" s="14" customFormat="1">
      <c r="A163" s="14"/>
      <c r="B163" s="243"/>
      <c r="C163" s="244"/>
      <c r="D163" s="234" t="s">
        <v>146</v>
      </c>
      <c r="E163" s="245" t="s">
        <v>1</v>
      </c>
      <c r="F163" s="246" t="s">
        <v>525</v>
      </c>
      <c r="G163" s="244"/>
      <c r="H163" s="247">
        <v>27.832999999999998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146</v>
      </c>
      <c r="AU163" s="253" t="s">
        <v>87</v>
      </c>
      <c r="AV163" s="14" t="s">
        <v>87</v>
      </c>
      <c r="AW163" s="14" t="s">
        <v>32</v>
      </c>
      <c r="AX163" s="14" t="s">
        <v>77</v>
      </c>
      <c r="AY163" s="253" t="s">
        <v>136</v>
      </c>
    </row>
    <row r="164" s="15" customFormat="1">
      <c r="A164" s="15"/>
      <c r="B164" s="254"/>
      <c r="C164" s="255"/>
      <c r="D164" s="234" t="s">
        <v>146</v>
      </c>
      <c r="E164" s="256" t="s">
        <v>1</v>
      </c>
      <c r="F164" s="257" t="s">
        <v>149</v>
      </c>
      <c r="G164" s="255"/>
      <c r="H164" s="258">
        <v>42.076999999999998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146</v>
      </c>
      <c r="AU164" s="264" t="s">
        <v>87</v>
      </c>
      <c r="AV164" s="15" t="s">
        <v>150</v>
      </c>
      <c r="AW164" s="15" t="s">
        <v>32</v>
      </c>
      <c r="AX164" s="15" t="s">
        <v>85</v>
      </c>
      <c r="AY164" s="264" t="s">
        <v>136</v>
      </c>
    </row>
    <row r="165" s="2" customFormat="1" ht="24.15" customHeight="1">
      <c r="A165" s="38"/>
      <c r="B165" s="39"/>
      <c r="C165" s="219" t="s">
        <v>188</v>
      </c>
      <c r="D165" s="219" t="s">
        <v>139</v>
      </c>
      <c r="E165" s="220" t="s">
        <v>526</v>
      </c>
      <c r="F165" s="221" t="s">
        <v>527</v>
      </c>
      <c r="G165" s="222" t="s">
        <v>492</v>
      </c>
      <c r="H165" s="223">
        <v>3.4750000000000001</v>
      </c>
      <c r="I165" s="224"/>
      <c r="J165" s="225">
        <f>ROUND(I165*H165,2)</f>
        <v>0</v>
      </c>
      <c r="K165" s="221" t="s">
        <v>143</v>
      </c>
      <c r="L165" s="44"/>
      <c r="M165" s="226" t="s">
        <v>1</v>
      </c>
      <c r="N165" s="227" t="s">
        <v>42</v>
      </c>
      <c r="O165" s="91"/>
      <c r="P165" s="228">
        <f>O165*H165</f>
        <v>0</v>
      </c>
      <c r="Q165" s="228">
        <v>2.5018699999999998</v>
      </c>
      <c r="R165" s="228">
        <f>Q165*H165</f>
        <v>8.6939982499999999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150</v>
      </c>
      <c r="AT165" s="230" t="s">
        <v>139</v>
      </c>
      <c r="AU165" s="230" t="s">
        <v>87</v>
      </c>
      <c r="AY165" s="17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85</v>
      </c>
      <c r="BK165" s="231">
        <f>ROUND(I165*H165,2)</f>
        <v>0</v>
      </c>
      <c r="BL165" s="17" t="s">
        <v>150</v>
      </c>
      <c r="BM165" s="230" t="s">
        <v>528</v>
      </c>
    </row>
    <row r="166" s="13" customFormat="1">
      <c r="A166" s="13"/>
      <c r="B166" s="232"/>
      <c r="C166" s="233"/>
      <c r="D166" s="234" t="s">
        <v>146</v>
      </c>
      <c r="E166" s="235" t="s">
        <v>1</v>
      </c>
      <c r="F166" s="236" t="s">
        <v>529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146</v>
      </c>
      <c r="AU166" s="242" t="s">
        <v>87</v>
      </c>
      <c r="AV166" s="13" t="s">
        <v>85</v>
      </c>
      <c r="AW166" s="13" t="s">
        <v>32</v>
      </c>
      <c r="AX166" s="13" t="s">
        <v>77</v>
      </c>
      <c r="AY166" s="242" t="s">
        <v>136</v>
      </c>
    </row>
    <row r="167" s="14" customFormat="1">
      <c r="A167" s="14"/>
      <c r="B167" s="243"/>
      <c r="C167" s="244"/>
      <c r="D167" s="234" t="s">
        <v>146</v>
      </c>
      <c r="E167" s="245" t="s">
        <v>1</v>
      </c>
      <c r="F167" s="246" t="s">
        <v>530</v>
      </c>
      <c r="G167" s="244"/>
      <c r="H167" s="247">
        <v>3.4750000000000001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146</v>
      </c>
      <c r="AU167" s="253" t="s">
        <v>87</v>
      </c>
      <c r="AV167" s="14" t="s">
        <v>87</v>
      </c>
      <c r="AW167" s="14" t="s">
        <v>32</v>
      </c>
      <c r="AX167" s="14" t="s">
        <v>85</v>
      </c>
      <c r="AY167" s="253" t="s">
        <v>136</v>
      </c>
    </row>
    <row r="168" s="2" customFormat="1" ht="16.5" customHeight="1">
      <c r="A168" s="38"/>
      <c r="B168" s="39"/>
      <c r="C168" s="219" t="s">
        <v>192</v>
      </c>
      <c r="D168" s="219" t="s">
        <v>139</v>
      </c>
      <c r="E168" s="220" t="s">
        <v>531</v>
      </c>
      <c r="F168" s="221" t="s">
        <v>532</v>
      </c>
      <c r="G168" s="222" t="s">
        <v>142</v>
      </c>
      <c r="H168" s="223">
        <v>3.4289999999999998</v>
      </c>
      <c r="I168" s="224"/>
      <c r="J168" s="225">
        <f>ROUND(I168*H168,2)</f>
        <v>0</v>
      </c>
      <c r="K168" s="221" t="s">
        <v>143</v>
      </c>
      <c r="L168" s="44"/>
      <c r="M168" s="226" t="s">
        <v>1</v>
      </c>
      <c r="N168" s="227" t="s">
        <v>42</v>
      </c>
      <c r="O168" s="91"/>
      <c r="P168" s="228">
        <f>O168*H168</f>
        <v>0</v>
      </c>
      <c r="Q168" s="228">
        <v>0.00247</v>
      </c>
      <c r="R168" s="228">
        <f>Q168*H168</f>
        <v>0.0084696299999999988</v>
      </c>
      <c r="S168" s="228">
        <v>0</v>
      </c>
      <c r="T168" s="22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150</v>
      </c>
      <c r="AT168" s="230" t="s">
        <v>139</v>
      </c>
      <c r="AU168" s="230" t="s">
        <v>87</v>
      </c>
      <c r="AY168" s="17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85</v>
      </c>
      <c r="BK168" s="231">
        <f>ROUND(I168*H168,2)</f>
        <v>0</v>
      </c>
      <c r="BL168" s="17" t="s">
        <v>150</v>
      </c>
      <c r="BM168" s="230" t="s">
        <v>533</v>
      </c>
    </row>
    <row r="169" s="13" customFormat="1">
      <c r="A169" s="13"/>
      <c r="B169" s="232"/>
      <c r="C169" s="233"/>
      <c r="D169" s="234" t="s">
        <v>146</v>
      </c>
      <c r="E169" s="235" t="s">
        <v>1</v>
      </c>
      <c r="F169" s="236" t="s">
        <v>529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146</v>
      </c>
      <c r="AU169" s="242" t="s">
        <v>87</v>
      </c>
      <c r="AV169" s="13" t="s">
        <v>85</v>
      </c>
      <c r="AW169" s="13" t="s">
        <v>32</v>
      </c>
      <c r="AX169" s="13" t="s">
        <v>77</v>
      </c>
      <c r="AY169" s="242" t="s">
        <v>136</v>
      </c>
    </row>
    <row r="170" s="14" customFormat="1">
      <c r="A170" s="14"/>
      <c r="B170" s="243"/>
      <c r="C170" s="244"/>
      <c r="D170" s="234" t="s">
        <v>146</v>
      </c>
      <c r="E170" s="245" t="s">
        <v>1</v>
      </c>
      <c r="F170" s="246" t="s">
        <v>534</v>
      </c>
      <c r="G170" s="244"/>
      <c r="H170" s="247">
        <v>3.4289999999999998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146</v>
      </c>
      <c r="AU170" s="253" t="s">
        <v>87</v>
      </c>
      <c r="AV170" s="14" t="s">
        <v>87</v>
      </c>
      <c r="AW170" s="14" t="s">
        <v>32</v>
      </c>
      <c r="AX170" s="14" t="s">
        <v>85</v>
      </c>
      <c r="AY170" s="253" t="s">
        <v>136</v>
      </c>
    </row>
    <row r="171" s="2" customFormat="1" ht="16.5" customHeight="1">
      <c r="A171" s="38"/>
      <c r="B171" s="39"/>
      <c r="C171" s="219" t="s">
        <v>196</v>
      </c>
      <c r="D171" s="219" t="s">
        <v>139</v>
      </c>
      <c r="E171" s="220" t="s">
        <v>535</v>
      </c>
      <c r="F171" s="221" t="s">
        <v>536</v>
      </c>
      <c r="G171" s="222" t="s">
        <v>142</v>
      </c>
      <c r="H171" s="223">
        <v>3.4289999999999998</v>
      </c>
      <c r="I171" s="224"/>
      <c r="J171" s="225">
        <f>ROUND(I171*H171,2)</f>
        <v>0</v>
      </c>
      <c r="K171" s="221" t="s">
        <v>143</v>
      </c>
      <c r="L171" s="44"/>
      <c r="M171" s="226" t="s">
        <v>1</v>
      </c>
      <c r="N171" s="227" t="s">
        <v>42</v>
      </c>
      <c r="O171" s="91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150</v>
      </c>
      <c r="AT171" s="230" t="s">
        <v>139</v>
      </c>
      <c r="AU171" s="230" t="s">
        <v>87</v>
      </c>
      <c r="AY171" s="17" t="s">
        <v>136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85</v>
      </c>
      <c r="BK171" s="231">
        <f>ROUND(I171*H171,2)</f>
        <v>0</v>
      </c>
      <c r="BL171" s="17" t="s">
        <v>150</v>
      </c>
      <c r="BM171" s="230" t="s">
        <v>537</v>
      </c>
    </row>
    <row r="172" s="13" customFormat="1">
      <c r="A172" s="13"/>
      <c r="B172" s="232"/>
      <c r="C172" s="233"/>
      <c r="D172" s="234" t="s">
        <v>146</v>
      </c>
      <c r="E172" s="235" t="s">
        <v>1</v>
      </c>
      <c r="F172" s="236" t="s">
        <v>529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146</v>
      </c>
      <c r="AU172" s="242" t="s">
        <v>87</v>
      </c>
      <c r="AV172" s="13" t="s">
        <v>85</v>
      </c>
      <c r="AW172" s="13" t="s">
        <v>32</v>
      </c>
      <c r="AX172" s="13" t="s">
        <v>77</v>
      </c>
      <c r="AY172" s="242" t="s">
        <v>136</v>
      </c>
    </row>
    <row r="173" s="14" customFormat="1">
      <c r="A173" s="14"/>
      <c r="B173" s="243"/>
      <c r="C173" s="244"/>
      <c r="D173" s="234" t="s">
        <v>146</v>
      </c>
      <c r="E173" s="245" t="s">
        <v>1</v>
      </c>
      <c r="F173" s="246" t="s">
        <v>534</v>
      </c>
      <c r="G173" s="244"/>
      <c r="H173" s="247">
        <v>3.4289999999999998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146</v>
      </c>
      <c r="AU173" s="253" t="s">
        <v>87</v>
      </c>
      <c r="AV173" s="14" t="s">
        <v>87</v>
      </c>
      <c r="AW173" s="14" t="s">
        <v>32</v>
      </c>
      <c r="AX173" s="14" t="s">
        <v>85</v>
      </c>
      <c r="AY173" s="253" t="s">
        <v>136</v>
      </c>
    </row>
    <row r="174" s="2" customFormat="1" ht="24.15" customHeight="1">
      <c r="A174" s="38"/>
      <c r="B174" s="39"/>
      <c r="C174" s="219" t="s">
        <v>200</v>
      </c>
      <c r="D174" s="219" t="s">
        <v>139</v>
      </c>
      <c r="E174" s="220" t="s">
        <v>538</v>
      </c>
      <c r="F174" s="221" t="s">
        <v>539</v>
      </c>
      <c r="G174" s="222" t="s">
        <v>492</v>
      </c>
      <c r="H174" s="223">
        <v>6.8639999999999999</v>
      </c>
      <c r="I174" s="224"/>
      <c r="J174" s="225">
        <f>ROUND(I174*H174,2)</f>
        <v>0</v>
      </c>
      <c r="K174" s="221" t="s">
        <v>143</v>
      </c>
      <c r="L174" s="44"/>
      <c r="M174" s="226" t="s">
        <v>1</v>
      </c>
      <c r="N174" s="227" t="s">
        <v>42</v>
      </c>
      <c r="O174" s="91"/>
      <c r="P174" s="228">
        <f>O174*H174</f>
        <v>0</v>
      </c>
      <c r="Q174" s="228">
        <v>2.3010199999999998</v>
      </c>
      <c r="R174" s="228">
        <f>Q174*H174</f>
        <v>15.794201279999999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150</v>
      </c>
      <c r="AT174" s="230" t="s">
        <v>139</v>
      </c>
      <c r="AU174" s="230" t="s">
        <v>87</v>
      </c>
      <c r="AY174" s="17" t="s">
        <v>136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85</v>
      </c>
      <c r="BK174" s="231">
        <f>ROUND(I174*H174,2)</f>
        <v>0</v>
      </c>
      <c r="BL174" s="17" t="s">
        <v>150</v>
      </c>
      <c r="BM174" s="230" t="s">
        <v>540</v>
      </c>
    </row>
    <row r="175" s="13" customFormat="1">
      <c r="A175" s="13"/>
      <c r="B175" s="232"/>
      <c r="C175" s="233"/>
      <c r="D175" s="234" t="s">
        <v>146</v>
      </c>
      <c r="E175" s="235" t="s">
        <v>1</v>
      </c>
      <c r="F175" s="236" t="s">
        <v>529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146</v>
      </c>
      <c r="AU175" s="242" t="s">
        <v>87</v>
      </c>
      <c r="AV175" s="13" t="s">
        <v>85</v>
      </c>
      <c r="AW175" s="13" t="s">
        <v>32</v>
      </c>
      <c r="AX175" s="13" t="s">
        <v>77</v>
      </c>
      <c r="AY175" s="242" t="s">
        <v>136</v>
      </c>
    </row>
    <row r="176" s="14" customFormat="1">
      <c r="A176" s="14"/>
      <c r="B176" s="243"/>
      <c r="C176" s="244"/>
      <c r="D176" s="234" t="s">
        <v>146</v>
      </c>
      <c r="E176" s="245" t="s">
        <v>1</v>
      </c>
      <c r="F176" s="246" t="s">
        <v>541</v>
      </c>
      <c r="G176" s="244"/>
      <c r="H176" s="247">
        <v>3.3500000000000001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146</v>
      </c>
      <c r="AU176" s="253" t="s">
        <v>87</v>
      </c>
      <c r="AV176" s="14" t="s">
        <v>87</v>
      </c>
      <c r="AW176" s="14" t="s">
        <v>32</v>
      </c>
      <c r="AX176" s="14" t="s">
        <v>77</v>
      </c>
      <c r="AY176" s="253" t="s">
        <v>136</v>
      </c>
    </row>
    <row r="177" s="14" customFormat="1">
      <c r="A177" s="14"/>
      <c r="B177" s="243"/>
      <c r="C177" s="244"/>
      <c r="D177" s="234" t="s">
        <v>146</v>
      </c>
      <c r="E177" s="245" t="s">
        <v>1</v>
      </c>
      <c r="F177" s="246" t="s">
        <v>542</v>
      </c>
      <c r="G177" s="244"/>
      <c r="H177" s="247">
        <v>1.3500000000000001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146</v>
      </c>
      <c r="AU177" s="253" t="s">
        <v>87</v>
      </c>
      <c r="AV177" s="14" t="s">
        <v>87</v>
      </c>
      <c r="AW177" s="14" t="s">
        <v>32</v>
      </c>
      <c r="AX177" s="14" t="s">
        <v>77</v>
      </c>
      <c r="AY177" s="253" t="s">
        <v>136</v>
      </c>
    </row>
    <row r="178" s="14" customFormat="1">
      <c r="A178" s="14"/>
      <c r="B178" s="243"/>
      <c r="C178" s="244"/>
      <c r="D178" s="234" t="s">
        <v>146</v>
      </c>
      <c r="E178" s="245" t="s">
        <v>1</v>
      </c>
      <c r="F178" s="246" t="s">
        <v>543</v>
      </c>
      <c r="G178" s="244"/>
      <c r="H178" s="247">
        <v>0.59999999999999998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146</v>
      </c>
      <c r="AU178" s="253" t="s">
        <v>87</v>
      </c>
      <c r="AV178" s="14" t="s">
        <v>87</v>
      </c>
      <c r="AW178" s="14" t="s">
        <v>32</v>
      </c>
      <c r="AX178" s="14" t="s">
        <v>77</v>
      </c>
      <c r="AY178" s="253" t="s">
        <v>136</v>
      </c>
    </row>
    <row r="179" s="14" customFormat="1">
      <c r="A179" s="14"/>
      <c r="B179" s="243"/>
      <c r="C179" s="244"/>
      <c r="D179" s="234" t="s">
        <v>146</v>
      </c>
      <c r="E179" s="245" t="s">
        <v>1</v>
      </c>
      <c r="F179" s="246" t="s">
        <v>544</v>
      </c>
      <c r="G179" s="244"/>
      <c r="H179" s="247">
        <v>0.48399999999999999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146</v>
      </c>
      <c r="AU179" s="253" t="s">
        <v>87</v>
      </c>
      <c r="AV179" s="14" t="s">
        <v>87</v>
      </c>
      <c r="AW179" s="14" t="s">
        <v>32</v>
      </c>
      <c r="AX179" s="14" t="s">
        <v>77</v>
      </c>
      <c r="AY179" s="253" t="s">
        <v>136</v>
      </c>
    </row>
    <row r="180" s="14" customFormat="1">
      <c r="A180" s="14"/>
      <c r="B180" s="243"/>
      <c r="C180" s="244"/>
      <c r="D180" s="234" t="s">
        <v>146</v>
      </c>
      <c r="E180" s="245" t="s">
        <v>1</v>
      </c>
      <c r="F180" s="246" t="s">
        <v>545</v>
      </c>
      <c r="G180" s="244"/>
      <c r="H180" s="247">
        <v>1.0800000000000001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146</v>
      </c>
      <c r="AU180" s="253" t="s">
        <v>87</v>
      </c>
      <c r="AV180" s="14" t="s">
        <v>87</v>
      </c>
      <c r="AW180" s="14" t="s">
        <v>32</v>
      </c>
      <c r="AX180" s="14" t="s">
        <v>77</v>
      </c>
      <c r="AY180" s="253" t="s">
        <v>136</v>
      </c>
    </row>
    <row r="181" s="15" customFormat="1">
      <c r="A181" s="15"/>
      <c r="B181" s="254"/>
      <c r="C181" s="255"/>
      <c r="D181" s="234" t="s">
        <v>146</v>
      </c>
      <c r="E181" s="256" t="s">
        <v>1</v>
      </c>
      <c r="F181" s="257" t="s">
        <v>149</v>
      </c>
      <c r="G181" s="255"/>
      <c r="H181" s="258">
        <v>6.8639999999999999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146</v>
      </c>
      <c r="AU181" s="264" t="s">
        <v>87</v>
      </c>
      <c r="AV181" s="15" t="s">
        <v>150</v>
      </c>
      <c r="AW181" s="15" t="s">
        <v>32</v>
      </c>
      <c r="AX181" s="15" t="s">
        <v>85</v>
      </c>
      <c r="AY181" s="264" t="s">
        <v>136</v>
      </c>
    </row>
    <row r="182" s="2" customFormat="1" ht="16.5" customHeight="1">
      <c r="A182" s="38"/>
      <c r="B182" s="39"/>
      <c r="C182" s="219" t="s">
        <v>8</v>
      </c>
      <c r="D182" s="219" t="s">
        <v>139</v>
      </c>
      <c r="E182" s="220" t="s">
        <v>546</v>
      </c>
      <c r="F182" s="221" t="s">
        <v>547</v>
      </c>
      <c r="G182" s="222" t="s">
        <v>142</v>
      </c>
      <c r="H182" s="223">
        <v>27.844999999999999</v>
      </c>
      <c r="I182" s="224"/>
      <c r="J182" s="225">
        <f>ROUND(I182*H182,2)</f>
        <v>0</v>
      </c>
      <c r="K182" s="221" t="s">
        <v>143</v>
      </c>
      <c r="L182" s="44"/>
      <c r="M182" s="226" t="s">
        <v>1</v>
      </c>
      <c r="N182" s="227" t="s">
        <v>42</v>
      </c>
      <c r="O182" s="91"/>
      <c r="P182" s="228">
        <f>O182*H182</f>
        <v>0</v>
      </c>
      <c r="Q182" s="228">
        <v>0.0026900000000000001</v>
      </c>
      <c r="R182" s="228">
        <f>Q182*H182</f>
        <v>0.074903049999999999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150</v>
      </c>
      <c r="AT182" s="230" t="s">
        <v>139</v>
      </c>
      <c r="AU182" s="230" t="s">
        <v>87</v>
      </c>
      <c r="AY182" s="17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85</v>
      </c>
      <c r="BK182" s="231">
        <f>ROUND(I182*H182,2)</f>
        <v>0</v>
      </c>
      <c r="BL182" s="17" t="s">
        <v>150</v>
      </c>
      <c r="BM182" s="230" t="s">
        <v>548</v>
      </c>
    </row>
    <row r="183" s="13" customFormat="1">
      <c r="A183" s="13"/>
      <c r="B183" s="232"/>
      <c r="C183" s="233"/>
      <c r="D183" s="234" t="s">
        <v>146</v>
      </c>
      <c r="E183" s="235" t="s">
        <v>1</v>
      </c>
      <c r="F183" s="236" t="s">
        <v>529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146</v>
      </c>
      <c r="AU183" s="242" t="s">
        <v>87</v>
      </c>
      <c r="AV183" s="13" t="s">
        <v>85</v>
      </c>
      <c r="AW183" s="13" t="s">
        <v>32</v>
      </c>
      <c r="AX183" s="13" t="s">
        <v>77</v>
      </c>
      <c r="AY183" s="242" t="s">
        <v>136</v>
      </c>
    </row>
    <row r="184" s="14" customFormat="1">
      <c r="A184" s="14"/>
      <c r="B184" s="243"/>
      <c r="C184" s="244"/>
      <c r="D184" s="234" t="s">
        <v>146</v>
      </c>
      <c r="E184" s="245" t="s">
        <v>1</v>
      </c>
      <c r="F184" s="246" t="s">
        <v>549</v>
      </c>
      <c r="G184" s="244"/>
      <c r="H184" s="247">
        <v>13.4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146</v>
      </c>
      <c r="AU184" s="253" t="s">
        <v>87</v>
      </c>
      <c r="AV184" s="14" t="s">
        <v>87</v>
      </c>
      <c r="AW184" s="14" t="s">
        <v>32</v>
      </c>
      <c r="AX184" s="14" t="s">
        <v>77</v>
      </c>
      <c r="AY184" s="253" t="s">
        <v>136</v>
      </c>
    </row>
    <row r="185" s="14" customFormat="1">
      <c r="A185" s="14"/>
      <c r="B185" s="243"/>
      <c r="C185" s="244"/>
      <c r="D185" s="234" t="s">
        <v>146</v>
      </c>
      <c r="E185" s="245" t="s">
        <v>1</v>
      </c>
      <c r="F185" s="246" t="s">
        <v>550</v>
      </c>
      <c r="G185" s="244"/>
      <c r="H185" s="247">
        <v>5.4000000000000004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146</v>
      </c>
      <c r="AU185" s="253" t="s">
        <v>87</v>
      </c>
      <c r="AV185" s="14" t="s">
        <v>87</v>
      </c>
      <c r="AW185" s="14" t="s">
        <v>32</v>
      </c>
      <c r="AX185" s="14" t="s">
        <v>77</v>
      </c>
      <c r="AY185" s="253" t="s">
        <v>136</v>
      </c>
    </row>
    <row r="186" s="14" customFormat="1">
      <c r="A186" s="14"/>
      <c r="B186" s="243"/>
      <c r="C186" s="244"/>
      <c r="D186" s="234" t="s">
        <v>146</v>
      </c>
      <c r="E186" s="245" t="s">
        <v>1</v>
      </c>
      <c r="F186" s="246" t="s">
        <v>551</v>
      </c>
      <c r="G186" s="244"/>
      <c r="H186" s="247">
        <v>2.3999999999999999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146</v>
      </c>
      <c r="AU186" s="253" t="s">
        <v>87</v>
      </c>
      <c r="AV186" s="14" t="s">
        <v>87</v>
      </c>
      <c r="AW186" s="14" t="s">
        <v>32</v>
      </c>
      <c r="AX186" s="14" t="s">
        <v>77</v>
      </c>
      <c r="AY186" s="253" t="s">
        <v>136</v>
      </c>
    </row>
    <row r="187" s="14" customFormat="1">
      <c r="A187" s="14"/>
      <c r="B187" s="243"/>
      <c r="C187" s="244"/>
      <c r="D187" s="234" t="s">
        <v>146</v>
      </c>
      <c r="E187" s="245" t="s">
        <v>1</v>
      </c>
      <c r="F187" s="246" t="s">
        <v>552</v>
      </c>
      <c r="G187" s="244"/>
      <c r="H187" s="247">
        <v>2.3250000000000002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146</v>
      </c>
      <c r="AU187" s="253" t="s">
        <v>87</v>
      </c>
      <c r="AV187" s="14" t="s">
        <v>87</v>
      </c>
      <c r="AW187" s="14" t="s">
        <v>32</v>
      </c>
      <c r="AX187" s="14" t="s">
        <v>77</v>
      </c>
      <c r="AY187" s="253" t="s">
        <v>136</v>
      </c>
    </row>
    <row r="188" s="14" customFormat="1">
      <c r="A188" s="14"/>
      <c r="B188" s="243"/>
      <c r="C188" s="244"/>
      <c r="D188" s="234" t="s">
        <v>146</v>
      </c>
      <c r="E188" s="245" t="s">
        <v>1</v>
      </c>
      <c r="F188" s="246" t="s">
        <v>553</v>
      </c>
      <c r="G188" s="244"/>
      <c r="H188" s="247">
        <v>4.3200000000000003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146</v>
      </c>
      <c r="AU188" s="253" t="s">
        <v>87</v>
      </c>
      <c r="AV188" s="14" t="s">
        <v>87</v>
      </c>
      <c r="AW188" s="14" t="s">
        <v>32</v>
      </c>
      <c r="AX188" s="14" t="s">
        <v>77</v>
      </c>
      <c r="AY188" s="253" t="s">
        <v>136</v>
      </c>
    </row>
    <row r="189" s="15" customFormat="1">
      <c r="A189" s="15"/>
      <c r="B189" s="254"/>
      <c r="C189" s="255"/>
      <c r="D189" s="234" t="s">
        <v>146</v>
      </c>
      <c r="E189" s="256" t="s">
        <v>1</v>
      </c>
      <c r="F189" s="257" t="s">
        <v>149</v>
      </c>
      <c r="G189" s="255"/>
      <c r="H189" s="258">
        <v>27.844999999999999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146</v>
      </c>
      <c r="AU189" s="264" t="s">
        <v>87</v>
      </c>
      <c r="AV189" s="15" t="s">
        <v>150</v>
      </c>
      <c r="AW189" s="15" t="s">
        <v>32</v>
      </c>
      <c r="AX189" s="15" t="s">
        <v>85</v>
      </c>
      <c r="AY189" s="264" t="s">
        <v>136</v>
      </c>
    </row>
    <row r="190" s="2" customFormat="1" ht="16.5" customHeight="1">
      <c r="A190" s="38"/>
      <c r="B190" s="39"/>
      <c r="C190" s="219" t="s">
        <v>144</v>
      </c>
      <c r="D190" s="219" t="s">
        <v>139</v>
      </c>
      <c r="E190" s="220" t="s">
        <v>554</v>
      </c>
      <c r="F190" s="221" t="s">
        <v>555</v>
      </c>
      <c r="G190" s="222" t="s">
        <v>142</v>
      </c>
      <c r="H190" s="223">
        <v>27.844999999999999</v>
      </c>
      <c r="I190" s="224"/>
      <c r="J190" s="225">
        <f>ROUND(I190*H190,2)</f>
        <v>0</v>
      </c>
      <c r="K190" s="221" t="s">
        <v>143</v>
      </c>
      <c r="L190" s="44"/>
      <c r="M190" s="226" t="s">
        <v>1</v>
      </c>
      <c r="N190" s="227" t="s">
        <v>42</v>
      </c>
      <c r="O190" s="91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150</v>
      </c>
      <c r="AT190" s="230" t="s">
        <v>139</v>
      </c>
      <c r="AU190" s="230" t="s">
        <v>87</v>
      </c>
      <c r="AY190" s="17" t="s">
        <v>136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85</v>
      </c>
      <c r="BK190" s="231">
        <f>ROUND(I190*H190,2)</f>
        <v>0</v>
      </c>
      <c r="BL190" s="17" t="s">
        <v>150</v>
      </c>
      <c r="BM190" s="230" t="s">
        <v>556</v>
      </c>
    </row>
    <row r="191" s="13" customFormat="1">
      <c r="A191" s="13"/>
      <c r="B191" s="232"/>
      <c r="C191" s="233"/>
      <c r="D191" s="234" t="s">
        <v>146</v>
      </c>
      <c r="E191" s="235" t="s">
        <v>1</v>
      </c>
      <c r="F191" s="236" t="s">
        <v>529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146</v>
      </c>
      <c r="AU191" s="242" t="s">
        <v>87</v>
      </c>
      <c r="AV191" s="13" t="s">
        <v>85</v>
      </c>
      <c r="AW191" s="13" t="s">
        <v>32</v>
      </c>
      <c r="AX191" s="13" t="s">
        <v>77</v>
      </c>
      <c r="AY191" s="242" t="s">
        <v>136</v>
      </c>
    </row>
    <row r="192" s="14" customFormat="1">
      <c r="A192" s="14"/>
      <c r="B192" s="243"/>
      <c r="C192" s="244"/>
      <c r="D192" s="234" t="s">
        <v>146</v>
      </c>
      <c r="E192" s="245" t="s">
        <v>1</v>
      </c>
      <c r="F192" s="246" t="s">
        <v>549</v>
      </c>
      <c r="G192" s="244"/>
      <c r="H192" s="247">
        <v>13.4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146</v>
      </c>
      <c r="AU192" s="253" t="s">
        <v>87</v>
      </c>
      <c r="AV192" s="14" t="s">
        <v>87</v>
      </c>
      <c r="AW192" s="14" t="s">
        <v>32</v>
      </c>
      <c r="AX192" s="14" t="s">
        <v>77</v>
      </c>
      <c r="AY192" s="253" t="s">
        <v>136</v>
      </c>
    </row>
    <row r="193" s="14" customFormat="1">
      <c r="A193" s="14"/>
      <c r="B193" s="243"/>
      <c r="C193" s="244"/>
      <c r="D193" s="234" t="s">
        <v>146</v>
      </c>
      <c r="E193" s="245" t="s">
        <v>1</v>
      </c>
      <c r="F193" s="246" t="s">
        <v>550</v>
      </c>
      <c r="G193" s="244"/>
      <c r="H193" s="247">
        <v>5.4000000000000004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146</v>
      </c>
      <c r="AU193" s="253" t="s">
        <v>87</v>
      </c>
      <c r="AV193" s="14" t="s">
        <v>87</v>
      </c>
      <c r="AW193" s="14" t="s">
        <v>32</v>
      </c>
      <c r="AX193" s="14" t="s">
        <v>77</v>
      </c>
      <c r="AY193" s="253" t="s">
        <v>136</v>
      </c>
    </row>
    <row r="194" s="14" customFormat="1">
      <c r="A194" s="14"/>
      <c r="B194" s="243"/>
      <c r="C194" s="244"/>
      <c r="D194" s="234" t="s">
        <v>146</v>
      </c>
      <c r="E194" s="245" t="s">
        <v>1</v>
      </c>
      <c r="F194" s="246" t="s">
        <v>551</v>
      </c>
      <c r="G194" s="244"/>
      <c r="H194" s="247">
        <v>2.3999999999999999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146</v>
      </c>
      <c r="AU194" s="253" t="s">
        <v>87</v>
      </c>
      <c r="AV194" s="14" t="s">
        <v>87</v>
      </c>
      <c r="AW194" s="14" t="s">
        <v>32</v>
      </c>
      <c r="AX194" s="14" t="s">
        <v>77</v>
      </c>
      <c r="AY194" s="253" t="s">
        <v>136</v>
      </c>
    </row>
    <row r="195" s="14" customFormat="1">
      <c r="A195" s="14"/>
      <c r="B195" s="243"/>
      <c r="C195" s="244"/>
      <c r="D195" s="234" t="s">
        <v>146</v>
      </c>
      <c r="E195" s="245" t="s">
        <v>1</v>
      </c>
      <c r="F195" s="246" t="s">
        <v>552</v>
      </c>
      <c r="G195" s="244"/>
      <c r="H195" s="247">
        <v>2.3250000000000002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146</v>
      </c>
      <c r="AU195" s="253" t="s">
        <v>87</v>
      </c>
      <c r="AV195" s="14" t="s">
        <v>87</v>
      </c>
      <c r="AW195" s="14" t="s">
        <v>32</v>
      </c>
      <c r="AX195" s="14" t="s">
        <v>77</v>
      </c>
      <c r="AY195" s="253" t="s">
        <v>136</v>
      </c>
    </row>
    <row r="196" s="14" customFormat="1">
      <c r="A196" s="14"/>
      <c r="B196" s="243"/>
      <c r="C196" s="244"/>
      <c r="D196" s="234" t="s">
        <v>146</v>
      </c>
      <c r="E196" s="245" t="s">
        <v>1</v>
      </c>
      <c r="F196" s="246" t="s">
        <v>553</v>
      </c>
      <c r="G196" s="244"/>
      <c r="H196" s="247">
        <v>4.3200000000000003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146</v>
      </c>
      <c r="AU196" s="253" t="s">
        <v>87</v>
      </c>
      <c r="AV196" s="14" t="s">
        <v>87</v>
      </c>
      <c r="AW196" s="14" t="s">
        <v>32</v>
      </c>
      <c r="AX196" s="14" t="s">
        <v>77</v>
      </c>
      <c r="AY196" s="253" t="s">
        <v>136</v>
      </c>
    </row>
    <row r="197" s="15" customFormat="1">
      <c r="A197" s="15"/>
      <c r="B197" s="254"/>
      <c r="C197" s="255"/>
      <c r="D197" s="234" t="s">
        <v>146</v>
      </c>
      <c r="E197" s="256" t="s">
        <v>1</v>
      </c>
      <c r="F197" s="257" t="s">
        <v>149</v>
      </c>
      <c r="G197" s="255"/>
      <c r="H197" s="258">
        <v>27.844999999999999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146</v>
      </c>
      <c r="AU197" s="264" t="s">
        <v>87</v>
      </c>
      <c r="AV197" s="15" t="s">
        <v>150</v>
      </c>
      <c r="AW197" s="15" t="s">
        <v>32</v>
      </c>
      <c r="AX197" s="15" t="s">
        <v>85</v>
      </c>
      <c r="AY197" s="264" t="s">
        <v>136</v>
      </c>
    </row>
    <row r="198" s="2" customFormat="1" ht="33" customHeight="1">
      <c r="A198" s="38"/>
      <c r="B198" s="39"/>
      <c r="C198" s="219" t="s">
        <v>210</v>
      </c>
      <c r="D198" s="219" t="s">
        <v>139</v>
      </c>
      <c r="E198" s="220" t="s">
        <v>557</v>
      </c>
      <c r="F198" s="221" t="s">
        <v>558</v>
      </c>
      <c r="G198" s="222" t="s">
        <v>142</v>
      </c>
      <c r="H198" s="223">
        <v>14.888</v>
      </c>
      <c r="I198" s="224"/>
      <c r="J198" s="225">
        <f>ROUND(I198*H198,2)</f>
        <v>0</v>
      </c>
      <c r="K198" s="221" t="s">
        <v>143</v>
      </c>
      <c r="L198" s="44"/>
      <c r="M198" s="226" t="s">
        <v>1</v>
      </c>
      <c r="N198" s="227" t="s">
        <v>42</v>
      </c>
      <c r="O198" s="91"/>
      <c r="P198" s="228">
        <f>O198*H198</f>
        <v>0</v>
      </c>
      <c r="Q198" s="228">
        <v>0.51809000000000005</v>
      </c>
      <c r="R198" s="228">
        <f>Q198*H198</f>
        <v>7.7133239200000006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150</v>
      </c>
      <c r="AT198" s="230" t="s">
        <v>139</v>
      </c>
      <c r="AU198" s="230" t="s">
        <v>87</v>
      </c>
      <c r="AY198" s="17" t="s">
        <v>136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85</v>
      </c>
      <c r="BK198" s="231">
        <f>ROUND(I198*H198,2)</f>
        <v>0</v>
      </c>
      <c r="BL198" s="17" t="s">
        <v>150</v>
      </c>
      <c r="BM198" s="230" t="s">
        <v>559</v>
      </c>
    </row>
    <row r="199" s="13" customFormat="1">
      <c r="A199" s="13"/>
      <c r="B199" s="232"/>
      <c r="C199" s="233"/>
      <c r="D199" s="234" t="s">
        <v>146</v>
      </c>
      <c r="E199" s="235" t="s">
        <v>1</v>
      </c>
      <c r="F199" s="236" t="s">
        <v>529</v>
      </c>
      <c r="G199" s="233"/>
      <c r="H199" s="235" t="s">
        <v>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146</v>
      </c>
      <c r="AU199" s="242" t="s">
        <v>87</v>
      </c>
      <c r="AV199" s="13" t="s">
        <v>85</v>
      </c>
      <c r="AW199" s="13" t="s">
        <v>32</v>
      </c>
      <c r="AX199" s="13" t="s">
        <v>77</v>
      </c>
      <c r="AY199" s="242" t="s">
        <v>136</v>
      </c>
    </row>
    <row r="200" s="14" customFormat="1">
      <c r="A200" s="14"/>
      <c r="B200" s="243"/>
      <c r="C200" s="244"/>
      <c r="D200" s="234" t="s">
        <v>146</v>
      </c>
      <c r="E200" s="245" t="s">
        <v>1</v>
      </c>
      <c r="F200" s="246" t="s">
        <v>560</v>
      </c>
      <c r="G200" s="244"/>
      <c r="H200" s="247">
        <v>14.1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146</v>
      </c>
      <c r="AU200" s="253" t="s">
        <v>87</v>
      </c>
      <c r="AV200" s="14" t="s">
        <v>87</v>
      </c>
      <c r="AW200" s="14" t="s">
        <v>32</v>
      </c>
      <c r="AX200" s="14" t="s">
        <v>77</v>
      </c>
      <c r="AY200" s="253" t="s">
        <v>136</v>
      </c>
    </row>
    <row r="201" s="14" customFormat="1">
      <c r="A201" s="14"/>
      <c r="B201" s="243"/>
      <c r="C201" s="244"/>
      <c r="D201" s="234" t="s">
        <v>146</v>
      </c>
      <c r="E201" s="245" t="s">
        <v>1</v>
      </c>
      <c r="F201" s="246" t="s">
        <v>561</v>
      </c>
      <c r="G201" s="244"/>
      <c r="H201" s="247">
        <v>0.59999999999999998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146</v>
      </c>
      <c r="AU201" s="253" t="s">
        <v>87</v>
      </c>
      <c r="AV201" s="14" t="s">
        <v>87</v>
      </c>
      <c r="AW201" s="14" t="s">
        <v>32</v>
      </c>
      <c r="AX201" s="14" t="s">
        <v>77</v>
      </c>
      <c r="AY201" s="253" t="s">
        <v>136</v>
      </c>
    </row>
    <row r="202" s="14" customFormat="1">
      <c r="A202" s="14"/>
      <c r="B202" s="243"/>
      <c r="C202" s="244"/>
      <c r="D202" s="234" t="s">
        <v>146</v>
      </c>
      <c r="E202" s="245" t="s">
        <v>1</v>
      </c>
      <c r="F202" s="246" t="s">
        <v>562</v>
      </c>
      <c r="G202" s="244"/>
      <c r="H202" s="247">
        <v>0.188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146</v>
      </c>
      <c r="AU202" s="253" t="s">
        <v>87</v>
      </c>
      <c r="AV202" s="14" t="s">
        <v>87</v>
      </c>
      <c r="AW202" s="14" t="s">
        <v>32</v>
      </c>
      <c r="AX202" s="14" t="s">
        <v>77</v>
      </c>
      <c r="AY202" s="253" t="s">
        <v>136</v>
      </c>
    </row>
    <row r="203" s="15" customFormat="1">
      <c r="A203" s="15"/>
      <c r="B203" s="254"/>
      <c r="C203" s="255"/>
      <c r="D203" s="234" t="s">
        <v>146</v>
      </c>
      <c r="E203" s="256" t="s">
        <v>1</v>
      </c>
      <c r="F203" s="257" t="s">
        <v>149</v>
      </c>
      <c r="G203" s="255"/>
      <c r="H203" s="258">
        <v>14.888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146</v>
      </c>
      <c r="AU203" s="264" t="s">
        <v>87</v>
      </c>
      <c r="AV203" s="15" t="s">
        <v>150</v>
      </c>
      <c r="AW203" s="15" t="s">
        <v>32</v>
      </c>
      <c r="AX203" s="15" t="s">
        <v>85</v>
      </c>
      <c r="AY203" s="264" t="s">
        <v>136</v>
      </c>
    </row>
    <row r="204" s="2" customFormat="1" ht="16.5" customHeight="1">
      <c r="A204" s="38"/>
      <c r="B204" s="39"/>
      <c r="C204" s="219" t="s">
        <v>214</v>
      </c>
      <c r="D204" s="219" t="s">
        <v>139</v>
      </c>
      <c r="E204" s="220" t="s">
        <v>563</v>
      </c>
      <c r="F204" s="221" t="s">
        <v>564</v>
      </c>
      <c r="G204" s="222" t="s">
        <v>401</v>
      </c>
      <c r="H204" s="223">
        <v>1.2689999999999999</v>
      </c>
      <c r="I204" s="224"/>
      <c r="J204" s="225">
        <f>ROUND(I204*H204,2)</f>
        <v>0</v>
      </c>
      <c r="K204" s="221" t="s">
        <v>1</v>
      </c>
      <c r="L204" s="44"/>
      <c r="M204" s="226" t="s">
        <v>1</v>
      </c>
      <c r="N204" s="227" t="s">
        <v>42</v>
      </c>
      <c r="O204" s="91"/>
      <c r="P204" s="228">
        <f>O204*H204</f>
        <v>0</v>
      </c>
      <c r="Q204" s="228">
        <v>1.05871</v>
      </c>
      <c r="R204" s="228">
        <f>Q204*H204</f>
        <v>1.34350299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150</v>
      </c>
      <c r="AT204" s="230" t="s">
        <v>139</v>
      </c>
      <c r="AU204" s="230" t="s">
        <v>87</v>
      </c>
      <c r="AY204" s="17" t="s">
        <v>136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85</v>
      </c>
      <c r="BK204" s="231">
        <f>ROUND(I204*H204,2)</f>
        <v>0</v>
      </c>
      <c r="BL204" s="17" t="s">
        <v>150</v>
      </c>
      <c r="BM204" s="230" t="s">
        <v>565</v>
      </c>
    </row>
    <row r="205" s="13" customFormat="1">
      <c r="A205" s="13"/>
      <c r="B205" s="232"/>
      <c r="C205" s="233"/>
      <c r="D205" s="234" t="s">
        <v>146</v>
      </c>
      <c r="E205" s="235" t="s">
        <v>1</v>
      </c>
      <c r="F205" s="236" t="s">
        <v>566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146</v>
      </c>
      <c r="AU205" s="242" t="s">
        <v>87</v>
      </c>
      <c r="AV205" s="13" t="s">
        <v>85</v>
      </c>
      <c r="AW205" s="13" t="s">
        <v>32</v>
      </c>
      <c r="AX205" s="13" t="s">
        <v>77</v>
      </c>
      <c r="AY205" s="242" t="s">
        <v>136</v>
      </c>
    </row>
    <row r="206" s="14" customFormat="1">
      <c r="A206" s="14"/>
      <c r="B206" s="243"/>
      <c r="C206" s="244"/>
      <c r="D206" s="234" t="s">
        <v>146</v>
      </c>
      <c r="E206" s="245" t="s">
        <v>1</v>
      </c>
      <c r="F206" s="246" t="s">
        <v>567</v>
      </c>
      <c r="G206" s="244"/>
      <c r="H206" s="247">
        <v>1.2689999999999999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146</v>
      </c>
      <c r="AU206" s="253" t="s">
        <v>87</v>
      </c>
      <c r="AV206" s="14" t="s">
        <v>87</v>
      </c>
      <c r="AW206" s="14" t="s">
        <v>32</v>
      </c>
      <c r="AX206" s="14" t="s">
        <v>85</v>
      </c>
      <c r="AY206" s="253" t="s">
        <v>136</v>
      </c>
    </row>
    <row r="207" s="2" customFormat="1" ht="16.5" customHeight="1">
      <c r="A207" s="38"/>
      <c r="B207" s="39"/>
      <c r="C207" s="219" t="s">
        <v>218</v>
      </c>
      <c r="D207" s="219" t="s">
        <v>139</v>
      </c>
      <c r="E207" s="220" t="s">
        <v>568</v>
      </c>
      <c r="F207" s="221" t="s">
        <v>569</v>
      </c>
      <c r="G207" s="222" t="s">
        <v>401</v>
      </c>
      <c r="H207" s="223">
        <v>0.31900000000000001</v>
      </c>
      <c r="I207" s="224"/>
      <c r="J207" s="225">
        <f>ROUND(I207*H207,2)</f>
        <v>0</v>
      </c>
      <c r="K207" s="221" t="s">
        <v>1</v>
      </c>
      <c r="L207" s="44"/>
      <c r="M207" s="226" t="s">
        <v>1</v>
      </c>
      <c r="N207" s="227" t="s">
        <v>42</v>
      </c>
      <c r="O207" s="91"/>
      <c r="P207" s="228">
        <f>O207*H207</f>
        <v>0</v>
      </c>
      <c r="Q207" s="228">
        <v>1.06277</v>
      </c>
      <c r="R207" s="228">
        <f>Q207*H207</f>
        <v>0.33902363000000002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150</v>
      </c>
      <c r="AT207" s="230" t="s">
        <v>139</v>
      </c>
      <c r="AU207" s="230" t="s">
        <v>87</v>
      </c>
      <c r="AY207" s="17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85</v>
      </c>
      <c r="BK207" s="231">
        <f>ROUND(I207*H207,2)</f>
        <v>0</v>
      </c>
      <c r="BL207" s="17" t="s">
        <v>150</v>
      </c>
      <c r="BM207" s="230" t="s">
        <v>570</v>
      </c>
    </row>
    <row r="208" s="13" customFormat="1">
      <c r="A208" s="13"/>
      <c r="B208" s="232"/>
      <c r="C208" s="233"/>
      <c r="D208" s="234" t="s">
        <v>146</v>
      </c>
      <c r="E208" s="235" t="s">
        <v>1</v>
      </c>
      <c r="F208" s="236" t="s">
        <v>566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146</v>
      </c>
      <c r="AU208" s="242" t="s">
        <v>87</v>
      </c>
      <c r="AV208" s="13" t="s">
        <v>85</v>
      </c>
      <c r="AW208" s="13" t="s">
        <v>32</v>
      </c>
      <c r="AX208" s="13" t="s">
        <v>77</v>
      </c>
      <c r="AY208" s="242" t="s">
        <v>136</v>
      </c>
    </row>
    <row r="209" s="14" customFormat="1">
      <c r="A209" s="14"/>
      <c r="B209" s="243"/>
      <c r="C209" s="244"/>
      <c r="D209" s="234" t="s">
        <v>146</v>
      </c>
      <c r="E209" s="245" t="s">
        <v>1</v>
      </c>
      <c r="F209" s="246" t="s">
        <v>571</v>
      </c>
      <c r="G209" s="244"/>
      <c r="H209" s="247">
        <v>0.31900000000000001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146</v>
      </c>
      <c r="AU209" s="253" t="s">
        <v>87</v>
      </c>
      <c r="AV209" s="14" t="s">
        <v>87</v>
      </c>
      <c r="AW209" s="14" t="s">
        <v>32</v>
      </c>
      <c r="AX209" s="14" t="s">
        <v>85</v>
      </c>
      <c r="AY209" s="253" t="s">
        <v>136</v>
      </c>
    </row>
    <row r="210" s="2" customFormat="1" ht="16.5" customHeight="1">
      <c r="A210" s="38"/>
      <c r="B210" s="39"/>
      <c r="C210" s="219" t="s">
        <v>223</v>
      </c>
      <c r="D210" s="219" t="s">
        <v>139</v>
      </c>
      <c r="E210" s="220" t="s">
        <v>572</v>
      </c>
      <c r="F210" s="221" t="s">
        <v>573</v>
      </c>
      <c r="G210" s="222" t="s">
        <v>277</v>
      </c>
      <c r="H210" s="223">
        <v>33</v>
      </c>
      <c r="I210" s="224"/>
      <c r="J210" s="225">
        <f>ROUND(I210*H210,2)</f>
        <v>0</v>
      </c>
      <c r="K210" s="221" t="s">
        <v>1</v>
      </c>
      <c r="L210" s="44"/>
      <c r="M210" s="226" t="s">
        <v>1</v>
      </c>
      <c r="N210" s="227" t="s">
        <v>42</v>
      </c>
      <c r="O210" s="91"/>
      <c r="P210" s="228">
        <f>O210*H210</f>
        <v>0</v>
      </c>
      <c r="Q210" s="228">
        <v>1.06277</v>
      </c>
      <c r="R210" s="228">
        <f>Q210*H210</f>
        <v>35.07141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150</v>
      </c>
      <c r="AT210" s="230" t="s">
        <v>139</v>
      </c>
      <c r="AU210" s="230" t="s">
        <v>87</v>
      </c>
      <c r="AY210" s="17" t="s">
        <v>136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85</v>
      </c>
      <c r="BK210" s="231">
        <f>ROUND(I210*H210,2)</f>
        <v>0</v>
      </c>
      <c r="BL210" s="17" t="s">
        <v>150</v>
      </c>
      <c r="BM210" s="230" t="s">
        <v>574</v>
      </c>
    </row>
    <row r="211" s="13" customFormat="1">
      <c r="A211" s="13"/>
      <c r="B211" s="232"/>
      <c r="C211" s="233"/>
      <c r="D211" s="234" t="s">
        <v>146</v>
      </c>
      <c r="E211" s="235" t="s">
        <v>1</v>
      </c>
      <c r="F211" s="236" t="s">
        <v>566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146</v>
      </c>
      <c r="AU211" s="242" t="s">
        <v>87</v>
      </c>
      <c r="AV211" s="13" t="s">
        <v>85</v>
      </c>
      <c r="AW211" s="13" t="s">
        <v>32</v>
      </c>
      <c r="AX211" s="13" t="s">
        <v>77</v>
      </c>
      <c r="AY211" s="242" t="s">
        <v>136</v>
      </c>
    </row>
    <row r="212" s="14" customFormat="1">
      <c r="A212" s="14"/>
      <c r="B212" s="243"/>
      <c r="C212" s="244"/>
      <c r="D212" s="234" t="s">
        <v>146</v>
      </c>
      <c r="E212" s="245" t="s">
        <v>1</v>
      </c>
      <c r="F212" s="246" t="s">
        <v>285</v>
      </c>
      <c r="G212" s="244"/>
      <c r="H212" s="247">
        <v>33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146</v>
      </c>
      <c r="AU212" s="253" t="s">
        <v>87</v>
      </c>
      <c r="AV212" s="14" t="s">
        <v>87</v>
      </c>
      <c r="AW212" s="14" t="s">
        <v>32</v>
      </c>
      <c r="AX212" s="14" t="s">
        <v>85</v>
      </c>
      <c r="AY212" s="253" t="s">
        <v>136</v>
      </c>
    </row>
    <row r="213" s="12" customFormat="1" ht="22.8" customHeight="1">
      <c r="A213" s="12"/>
      <c r="B213" s="203"/>
      <c r="C213" s="204"/>
      <c r="D213" s="205" t="s">
        <v>76</v>
      </c>
      <c r="E213" s="217" t="s">
        <v>153</v>
      </c>
      <c r="F213" s="217" t="s">
        <v>575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SUM(P214:P224)</f>
        <v>0</v>
      </c>
      <c r="Q213" s="211"/>
      <c r="R213" s="212">
        <f>SUM(R214:R224)</f>
        <v>6.8746949600000002</v>
      </c>
      <c r="S213" s="211"/>
      <c r="T213" s="213">
        <f>SUM(T214:T224)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85</v>
      </c>
      <c r="AT213" s="215" t="s">
        <v>76</v>
      </c>
      <c r="AU213" s="215" t="s">
        <v>85</v>
      </c>
      <c r="AY213" s="214" t="s">
        <v>136</v>
      </c>
      <c r="BK213" s="216">
        <f>SUM(BK214:BK224)</f>
        <v>0</v>
      </c>
    </row>
    <row r="214" s="2" customFormat="1" ht="33" customHeight="1">
      <c r="A214" s="38"/>
      <c r="B214" s="39"/>
      <c r="C214" s="219" t="s">
        <v>7</v>
      </c>
      <c r="D214" s="219" t="s">
        <v>139</v>
      </c>
      <c r="E214" s="220" t="s">
        <v>576</v>
      </c>
      <c r="F214" s="221" t="s">
        <v>577</v>
      </c>
      <c r="G214" s="222" t="s">
        <v>142</v>
      </c>
      <c r="H214" s="223">
        <v>2.6760000000000002</v>
      </c>
      <c r="I214" s="224"/>
      <c r="J214" s="225">
        <f>ROUND(I214*H214,2)</f>
        <v>0</v>
      </c>
      <c r="K214" s="221" t="s">
        <v>143</v>
      </c>
      <c r="L214" s="44"/>
      <c r="M214" s="226" t="s">
        <v>1</v>
      </c>
      <c r="N214" s="227" t="s">
        <v>42</v>
      </c>
      <c r="O214" s="91"/>
      <c r="P214" s="228">
        <f>O214*H214</f>
        <v>0</v>
      </c>
      <c r="Q214" s="228">
        <v>0.34839999999999999</v>
      </c>
      <c r="R214" s="228">
        <f>Q214*H214</f>
        <v>0.93231839999999999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150</v>
      </c>
      <c r="AT214" s="230" t="s">
        <v>139</v>
      </c>
      <c r="AU214" s="230" t="s">
        <v>87</v>
      </c>
      <c r="AY214" s="17" t="s">
        <v>136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85</v>
      </c>
      <c r="BK214" s="231">
        <f>ROUND(I214*H214,2)</f>
        <v>0</v>
      </c>
      <c r="BL214" s="17" t="s">
        <v>150</v>
      </c>
      <c r="BM214" s="230" t="s">
        <v>578</v>
      </c>
    </row>
    <row r="215" s="13" customFormat="1">
      <c r="A215" s="13"/>
      <c r="B215" s="232"/>
      <c r="C215" s="233"/>
      <c r="D215" s="234" t="s">
        <v>146</v>
      </c>
      <c r="E215" s="235" t="s">
        <v>1</v>
      </c>
      <c r="F215" s="236" t="s">
        <v>579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146</v>
      </c>
      <c r="AU215" s="242" t="s">
        <v>87</v>
      </c>
      <c r="AV215" s="13" t="s">
        <v>85</v>
      </c>
      <c r="AW215" s="13" t="s">
        <v>32</v>
      </c>
      <c r="AX215" s="13" t="s">
        <v>77</v>
      </c>
      <c r="AY215" s="242" t="s">
        <v>136</v>
      </c>
    </row>
    <row r="216" s="14" customFormat="1">
      <c r="A216" s="14"/>
      <c r="B216" s="243"/>
      <c r="C216" s="244"/>
      <c r="D216" s="234" t="s">
        <v>146</v>
      </c>
      <c r="E216" s="245" t="s">
        <v>1</v>
      </c>
      <c r="F216" s="246" t="s">
        <v>580</v>
      </c>
      <c r="G216" s="244"/>
      <c r="H216" s="247">
        <v>2.6760000000000002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146</v>
      </c>
      <c r="AU216" s="253" t="s">
        <v>87</v>
      </c>
      <c r="AV216" s="14" t="s">
        <v>87</v>
      </c>
      <c r="AW216" s="14" t="s">
        <v>32</v>
      </c>
      <c r="AX216" s="14" t="s">
        <v>85</v>
      </c>
      <c r="AY216" s="253" t="s">
        <v>136</v>
      </c>
    </row>
    <row r="217" s="2" customFormat="1" ht="21.75" customHeight="1">
      <c r="A217" s="38"/>
      <c r="B217" s="39"/>
      <c r="C217" s="219" t="s">
        <v>230</v>
      </c>
      <c r="D217" s="219" t="s">
        <v>139</v>
      </c>
      <c r="E217" s="220" t="s">
        <v>581</v>
      </c>
      <c r="F217" s="221" t="s">
        <v>582</v>
      </c>
      <c r="G217" s="222" t="s">
        <v>492</v>
      </c>
      <c r="H217" s="223">
        <v>2.4860000000000002</v>
      </c>
      <c r="I217" s="224"/>
      <c r="J217" s="225">
        <f>ROUND(I217*H217,2)</f>
        <v>0</v>
      </c>
      <c r="K217" s="221" t="s">
        <v>143</v>
      </c>
      <c r="L217" s="44"/>
      <c r="M217" s="226" t="s">
        <v>1</v>
      </c>
      <c r="N217" s="227" t="s">
        <v>42</v>
      </c>
      <c r="O217" s="91"/>
      <c r="P217" s="228">
        <f>O217*H217</f>
        <v>0</v>
      </c>
      <c r="Q217" s="228">
        <v>1.89706</v>
      </c>
      <c r="R217" s="228">
        <f>Q217*H217</f>
        <v>4.7160911600000004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150</v>
      </c>
      <c r="AT217" s="230" t="s">
        <v>139</v>
      </c>
      <c r="AU217" s="230" t="s">
        <v>87</v>
      </c>
      <c r="AY217" s="17" t="s">
        <v>136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85</v>
      </c>
      <c r="BK217" s="231">
        <f>ROUND(I217*H217,2)</f>
        <v>0</v>
      </c>
      <c r="BL217" s="17" t="s">
        <v>150</v>
      </c>
      <c r="BM217" s="230" t="s">
        <v>583</v>
      </c>
    </row>
    <row r="218" s="13" customFormat="1">
      <c r="A218" s="13"/>
      <c r="B218" s="232"/>
      <c r="C218" s="233"/>
      <c r="D218" s="234" t="s">
        <v>146</v>
      </c>
      <c r="E218" s="235" t="s">
        <v>1</v>
      </c>
      <c r="F218" s="236" t="s">
        <v>584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146</v>
      </c>
      <c r="AU218" s="242" t="s">
        <v>87</v>
      </c>
      <c r="AV218" s="13" t="s">
        <v>85</v>
      </c>
      <c r="AW218" s="13" t="s">
        <v>32</v>
      </c>
      <c r="AX218" s="13" t="s">
        <v>77</v>
      </c>
      <c r="AY218" s="242" t="s">
        <v>136</v>
      </c>
    </row>
    <row r="219" s="14" customFormat="1">
      <c r="A219" s="14"/>
      <c r="B219" s="243"/>
      <c r="C219" s="244"/>
      <c r="D219" s="234" t="s">
        <v>146</v>
      </c>
      <c r="E219" s="245" t="s">
        <v>1</v>
      </c>
      <c r="F219" s="246" t="s">
        <v>585</v>
      </c>
      <c r="G219" s="244"/>
      <c r="H219" s="247">
        <v>1.3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146</v>
      </c>
      <c r="AU219" s="253" t="s">
        <v>87</v>
      </c>
      <c r="AV219" s="14" t="s">
        <v>87</v>
      </c>
      <c r="AW219" s="14" t="s">
        <v>32</v>
      </c>
      <c r="AX219" s="14" t="s">
        <v>77</v>
      </c>
      <c r="AY219" s="253" t="s">
        <v>136</v>
      </c>
    </row>
    <row r="220" s="14" customFormat="1">
      <c r="A220" s="14"/>
      <c r="B220" s="243"/>
      <c r="C220" s="244"/>
      <c r="D220" s="234" t="s">
        <v>146</v>
      </c>
      <c r="E220" s="245" t="s">
        <v>1</v>
      </c>
      <c r="F220" s="246" t="s">
        <v>586</v>
      </c>
      <c r="G220" s="244"/>
      <c r="H220" s="247">
        <v>1.1859999999999999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146</v>
      </c>
      <c r="AU220" s="253" t="s">
        <v>87</v>
      </c>
      <c r="AV220" s="14" t="s">
        <v>87</v>
      </c>
      <c r="AW220" s="14" t="s">
        <v>32</v>
      </c>
      <c r="AX220" s="14" t="s">
        <v>77</v>
      </c>
      <c r="AY220" s="253" t="s">
        <v>136</v>
      </c>
    </row>
    <row r="221" s="15" customFormat="1">
      <c r="A221" s="15"/>
      <c r="B221" s="254"/>
      <c r="C221" s="255"/>
      <c r="D221" s="234" t="s">
        <v>146</v>
      </c>
      <c r="E221" s="256" t="s">
        <v>1</v>
      </c>
      <c r="F221" s="257" t="s">
        <v>149</v>
      </c>
      <c r="G221" s="255"/>
      <c r="H221" s="258">
        <v>2.4860000000000002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146</v>
      </c>
      <c r="AU221" s="264" t="s">
        <v>87</v>
      </c>
      <c r="AV221" s="15" t="s">
        <v>150</v>
      </c>
      <c r="AW221" s="15" t="s">
        <v>32</v>
      </c>
      <c r="AX221" s="15" t="s">
        <v>85</v>
      </c>
      <c r="AY221" s="264" t="s">
        <v>136</v>
      </c>
    </row>
    <row r="222" s="2" customFormat="1" ht="37.8" customHeight="1">
      <c r="A222" s="38"/>
      <c r="B222" s="39"/>
      <c r="C222" s="219" t="s">
        <v>234</v>
      </c>
      <c r="D222" s="219" t="s">
        <v>139</v>
      </c>
      <c r="E222" s="220" t="s">
        <v>587</v>
      </c>
      <c r="F222" s="221" t="s">
        <v>588</v>
      </c>
      <c r="G222" s="222" t="s">
        <v>142</v>
      </c>
      <c r="H222" s="223">
        <v>4.7400000000000002</v>
      </c>
      <c r="I222" s="224"/>
      <c r="J222" s="225">
        <f>ROUND(I222*H222,2)</f>
        <v>0</v>
      </c>
      <c r="K222" s="221" t="s">
        <v>1</v>
      </c>
      <c r="L222" s="44"/>
      <c r="M222" s="226" t="s">
        <v>1</v>
      </c>
      <c r="N222" s="227" t="s">
        <v>42</v>
      </c>
      <c r="O222" s="91"/>
      <c r="P222" s="228">
        <f>O222*H222</f>
        <v>0</v>
      </c>
      <c r="Q222" s="228">
        <v>0.25871</v>
      </c>
      <c r="R222" s="228">
        <f>Q222*H222</f>
        <v>1.2262854000000001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150</v>
      </c>
      <c r="AT222" s="230" t="s">
        <v>139</v>
      </c>
      <c r="AU222" s="230" t="s">
        <v>87</v>
      </c>
      <c r="AY222" s="17" t="s">
        <v>136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85</v>
      </c>
      <c r="BK222" s="231">
        <f>ROUND(I222*H222,2)</f>
        <v>0</v>
      </c>
      <c r="BL222" s="17" t="s">
        <v>150</v>
      </c>
      <c r="BM222" s="230" t="s">
        <v>589</v>
      </c>
    </row>
    <row r="223" s="13" customFormat="1">
      <c r="A223" s="13"/>
      <c r="B223" s="232"/>
      <c r="C223" s="233"/>
      <c r="D223" s="234" t="s">
        <v>146</v>
      </c>
      <c r="E223" s="235" t="s">
        <v>1</v>
      </c>
      <c r="F223" s="236" t="s">
        <v>590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146</v>
      </c>
      <c r="AU223" s="242" t="s">
        <v>87</v>
      </c>
      <c r="AV223" s="13" t="s">
        <v>85</v>
      </c>
      <c r="AW223" s="13" t="s">
        <v>32</v>
      </c>
      <c r="AX223" s="13" t="s">
        <v>77</v>
      </c>
      <c r="AY223" s="242" t="s">
        <v>136</v>
      </c>
    </row>
    <row r="224" s="14" customFormat="1">
      <c r="A224" s="14"/>
      <c r="B224" s="243"/>
      <c r="C224" s="244"/>
      <c r="D224" s="234" t="s">
        <v>146</v>
      </c>
      <c r="E224" s="245" t="s">
        <v>1</v>
      </c>
      <c r="F224" s="246" t="s">
        <v>591</v>
      </c>
      <c r="G224" s="244"/>
      <c r="H224" s="247">
        <v>4.7400000000000002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146</v>
      </c>
      <c r="AU224" s="253" t="s">
        <v>87</v>
      </c>
      <c r="AV224" s="14" t="s">
        <v>87</v>
      </c>
      <c r="AW224" s="14" t="s">
        <v>32</v>
      </c>
      <c r="AX224" s="14" t="s">
        <v>85</v>
      </c>
      <c r="AY224" s="253" t="s">
        <v>136</v>
      </c>
    </row>
    <row r="225" s="12" customFormat="1" ht="22.8" customHeight="1">
      <c r="A225" s="12"/>
      <c r="B225" s="203"/>
      <c r="C225" s="204"/>
      <c r="D225" s="205" t="s">
        <v>76</v>
      </c>
      <c r="E225" s="217" t="s">
        <v>150</v>
      </c>
      <c r="F225" s="217" t="s">
        <v>592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SUM(P226:P234)</f>
        <v>0</v>
      </c>
      <c r="Q225" s="211"/>
      <c r="R225" s="212">
        <f>SUM(R226:R234)</f>
        <v>1.6115862899999998</v>
      </c>
      <c r="S225" s="211"/>
      <c r="T225" s="213">
        <f>SUM(T226:T234)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85</v>
      </c>
      <c r="AT225" s="215" t="s">
        <v>76</v>
      </c>
      <c r="AU225" s="215" t="s">
        <v>85</v>
      </c>
      <c r="AY225" s="214" t="s">
        <v>136</v>
      </c>
      <c r="BK225" s="216">
        <f>SUM(BK226:BK234)</f>
        <v>0</v>
      </c>
    </row>
    <row r="226" s="2" customFormat="1" ht="21.75" customHeight="1">
      <c r="A226" s="38"/>
      <c r="B226" s="39"/>
      <c r="C226" s="219" t="s">
        <v>238</v>
      </c>
      <c r="D226" s="219" t="s">
        <v>139</v>
      </c>
      <c r="E226" s="220" t="s">
        <v>593</v>
      </c>
      <c r="F226" s="221" t="s">
        <v>594</v>
      </c>
      <c r="G226" s="222" t="s">
        <v>492</v>
      </c>
      <c r="H226" s="223">
        <v>0.61499999999999999</v>
      </c>
      <c r="I226" s="224"/>
      <c r="J226" s="225">
        <f>ROUND(I226*H226,2)</f>
        <v>0</v>
      </c>
      <c r="K226" s="221" t="s">
        <v>143</v>
      </c>
      <c r="L226" s="44"/>
      <c r="M226" s="226" t="s">
        <v>1</v>
      </c>
      <c r="N226" s="227" t="s">
        <v>42</v>
      </c>
      <c r="O226" s="91"/>
      <c r="P226" s="228">
        <f>O226*H226</f>
        <v>0</v>
      </c>
      <c r="Q226" s="228">
        <v>2.5019499999999999</v>
      </c>
      <c r="R226" s="228">
        <f>Q226*H226</f>
        <v>1.5386992499999999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150</v>
      </c>
      <c r="AT226" s="230" t="s">
        <v>139</v>
      </c>
      <c r="AU226" s="230" t="s">
        <v>87</v>
      </c>
      <c r="AY226" s="17" t="s">
        <v>136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85</v>
      </c>
      <c r="BK226" s="231">
        <f>ROUND(I226*H226,2)</f>
        <v>0</v>
      </c>
      <c r="BL226" s="17" t="s">
        <v>150</v>
      </c>
      <c r="BM226" s="230" t="s">
        <v>595</v>
      </c>
    </row>
    <row r="227" s="13" customFormat="1">
      <c r="A227" s="13"/>
      <c r="B227" s="232"/>
      <c r="C227" s="233"/>
      <c r="D227" s="234" t="s">
        <v>146</v>
      </c>
      <c r="E227" s="235" t="s">
        <v>1</v>
      </c>
      <c r="F227" s="236" t="s">
        <v>529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146</v>
      </c>
      <c r="AU227" s="242" t="s">
        <v>87</v>
      </c>
      <c r="AV227" s="13" t="s">
        <v>85</v>
      </c>
      <c r="AW227" s="13" t="s">
        <v>32</v>
      </c>
      <c r="AX227" s="13" t="s">
        <v>77</v>
      </c>
      <c r="AY227" s="242" t="s">
        <v>136</v>
      </c>
    </row>
    <row r="228" s="14" customFormat="1">
      <c r="A228" s="14"/>
      <c r="B228" s="243"/>
      <c r="C228" s="244"/>
      <c r="D228" s="234" t="s">
        <v>146</v>
      </c>
      <c r="E228" s="245" t="s">
        <v>1</v>
      </c>
      <c r="F228" s="246" t="s">
        <v>596</v>
      </c>
      <c r="G228" s="244"/>
      <c r="H228" s="247">
        <v>0.61499999999999999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146</v>
      </c>
      <c r="AU228" s="253" t="s">
        <v>87</v>
      </c>
      <c r="AV228" s="14" t="s">
        <v>87</v>
      </c>
      <c r="AW228" s="14" t="s">
        <v>32</v>
      </c>
      <c r="AX228" s="14" t="s">
        <v>85</v>
      </c>
      <c r="AY228" s="253" t="s">
        <v>136</v>
      </c>
    </row>
    <row r="229" s="2" customFormat="1" ht="24.15" customHeight="1">
      <c r="A229" s="38"/>
      <c r="B229" s="39"/>
      <c r="C229" s="219" t="s">
        <v>242</v>
      </c>
      <c r="D229" s="219" t="s">
        <v>139</v>
      </c>
      <c r="E229" s="220" t="s">
        <v>597</v>
      </c>
      <c r="F229" s="221" t="s">
        <v>598</v>
      </c>
      <c r="G229" s="222" t="s">
        <v>142</v>
      </c>
      <c r="H229" s="223">
        <v>5.6239999999999997</v>
      </c>
      <c r="I229" s="224"/>
      <c r="J229" s="225">
        <f>ROUND(I229*H229,2)</f>
        <v>0</v>
      </c>
      <c r="K229" s="221" t="s">
        <v>143</v>
      </c>
      <c r="L229" s="44"/>
      <c r="M229" s="226" t="s">
        <v>1</v>
      </c>
      <c r="N229" s="227" t="s">
        <v>42</v>
      </c>
      <c r="O229" s="91"/>
      <c r="P229" s="228">
        <f>O229*H229</f>
        <v>0</v>
      </c>
      <c r="Q229" s="228">
        <v>0.012959999999999999</v>
      </c>
      <c r="R229" s="228">
        <f>Q229*H229</f>
        <v>0.072887039999999986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150</v>
      </c>
      <c r="AT229" s="230" t="s">
        <v>139</v>
      </c>
      <c r="AU229" s="230" t="s">
        <v>87</v>
      </c>
      <c r="AY229" s="17" t="s">
        <v>136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85</v>
      </c>
      <c r="BK229" s="231">
        <f>ROUND(I229*H229,2)</f>
        <v>0</v>
      </c>
      <c r="BL229" s="17" t="s">
        <v>150</v>
      </c>
      <c r="BM229" s="230" t="s">
        <v>599</v>
      </c>
    </row>
    <row r="230" s="13" customFormat="1">
      <c r="A230" s="13"/>
      <c r="B230" s="232"/>
      <c r="C230" s="233"/>
      <c r="D230" s="234" t="s">
        <v>146</v>
      </c>
      <c r="E230" s="235" t="s">
        <v>1</v>
      </c>
      <c r="F230" s="236" t="s">
        <v>529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146</v>
      </c>
      <c r="AU230" s="242" t="s">
        <v>87</v>
      </c>
      <c r="AV230" s="13" t="s">
        <v>85</v>
      </c>
      <c r="AW230" s="13" t="s">
        <v>32</v>
      </c>
      <c r="AX230" s="13" t="s">
        <v>77</v>
      </c>
      <c r="AY230" s="242" t="s">
        <v>136</v>
      </c>
    </row>
    <row r="231" s="14" customFormat="1">
      <c r="A231" s="14"/>
      <c r="B231" s="243"/>
      <c r="C231" s="244"/>
      <c r="D231" s="234" t="s">
        <v>146</v>
      </c>
      <c r="E231" s="245" t="s">
        <v>1</v>
      </c>
      <c r="F231" s="246" t="s">
        <v>600</v>
      </c>
      <c r="G231" s="244"/>
      <c r="H231" s="247">
        <v>5.6239999999999997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146</v>
      </c>
      <c r="AU231" s="253" t="s">
        <v>87</v>
      </c>
      <c r="AV231" s="14" t="s">
        <v>87</v>
      </c>
      <c r="AW231" s="14" t="s">
        <v>32</v>
      </c>
      <c r="AX231" s="14" t="s">
        <v>85</v>
      </c>
      <c r="AY231" s="253" t="s">
        <v>136</v>
      </c>
    </row>
    <row r="232" s="2" customFormat="1" ht="24.15" customHeight="1">
      <c r="A232" s="38"/>
      <c r="B232" s="39"/>
      <c r="C232" s="219" t="s">
        <v>249</v>
      </c>
      <c r="D232" s="219" t="s">
        <v>139</v>
      </c>
      <c r="E232" s="220" t="s">
        <v>601</v>
      </c>
      <c r="F232" s="221" t="s">
        <v>602</v>
      </c>
      <c r="G232" s="222" t="s">
        <v>142</v>
      </c>
      <c r="H232" s="223">
        <v>5.6239999999999997</v>
      </c>
      <c r="I232" s="224"/>
      <c r="J232" s="225">
        <f>ROUND(I232*H232,2)</f>
        <v>0</v>
      </c>
      <c r="K232" s="221" t="s">
        <v>143</v>
      </c>
      <c r="L232" s="44"/>
      <c r="M232" s="226" t="s">
        <v>1</v>
      </c>
      <c r="N232" s="227" t="s">
        <v>42</v>
      </c>
      <c r="O232" s="91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150</v>
      </c>
      <c r="AT232" s="230" t="s">
        <v>139</v>
      </c>
      <c r="AU232" s="230" t="s">
        <v>87</v>
      </c>
      <c r="AY232" s="17" t="s">
        <v>136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85</v>
      </c>
      <c r="BK232" s="231">
        <f>ROUND(I232*H232,2)</f>
        <v>0</v>
      </c>
      <c r="BL232" s="17" t="s">
        <v>150</v>
      </c>
      <c r="BM232" s="230" t="s">
        <v>603</v>
      </c>
    </row>
    <row r="233" s="13" customFormat="1">
      <c r="A233" s="13"/>
      <c r="B233" s="232"/>
      <c r="C233" s="233"/>
      <c r="D233" s="234" t="s">
        <v>146</v>
      </c>
      <c r="E233" s="235" t="s">
        <v>1</v>
      </c>
      <c r="F233" s="236" t="s">
        <v>529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146</v>
      </c>
      <c r="AU233" s="242" t="s">
        <v>87</v>
      </c>
      <c r="AV233" s="13" t="s">
        <v>85</v>
      </c>
      <c r="AW233" s="13" t="s">
        <v>32</v>
      </c>
      <c r="AX233" s="13" t="s">
        <v>77</v>
      </c>
      <c r="AY233" s="242" t="s">
        <v>136</v>
      </c>
    </row>
    <row r="234" s="14" customFormat="1">
      <c r="A234" s="14"/>
      <c r="B234" s="243"/>
      <c r="C234" s="244"/>
      <c r="D234" s="234" t="s">
        <v>146</v>
      </c>
      <c r="E234" s="245" t="s">
        <v>1</v>
      </c>
      <c r="F234" s="246" t="s">
        <v>600</v>
      </c>
      <c r="G234" s="244"/>
      <c r="H234" s="247">
        <v>5.6239999999999997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146</v>
      </c>
      <c r="AU234" s="253" t="s">
        <v>87</v>
      </c>
      <c r="AV234" s="14" t="s">
        <v>87</v>
      </c>
      <c r="AW234" s="14" t="s">
        <v>32</v>
      </c>
      <c r="AX234" s="14" t="s">
        <v>85</v>
      </c>
      <c r="AY234" s="253" t="s">
        <v>136</v>
      </c>
    </row>
    <row r="235" s="12" customFormat="1" ht="22.8" customHeight="1">
      <c r="A235" s="12"/>
      <c r="B235" s="203"/>
      <c r="C235" s="204"/>
      <c r="D235" s="205" t="s">
        <v>76</v>
      </c>
      <c r="E235" s="217" t="s">
        <v>161</v>
      </c>
      <c r="F235" s="217" t="s">
        <v>604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SUM(P236:P265)</f>
        <v>0</v>
      </c>
      <c r="Q235" s="211"/>
      <c r="R235" s="212">
        <f>SUM(R236:R265)</f>
        <v>0.13699839999999999</v>
      </c>
      <c r="S235" s="211"/>
      <c r="T235" s="213">
        <f>SUM(T236:T265)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85</v>
      </c>
      <c r="AT235" s="215" t="s">
        <v>76</v>
      </c>
      <c r="AU235" s="215" t="s">
        <v>85</v>
      </c>
      <c r="AY235" s="214" t="s">
        <v>136</v>
      </c>
      <c r="BK235" s="216">
        <f>SUM(BK236:BK265)</f>
        <v>0</v>
      </c>
    </row>
    <row r="236" s="2" customFormat="1" ht="21.75" customHeight="1">
      <c r="A236" s="38"/>
      <c r="B236" s="39"/>
      <c r="C236" s="219" t="s">
        <v>255</v>
      </c>
      <c r="D236" s="219" t="s">
        <v>139</v>
      </c>
      <c r="E236" s="220" t="s">
        <v>605</v>
      </c>
      <c r="F236" s="221" t="s">
        <v>606</v>
      </c>
      <c r="G236" s="222" t="s">
        <v>142</v>
      </c>
      <c r="H236" s="223">
        <v>16.449999999999999</v>
      </c>
      <c r="I236" s="224"/>
      <c r="J236" s="225">
        <f>ROUND(I236*H236,2)</f>
        <v>0</v>
      </c>
      <c r="K236" s="221" t="s">
        <v>143</v>
      </c>
      <c r="L236" s="44"/>
      <c r="M236" s="226" t="s">
        <v>1</v>
      </c>
      <c r="N236" s="227" t="s">
        <v>42</v>
      </c>
      <c r="O236" s="91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150</v>
      </c>
      <c r="AT236" s="230" t="s">
        <v>139</v>
      </c>
      <c r="AU236" s="230" t="s">
        <v>87</v>
      </c>
      <c r="AY236" s="17" t="s">
        <v>136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85</v>
      </c>
      <c r="BK236" s="231">
        <f>ROUND(I236*H236,2)</f>
        <v>0</v>
      </c>
      <c r="BL236" s="17" t="s">
        <v>150</v>
      </c>
      <c r="BM236" s="230" t="s">
        <v>607</v>
      </c>
    </row>
    <row r="237" s="13" customFormat="1">
      <c r="A237" s="13"/>
      <c r="B237" s="232"/>
      <c r="C237" s="233"/>
      <c r="D237" s="234" t="s">
        <v>146</v>
      </c>
      <c r="E237" s="235" t="s">
        <v>1</v>
      </c>
      <c r="F237" s="236" t="s">
        <v>608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146</v>
      </c>
      <c r="AU237" s="242" t="s">
        <v>87</v>
      </c>
      <c r="AV237" s="13" t="s">
        <v>85</v>
      </c>
      <c r="AW237" s="13" t="s">
        <v>32</v>
      </c>
      <c r="AX237" s="13" t="s">
        <v>77</v>
      </c>
      <c r="AY237" s="242" t="s">
        <v>136</v>
      </c>
    </row>
    <row r="238" s="14" customFormat="1">
      <c r="A238" s="14"/>
      <c r="B238" s="243"/>
      <c r="C238" s="244"/>
      <c r="D238" s="234" t="s">
        <v>146</v>
      </c>
      <c r="E238" s="245" t="s">
        <v>1</v>
      </c>
      <c r="F238" s="246" t="s">
        <v>609</v>
      </c>
      <c r="G238" s="244"/>
      <c r="H238" s="247">
        <v>16.449999999999999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146</v>
      </c>
      <c r="AU238" s="253" t="s">
        <v>87</v>
      </c>
      <c r="AV238" s="14" t="s">
        <v>87</v>
      </c>
      <c r="AW238" s="14" t="s">
        <v>32</v>
      </c>
      <c r="AX238" s="14" t="s">
        <v>85</v>
      </c>
      <c r="AY238" s="253" t="s">
        <v>136</v>
      </c>
    </row>
    <row r="239" s="2" customFormat="1" ht="16.5" customHeight="1">
      <c r="A239" s="38"/>
      <c r="B239" s="39"/>
      <c r="C239" s="219" t="s">
        <v>260</v>
      </c>
      <c r="D239" s="219" t="s">
        <v>139</v>
      </c>
      <c r="E239" s="220" t="s">
        <v>610</v>
      </c>
      <c r="F239" s="221" t="s">
        <v>611</v>
      </c>
      <c r="G239" s="222" t="s">
        <v>142</v>
      </c>
      <c r="H239" s="223">
        <v>30.75</v>
      </c>
      <c r="I239" s="224"/>
      <c r="J239" s="225">
        <f>ROUND(I239*H239,2)</f>
        <v>0</v>
      </c>
      <c r="K239" s="221" t="s">
        <v>143</v>
      </c>
      <c r="L239" s="44"/>
      <c r="M239" s="226" t="s">
        <v>1</v>
      </c>
      <c r="N239" s="227" t="s">
        <v>42</v>
      </c>
      <c r="O239" s="91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150</v>
      </c>
      <c r="AT239" s="230" t="s">
        <v>139</v>
      </c>
      <c r="AU239" s="230" t="s">
        <v>87</v>
      </c>
      <c r="AY239" s="17" t="s">
        <v>136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85</v>
      </c>
      <c r="BK239" s="231">
        <f>ROUND(I239*H239,2)</f>
        <v>0</v>
      </c>
      <c r="BL239" s="17" t="s">
        <v>150</v>
      </c>
      <c r="BM239" s="230" t="s">
        <v>612</v>
      </c>
    </row>
    <row r="240" s="13" customFormat="1">
      <c r="A240" s="13"/>
      <c r="B240" s="232"/>
      <c r="C240" s="233"/>
      <c r="D240" s="234" t="s">
        <v>146</v>
      </c>
      <c r="E240" s="235" t="s">
        <v>1</v>
      </c>
      <c r="F240" s="236" t="s">
        <v>613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146</v>
      </c>
      <c r="AU240" s="242" t="s">
        <v>87</v>
      </c>
      <c r="AV240" s="13" t="s">
        <v>85</v>
      </c>
      <c r="AW240" s="13" t="s">
        <v>32</v>
      </c>
      <c r="AX240" s="13" t="s">
        <v>77</v>
      </c>
      <c r="AY240" s="242" t="s">
        <v>136</v>
      </c>
    </row>
    <row r="241" s="14" customFormat="1">
      <c r="A241" s="14"/>
      <c r="B241" s="243"/>
      <c r="C241" s="244"/>
      <c r="D241" s="234" t="s">
        <v>146</v>
      </c>
      <c r="E241" s="245" t="s">
        <v>1</v>
      </c>
      <c r="F241" s="246" t="s">
        <v>614</v>
      </c>
      <c r="G241" s="244"/>
      <c r="H241" s="247">
        <v>30.75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146</v>
      </c>
      <c r="AU241" s="253" t="s">
        <v>87</v>
      </c>
      <c r="AV241" s="14" t="s">
        <v>87</v>
      </c>
      <c r="AW241" s="14" t="s">
        <v>32</v>
      </c>
      <c r="AX241" s="14" t="s">
        <v>85</v>
      </c>
      <c r="AY241" s="253" t="s">
        <v>136</v>
      </c>
    </row>
    <row r="242" s="2" customFormat="1" ht="24.15" customHeight="1">
      <c r="A242" s="38"/>
      <c r="B242" s="39"/>
      <c r="C242" s="219" t="s">
        <v>265</v>
      </c>
      <c r="D242" s="219" t="s">
        <v>139</v>
      </c>
      <c r="E242" s="220" t="s">
        <v>615</v>
      </c>
      <c r="F242" s="221" t="s">
        <v>616</v>
      </c>
      <c r="G242" s="222" t="s">
        <v>142</v>
      </c>
      <c r="H242" s="223">
        <v>30.75</v>
      </c>
      <c r="I242" s="224"/>
      <c r="J242" s="225">
        <f>ROUND(I242*H242,2)</f>
        <v>0</v>
      </c>
      <c r="K242" s="221" t="s">
        <v>143</v>
      </c>
      <c r="L242" s="44"/>
      <c r="M242" s="226" t="s">
        <v>1</v>
      </c>
      <c r="N242" s="227" t="s">
        <v>42</v>
      </c>
      <c r="O242" s="91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150</v>
      </c>
      <c r="AT242" s="230" t="s">
        <v>139</v>
      </c>
      <c r="AU242" s="230" t="s">
        <v>87</v>
      </c>
      <c r="AY242" s="17" t="s">
        <v>136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85</v>
      </c>
      <c r="BK242" s="231">
        <f>ROUND(I242*H242,2)</f>
        <v>0</v>
      </c>
      <c r="BL242" s="17" t="s">
        <v>150</v>
      </c>
      <c r="BM242" s="230" t="s">
        <v>617</v>
      </c>
    </row>
    <row r="243" s="13" customFormat="1">
      <c r="A243" s="13"/>
      <c r="B243" s="232"/>
      <c r="C243" s="233"/>
      <c r="D243" s="234" t="s">
        <v>146</v>
      </c>
      <c r="E243" s="235" t="s">
        <v>1</v>
      </c>
      <c r="F243" s="236" t="s">
        <v>613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146</v>
      </c>
      <c r="AU243" s="242" t="s">
        <v>87</v>
      </c>
      <c r="AV243" s="13" t="s">
        <v>85</v>
      </c>
      <c r="AW243" s="13" t="s">
        <v>32</v>
      </c>
      <c r="AX243" s="13" t="s">
        <v>77</v>
      </c>
      <c r="AY243" s="242" t="s">
        <v>136</v>
      </c>
    </row>
    <row r="244" s="14" customFormat="1">
      <c r="A244" s="14"/>
      <c r="B244" s="243"/>
      <c r="C244" s="244"/>
      <c r="D244" s="234" t="s">
        <v>146</v>
      </c>
      <c r="E244" s="245" t="s">
        <v>1</v>
      </c>
      <c r="F244" s="246" t="s">
        <v>614</v>
      </c>
      <c r="G244" s="244"/>
      <c r="H244" s="247">
        <v>30.75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146</v>
      </c>
      <c r="AU244" s="253" t="s">
        <v>87</v>
      </c>
      <c r="AV244" s="14" t="s">
        <v>87</v>
      </c>
      <c r="AW244" s="14" t="s">
        <v>32</v>
      </c>
      <c r="AX244" s="14" t="s">
        <v>85</v>
      </c>
      <c r="AY244" s="253" t="s">
        <v>136</v>
      </c>
    </row>
    <row r="245" s="2" customFormat="1" ht="33" customHeight="1">
      <c r="A245" s="38"/>
      <c r="B245" s="39"/>
      <c r="C245" s="219" t="s">
        <v>270</v>
      </c>
      <c r="D245" s="219" t="s">
        <v>139</v>
      </c>
      <c r="E245" s="220" t="s">
        <v>618</v>
      </c>
      <c r="F245" s="221" t="s">
        <v>619</v>
      </c>
      <c r="G245" s="222" t="s">
        <v>142</v>
      </c>
      <c r="H245" s="223">
        <v>30.75</v>
      </c>
      <c r="I245" s="224"/>
      <c r="J245" s="225">
        <f>ROUND(I245*H245,2)</f>
        <v>0</v>
      </c>
      <c r="K245" s="221" t="s">
        <v>143</v>
      </c>
      <c r="L245" s="44"/>
      <c r="M245" s="226" t="s">
        <v>1</v>
      </c>
      <c r="N245" s="227" t="s">
        <v>42</v>
      </c>
      <c r="O245" s="91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150</v>
      </c>
      <c r="AT245" s="230" t="s">
        <v>139</v>
      </c>
      <c r="AU245" s="230" t="s">
        <v>87</v>
      </c>
      <c r="AY245" s="17" t="s">
        <v>136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85</v>
      </c>
      <c r="BK245" s="231">
        <f>ROUND(I245*H245,2)</f>
        <v>0</v>
      </c>
      <c r="BL245" s="17" t="s">
        <v>150</v>
      </c>
      <c r="BM245" s="230" t="s">
        <v>620</v>
      </c>
    </row>
    <row r="246" s="13" customFormat="1">
      <c r="A246" s="13"/>
      <c r="B246" s="232"/>
      <c r="C246" s="233"/>
      <c r="D246" s="234" t="s">
        <v>146</v>
      </c>
      <c r="E246" s="235" t="s">
        <v>1</v>
      </c>
      <c r="F246" s="236" t="s">
        <v>613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146</v>
      </c>
      <c r="AU246" s="242" t="s">
        <v>87</v>
      </c>
      <c r="AV246" s="13" t="s">
        <v>85</v>
      </c>
      <c r="AW246" s="13" t="s">
        <v>32</v>
      </c>
      <c r="AX246" s="13" t="s">
        <v>77</v>
      </c>
      <c r="AY246" s="242" t="s">
        <v>136</v>
      </c>
    </row>
    <row r="247" s="14" customFormat="1">
      <c r="A247" s="14"/>
      <c r="B247" s="243"/>
      <c r="C247" s="244"/>
      <c r="D247" s="234" t="s">
        <v>146</v>
      </c>
      <c r="E247" s="245" t="s">
        <v>1</v>
      </c>
      <c r="F247" s="246" t="s">
        <v>614</v>
      </c>
      <c r="G247" s="244"/>
      <c r="H247" s="247">
        <v>30.75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146</v>
      </c>
      <c r="AU247" s="253" t="s">
        <v>87</v>
      </c>
      <c r="AV247" s="14" t="s">
        <v>87</v>
      </c>
      <c r="AW247" s="14" t="s">
        <v>32</v>
      </c>
      <c r="AX247" s="14" t="s">
        <v>85</v>
      </c>
      <c r="AY247" s="253" t="s">
        <v>136</v>
      </c>
    </row>
    <row r="248" s="2" customFormat="1" ht="24.15" customHeight="1">
      <c r="A248" s="38"/>
      <c r="B248" s="39"/>
      <c r="C248" s="219" t="s">
        <v>274</v>
      </c>
      <c r="D248" s="219" t="s">
        <v>139</v>
      </c>
      <c r="E248" s="220" t="s">
        <v>621</v>
      </c>
      <c r="F248" s="221" t="s">
        <v>622</v>
      </c>
      <c r="G248" s="222" t="s">
        <v>142</v>
      </c>
      <c r="H248" s="223">
        <v>30.75</v>
      </c>
      <c r="I248" s="224"/>
      <c r="J248" s="225">
        <f>ROUND(I248*H248,2)</f>
        <v>0</v>
      </c>
      <c r="K248" s="221" t="s">
        <v>143</v>
      </c>
      <c r="L248" s="44"/>
      <c r="M248" s="226" t="s">
        <v>1</v>
      </c>
      <c r="N248" s="227" t="s">
        <v>42</v>
      </c>
      <c r="O248" s="91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150</v>
      </c>
      <c r="AT248" s="230" t="s">
        <v>139</v>
      </c>
      <c r="AU248" s="230" t="s">
        <v>87</v>
      </c>
      <c r="AY248" s="17" t="s">
        <v>136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85</v>
      </c>
      <c r="BK248" s="231">
        <f>ROUND(I248*H248,2)</f>
        <v>0</v>
      </c>
      <c r="BL248" s="17" t="s">
        <v>150</v>
      </c>
      <c r="BM248" s="230" t="s">
        <v>623</v>
      </c>
    </row>
    <row r="249" s="13" customFormat="1">
      <c r="A249" s="13"/>
      <c r="B249" s="232"/>
      <c r="C249" s="233"/>
      <c r="D249" s="234" t="s">
        <v>146</v>
      </c>
      <c r="E249" s="235" t="s">
        <v>1</v>
      </c>
      <c r="F249" s="236" t="s">
        <v>613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146</v>
      </c>
      <c r="AU249" s="242" t="s">
        <v>87</v>
      </c>
      <c r="AV249" s="13" t="s">
        <v>85</v>
      </c>
      <c r="AW249" s="13" t="s">
        <v>32</v>
      </c>
      <c r="AX249" s="13" t="s">
        <v>77</v>
      </c>
      <c r="AY249" s="242" t="s">
        <v>136</v>
      </c>
    </row>
    <row r="250" s="14" customFormat="1">
      <c r="A250" s="14"/>
      <c r="B250" s="243"/>
      <c r="C250" s="244"/>
      <c r="D250" s="234" t="s">
        <v>146</v>
      </c>
      <c r="E250" s="245" t="s">
        <v>1</v>
      </c>
      <c r="F250" s="246" t="s">
        <v>614</v>
      </c>
      <c r="G250" s="244"/>
      <c r="H250" s="247">
        <v>30.75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146</v>
      </c>
      <c r="AU250" s="253" t="s">
        <v>87</v>
      </c>
      <c r="AV250" s="14" t="s">
        <v>87</v>
      </c>
      <c r="AW250" s="14" t="s">
        <v>32</v>
      </c>
      <c r="AX250" s="14" t="s">
        <v>85</v>
      </c>
      <c r="AY250" s="253" t="s">
        <v>136</v>
      </c>
    </row>
    <row r="251" s="2" customFormat="1" ht="24.15" customHeight="1">
      <c r="A251" s="38"/>
      <c r="B251" s="39"/>
      <c r="C251" s="219" t="s">
        <v>280</v>
      </c>
      <c r="D251" s="219" t="s">
        <v>139</v>
      </c>
      <c r="E251" s="220" t="s">
        <v>624</v>
      </c>
      <c r="F251" s="221" t="s">
        <v>625</v>
      </c>
      <c r="G251" s="222" t="s">
        <v>142</v>
      </c>
      <c r="H251" s="223">
        <v>30.75</v>
      </c>
      <c r="I251" s="224"/>
      <c r="J251" s="225">
        <f>ROUND(I251*H251,2)</f>
        <v>0</v>
      </c>
      <c r="K251" s="221" t="s">
        <v>143</v>
      </c>
      <c r="L251" s="44"/>
      <c r="M251" s="226" t="s">
        <v>1</v>
      </c>
      <c r="N251" s="227" t="s">
        <v>42</v>
      </c>
      <c r="O251" s="91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150</v>
      </c>
      <c r="AT251" s="230" t="s">
        <v>139</v>
      </c>
      <c r="AU251" s="230" t="s">
        <v>87</v>
      </c>
      <c r="AY251" s="17" t="s">
        <v>136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85</v>
      </c>
      <c r="BK251" s="231">
        <f>ROUND(I251*H251,2)</f>
        <v>0</v>
      </c>
      <c r="BL251" s="17" t="s">
        <v>150</v>
      </c>
      <c r="BM251" s="230" t="s">
        <v>626</v>
      </c>
    </row>
    <row r="252" s="13" customFormat="1">
      <c r="A252" s="13"/>
      <c r="B252" s="232"/>
      <c r="C252" s="233"/>
      <c r="D252" s="234" t="s">
        <v>146</v>
      </c>
      <c r="E252" s="235" t="s">
        <v>1</v>
      </c>
      <c r="F252" s="236" t="s">
        <v>613</v>
      </c>
      <c r="G252" s="233"/>
      <c r="H252" s="235" t="s">
        <v>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146</v>
      </c>
      <c r="AU252" s="242" t="s">
        <v>87</v>
      </c>
      <c r="AV252" s="13" t="s">
        <v>85</v>
      </c>
      <c r="AW252" s="13" t="s">
        <v>32</v>
      </c>
      <c r="AX252" s="13" t="s">
        <v>77</v>
      </c>
      <c r="AY252" s="242" t="s">
        <v>136</v>
      </c>
    </row>
    <row r="253" s="14" customFormat="1">
      <c r="A253" s="14"/>
      <c r="B253" s="243"/>
      <c r="C253" s="244"/>
      <c r="D253" s="234" t="s">
        <v>146</v>
      </c>
      <c r="E253" s="245" t="s">
        <v>1</v>
      </c>
      <c r="F253" s="246" t="s">
        <v>614</v>
      </c>
      <c r="G253" s="244"/>
      <c r="H253" s="247">
        <v>30.75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146</v>
      </c>
      <c r="AU253" s="253" t="s">
        <v>87</v>
      </c>
      <c r="AV253" s="14" t="s">
        <v>87</v>
      </c>
      <c r="AW253" s="14" t="s">
        <v>32</v>
      </c>
      <c r="AX253" s="14" t="s">
        <v>85</v>
      </c>
      <c r="AY253" s="253" t="s">
        <v>136</v>
      </c>
    </row>
    <row r="254" s="2" customFormat="1" ht="33" customHeight="1">
      <c r="A254" s="38"/>
      <c r="B254" s="39"/>
      <c r="C254" s="219" t="s">
        <v>285</v>
      </c>
      <c r="D254" s="219" t="s">
        <v>139</v>
      </c>
      <c r="E254" s="220" t="s">
        <v>627</v>
      </c>
      <c r="F254" s="221" t="s">
        <v>628</v>
      </c>
      <c r="G254" s="222" t="s">
        <v>142</v>
      </c>
      <c r="H254" s="223">
        <v>30.75</v>
      </c>
      <c r="I254" s="224"/>
      <c r="J254" s="225">
        <f>ROUND(I254*H254,2)</f>
        <v>0</v>
      </c>
      <c r="K254" s="221" t="s">
        <v>143</v>
      </c>
      <c r="L254" s="44"/>
      <c r="M254" s="226" t="s">
        <v>1</v>
      </c>
      <c r="N254" s="227" t="s">
        <v>42</v>
      </c>
      <c r="O254" s="91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150</v>
      </c>
      <c r="AT254" s="230" t="s">
        <v>139</v>
      </c>
      <c r="AU254" s="230" t="s">
        <v>87</v>
      </c>
      <c r="AY254" s="17" t="s">
        <v>136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85</v>
      </c>
      <c r="BK254" s="231">
        <f>ROUND(I254*H254,2)</f>
        <v>0</v>
      </c>
      <c r="BL254" s="17" t="s">
        <v>150</v>
      </c>
      <c r="BM254" s="230" t="s">
        <v>629</v>
      </c>
    </row>
    <row r="255" s="13" customFormat="1">
      <c r="A255" s="13"/>
      <c r="B255" s="232"/>
      <c r="C255" s="233"/>
      <c r="D255" s="234" t="s">
        <v>146</v>
      </c>
      <c r="E255" s="235" t="s">
        <v>1</v>
      </c>
      <c r="F255" s="236" t="s">
        <v>613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146</v>
      </c>
      <c r="AU255" s="242" t="s">
        <v>87</v>
      </c>
      <c r="AV255" s="13" t="s">
        <v>85</v>
      </c>
      <c r="AW255" s="13" t="s">
        <v>32</v>
      </c>
      <c r="AX255" s="13" t="s">
        <v>77</v>
      </c>
      <c r="AY255" s="242" t="s">
        <v>136</v>
      </c>
    </row>
    <row r="256" s="14" customFormat="1">
      <c r="A256" s="14"/>
      <c r="B256" s="243"/>
      <c r="C256" s="244"/>
      <c r="D256" s="234" t="s">
        <v>146</v>
      </c>
      <c r="E256" s="245" t="s">
        <v>1</v>
      </c>
      <c r="F256" s="246" t="s">
        <v>614</v>
      </c>
      <c r="G256" s="244"/>
      <c r="H256" s="247">
        <v>30.75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146</v>
      </c>
      <c r="AU256" s="253" t="s">
        <v>87</v>
      </c>
      <c r="AV256" s="14" t="s">
        <v>87</v>
      </c>
      <c r="AW256" s="14" t="s">
        <v>32</v>
      </c>
      <c r="AX256" s="14" t="s">
        <v>85</v>
      </c>
      <c r="AY256" s="253" t="s">
        <v>136</v>
      </c>
    </row>
    <row r="257" s="2" customFormat="1" ht="33" customHeight="1">
      <c r="A257" s="38"/>
      <c r="B257" s="39"/>
      <c r="C257" s="219" t="s">
        <v>289</v>
      </c>
      <c r="D257" s="219" t="s">
        <v>139</v>
      </c>
      <c r="E257" s="220" t="s">
        <v>630</v>
      </c>
      <c r="F257" s="221" t="s">
        <v>631</v>
      </c>
      <c r="G257" s="222" t="s">
        <v>277</v>
      </c>
      <c r="H257" s="223">
        <v>45.869999999999997</v>
      </c>
      <c r="I257" s="224"/>
      <c r="J257" s="225">
        <f>ROUND(I257*H257,2)</f>
        <v>0</v>
      </c>
      <c r="K257" s="221" t="s">
        <v>143</v>
      </c>
      <c r="L257" s="44"/>
      <c r="M257" s="226" t="s">
        <v>1</v>
      </c>
      <c r="N257" s="227" t="s">
        <v>42</v>
      </c>
      <c r="O257" s="91"/>
      <c r="P257" s="228">
        <f>O257*H257</f>
        <v>0</v>
      </c>
      <c r="Q257" s="228">
        <v>0.0022399999999999998</v>
      </c>
      <c r="R257" s="228">
        <f>Q257*H257</f>
        <v>0.10274879999999999</v>
      </c>
      <c r="S257" s="228">
        <v>0</v>
      </c>
      <c r="T257" s="22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0" t="s">
        <v>150</v>
      </c>
      <c r="AT257" s="230" t="s">
        <v>139</v>
      </c>
      <c r="AU257" s="230" t="s">
        <v>87</v>
      </c>
      <c r="AY257" s="17" t="s">
        <v>136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85</v>
      </c>
      <c r="BK257" s="231">
        <f>ROUND(I257*H257,2)</f>
        <v>0</v>
      </c>
      <c r="BL257" s="17" t="s">
        <v>150</v>
      </c>
      <c r="BM257" s="230" t="s">
        <v>632</v>
      </c>
    </row>
    <row r="258" s="13" customFormat="1">
      <c r="A258" s="13"/>
      <c r="B258" s="232"/>
      <c r="C258" s="233"/>
      <c r="D258" s="234" t="s">
        <v>146</v>
      </c>
      <c r="E258" s="235" t="s">
        <v>1</v>
      </c>
      <c r="F258" s="236" t="s">
        <v>613</v>
      </c>
      <c r="G258" s="233"/>
      <c r="H258" s="235" t="s">
        <v>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146</v>
      </c>
      <c r="AU258" s="242" t="s">
        <v>87</v>
      </c>
      <c r="AV258" s="13" t="s">
        <v>85</v>
      </c>
      <c r="AW258" s="13" t="s">
        <v>32</v>
      </c>
      <c r="AX258" s="13" t="s">
        <v>77</v>
      </c>
      <c r="AY258" s="242" t="s">
        <v>136</v>
      </c>
    </row>
    <row r="259" s="14" customFormat="1">
      <c r="A259" s="14"/>
      <c r="B259" s="243"/>
      <c r="C259" s="244"/>
      <c r="D259" s="234" t="s">
        <v>146</v>
      </c>
      <c r="E259" s="245" t="s">
        <v>1</v>
      </c>
      <c r="F259" s="246" t="s">
        <v>633</v>
      </c>
      <c r="G259" s="244"/>
      <c r="H259" s="247">
        <v>45.869999999999997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146</v>
      </c>
      <c r="AU259" s="253" t="s">
        <v>87</v>
      </c>
      <c r="AV259" s="14" t="s">
        <v>87</v>
      </c>
      <c r="AW259" s="14" t="s">
        <v>32</v>
      </c>
      <c r="AX259" s="14" t="s">
        <v>85</v>
      </c>
      <c r="AY259" s="253" t="s">
        <v>136</v>
      </c>
    </row>
    <row r="260" s="2" customFormat="1" ht="16.5" customHeight="1">
      <c r="A260" s="38"/>
      <c r="B260" s="39"/>
      <c r="C260" s="219" t="s">
        <v>294</v>
      </c>
      <c r="D260" s="219" t="s">
        <v>139</v>
      </c>
      <c r="E260" s="220" t="s">
        <v>634</v>
      </c>
      <c r="F260" s="221" t="s">
        <v>635</v>
      </c>
      <c r="G260" s="222" t="s">
        <v>277</v>
      </c>
      <c r="H260" s="223">
        <v>15.289999999999999</v>
      </c>
      <c r="I260" s="224"/>
      <c r="J260" s="225">
        <f>ROUND(I260*H260,2)</f>
        <v>0</v>
      </c>
      <c r="K260" s="221" t="s">
        <v>1</v>
      </c>
      <c r="L260" s="44"/>
      <c r="M260" s="226" t="s">
        <v>1</v>
      </c>
      <c r="N260" s="227" t="s">
        <v>42</v>
      </c>
      <c r="O260" s="91"/>
      <c r="P260" s="228">
        <f>O260*H260</f>
        <v>0</v>
      </c>
      <c r="Q260" s="228">
        <v>0.0022399999999999998</v>
      </c>
      <c r="R260" s="228">
        <f>Q260*H260</f>
        <v>0.034249599999999998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150</v>
      </c>
      <c r="AT260" s="230" t="s">
        <v>139</v>
      </c>
      <c r="AU260" s="230" t="s">
        <v>87</v>
      </c>
      <c r="AY260" s="17" t="s">
        <v>136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85</v>
      </c>
      <c r="BK260" s="231">
        <f>ROUND(I260*H260,2)</f>
        <v>0</v>
      </c>
      <c r="BL260" s="17" t="s">
        <v>150</v>
      </c>
      <c r="BM260" s="230" t="s">
        <v>636</v>
      </c>
    </row>
    <row r="261" s="13" customFormat="1">
      <c r="A261" s="13"/>
      <c r="B261" s="232"/>
      <c r="C261" s="233"/>
      <c r="D261" s="234" t="s">
        <v>146</v>
      </c>
      <c r="E261" s="235" t="s">
        <v>1</v>
      </c>
      <c r="F261" s="236" t="s">
        <v>613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146</v>
      </c>
      <c r="AU261" s="242" t="s">
        <v>87</v>
      </c>
      <c r="AV261" s="13" t="s">
        <v>85</v>
      </c>
      <c r="AW261" s="13" t="s">
        <v>32</v>
      </c>
      <c r="AX261" s="13" t="s">
        <v>77</v>
      </c>
      <c r="AY261" s="242" t="s">
        <v>136</v>
      </c>
    </row>
    <row r="262" s="14" customFormat="1">
      <c r="A262" s="14"/>
      <c r="B262" s="243"/>
      <c r="C262" s="244"/>
      <c r="D262" s="234" t="s">
        <v>146</v>
      </c>
      <c r="E262" s="245" t="s">
        <v>1</v>
      </c>
      <c r="F262" s="246" t="s">
        <v>637</v>
      </c>
      <c r="G262" s="244"/>
      <c r="H262" s="247">
        <v>15.289999999999999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146</v>
      </c>
      <c r="AU262" s="253" t="s">
        <v>87</v>
      </c>
      <c r="AV262" s="14" t="s">
        <v>87</v>
      </c>
      <c r="AW262" s="14" t="s">
        <v>32</v>
      </c>
      <c r="AX262" s="14" t="s">
        <v>85</v>
      </c>
      <c r="AY262" s="253" t="s">
        <v>136</v>
      </c>
    </row>
    <row r="263" s="2" customFormat="1" ht="21.75" customHeight="1">
      <c r="A263" s="38"/>
      <c r="B263" s="39"/>
      <c r="C263" s="219" t="s">
        <v>299</v>
      </c>
      <c r="D263" s="219" t="s">
        <v>139</v>
      </c>
      <c r="E263" s="220" t="s">
        <v>638</v>
      </c>
      <c r="F263" s="221" t="s">
        <v>639</v>
      </c>
      <c r="G263" s="222" t="s">
        <v>277</v>
      </c>
      <c r="H263" s="223">
        <v>36.020000000000003</v>
      </c>
      <c r="I263" s="224"/>
      <c r="J263" s="225">
        <f>ROUND(I263*H263,2)</f>
        <v>0</v>
      </c>
      <c r="K263" s="221" t="s">
        <v>143</v>
      </c>
      <c r="L263" s="44"/>
      <c r="M263" s="226" t="s">
        <v>1</v>
      </c>
      <c r="N263" s="227" t="s">
        <v>42</v>
      </c>
      <c r="O263" s="91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150</v>
      </c>
      <c r="AT263" s="230" t="s">
        <v>139</v>
      </c>
      <c r="AU263" s="230" t="s">
        <v>87</v>
      </c>
      <c r="AY263" s="17" t="s">
        <v>136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85</v>
      </c>
      <c r="BK263" s="231">
        <f>ROUND(I263*H263,2)</f>
        <v>0</v>
      </c>
      <c r="BL263" s="17" t="s">
        <v>150</v>
      </c>
      <c r="BM263" s="230" t="s">
        <v>640</v>
      </c>
    </row>
    <row r="264" s="13" customFormat="1">
      <c r="A264" s="13"/>
      <c r="B264" s="232"/>
      <c r="C264" s="233"/>
      <c r="D264" s="234" t="s">
        <v>146</v>
      </c>
      <c r="E264" s="235" t="s">
        <v>1</v>
      </c>
      <c r="F264" s="236" t="s">
        <v>613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146</v>
      </c>
      <c r="AU264" s="242" t="s">
        <v>87</v>
      </c>
      <c r="AV264" s="13" t="s">
        <v>85</v>
      </c>
      <c r="AW264" s="13" t="s">
        <v>32</v>
      </c>
      <c r="AX264" s="13" t="s">
        <v>77</v>
      </c>
      <c r="AY264" s="242" t="s">
        <v>136</v>
      </c>
    </row>
    <row r="265" s="14" customFormat="1">
      <c r="A265" s="14"/>
      <c r="B265" s="243"/>
      <c r="C265" s="244"/>
      <c r="D265" s="234" t="s">
        <v>146</v>
      </c>
      <c r="E265" s="245" t="s">
        <v>1</v>
      </c>
      <c r="F265" s="246" t="s">
        <v>641</v>
      </c>
      <c r="G265" s="244"/>
      <c r="H265" s="247">
        <v>36.020000000000003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146</v>
      </c>
      <c r="AU265" s="253" t="s">
        <v>87</v>
      </c>
      <c r="AV265" s="14" t="s">
        <v>87</v>
      </c>
      <c r="AW265" s="14" t="s">
        <v>32</v>
      </c>
      <c r="AX265" s="14" t="s">
        <v>85</v>
      </c>
      <c r="AY265" s="253" t="s">
        <v>136</v>
      </c>
    </row>
    <row r="266" s="12" customFormat="1" ht="22.8" customHeight="1">
      <c r="A266" s="12"/>
      <c r="B266" s="203"/>
      <c r="C266" s="204"/>
      <c r="D266" s="205" t="s">
        <v>76</v>
      </c>
      <c r="E266" s="217" t="s">
        <v>165</v>
      </c>
      <c r="F266" s="217" t="s">
        <v>341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SUM(P267:P293)</f>
        <v>0</v>
      </c>
      <c r="Q266" s="211"/>
      <c r="R266" s="212">
        <f>SUM(R267:R293)</f>
        <v>8.0523890099999988</v>
      </c>
      <c r="S266" s="211"/>
      <c r="T266" s="213">
        <f>SUM(T267:T293)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85</v>
      </c>
      <c r="AT266" s="215" t="s">
        <v>76</v>
      </c>
      <c r="AU266" s="215" t="s">
        <v>85</v>
      </c>
      <c r="AY266" s="214" t="s">
        <v>136</v>
      </c>
      <c r="BK266" s="216">
        <f>SUM(BK267:BK293)</f>
        <v>0</v>
      </c>
    </row>
    <row r="267" s="2" customFormat="1" ht="24.15" customHeight="1">
      <c r="A267" s="38"/>
      <c r="B267" s="39"/>
      <c r="C267" s="219" t="s">
        <v>304</v>
      </c>
      <c r="D267" s="219" t="s">
        <v>139</v>
      </c>
      <c r="E267" s="220" t="s">
        <v>215</v>
      </c>
      <c r="F267" s="221" t="s">
        <v>642</v>
      </c>
      <c r="G267" s="222" t="s">
        <v>142</v>
      </c>
      <c r="H267" s="223">
        <v>27.132999999999999</v>
      </c>
      <c r="I267" s="224"/>
      <c r="J267" s="225">
        <f>ROUND(I267*H267,2)</f>
        <v>0</v>
      </c>
      <c r="K267" s="221" t="s">
        <v>1</v>
      </c>
      <c r="L267" s="44"/>
      <c r="M267" s="226" t="s">
        <v>1</v>
      </c>
      <c r="N267" s="227" t="s">
        <v>42</v>
      </c>
      <c r="O267" s="91"/>
      <c r="P267" s="228">
        <f>O267*H267</f>
        <v>0</v>
      </c>
      <c r="Q267" s="228">
        <v>0.25871</v>
      </c>
      <c r="R267" s="228">
        <f>Q267*H267</f>
        <v>7.0195784299999993</v>
      </c>
      <c r="S267" s="228">
        <v>0</v>
      </c>
      <c r="T267" s="22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0" t="s">
        <v>150</v>
      </c>
      <c r="AT267" s="230" t="s">
        <v>139</v>
      </c>
      <c r="AU267" s="230" t="s">
        <v>87</v>
      </c>
      <c r="AY267" s="17" t="s">
        <v>136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7" t="s">
        <v>85</v>
      </c>
      <c r="BK267" s="231">
        <f>ROUND(I267*H267,2)</f>
        <v>0</v>
      </c>
      <c r="BL267" s="17" t="s">
        <v>150</v>
      </c>
      <c r="BM267" s="230" t="s">
        <v>643</v>
      </c>
    </row>
    <row r="268" s="13" customFormat="1">
      <c r="A268" s="13"/>
      <c r="B268" s="232"/>
      <c r="C268" s="233"/>
      <c r="D268" s="234" t="s">
        <v>146</v>
      </c>
      <c r="E268" s="235" t="s">
        <v>1</v>
      </c>
      <c r="F268" s="236" t="s">
        <v>644</v>
      </c>
      <c r="G268" s="233"/>
      <c r="H268" s="235" t="s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146</v>
      </c>
      <c r="AU268" s="242" t="s">
        <v>87</v>
      </c>
      <c r="AV268" s="13" t="s">
        <v>85</v>
      </c>
      <c r="AW268" s="13" t="s">
        <v>32</v>
      </c>
      <c r="AX268" s="13" t="s">
        <v>77</v>
      </c>
      <c r="AY268" s="242" t="s">
        <v>136</v>
      </c>
    </row>
    <row r="269" s="14" customFormat="1">
      <c r="A269" s="14"/>
      <c r="B269" s="243"/>
      <c r="C269" s="244"/>
      <c r="D269" s="234" t="s">
        <v>146</v>
      </c>
      <c r="E269" s="245" t="s">
        <v>1</v>
      </c>
      <c r="F269" s="246" t="s">
        <v>645</v>
      </c>
      <c r="G269" s="244"/>
      <c r="H269" s="247">
        <v>9.5999999999999996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146</v>
      </c>
      <c r="AU269" s="253" t="s">
        <v>87</v>
      </c>
      <c r="AV269" s="14" t="s">
        <v>87</v>
      </c>
      <c r="AW269" s="14" t="s">
        <v>32</v>
      </c>
      <c r="AX269" s="14" t="s">
        <v>77</v>
      </c>
      <c r="AY269" s="253" t="s">
        <v>136</v>
      </c>
    </row>
    <row r="270" s="14" customFormat="1">
      <c r="A270" s="14"/>
      <c r="B270" s="243"/>
      <c r="C270" s="244"/>
      <c r="D270" s="234" t="s">
        <v>146</v>
      </c>
      <c r="E270" s="245" t="s">
        <v>1</v>
      </c>
      <c r="F270" s="246" t="s">
        <v>646</v>
      </c>
      <c r="G270" s="244"/>
      <c r="H270" s="247">
        <v>11.164999999999999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146</v>
      </c>
      <c r="AU270" s="253" t="s">
        <v>87</v>
      </c>
      <c r="AV270" s="14" t="s">
        <v>87</v>
      </c>
      <c r="AW270" s="14" t="s">
        <v>32</v>
      </c>
      <c r="AX270" s="14" t="s">
        <v>77</v>
      </c>
      <c r="AY270" s="253" t="s">
        <v>136</v>
      </c>
    </row>
    <row r="271" s="14" customFormat="1">
      <c r="A271" s="14"/>
      <c r="B271" s="243"/>
      <c r="C271" s="244"/>
      <c r="D271" s="234" t="s">
        <v>146</v>
      </c>
      <c r="E271" s="245" t="s">
        <v>1</v>
      </c>
      <c r="F271" s="246" t="s">
        <v>647</v>
      </c>
      <c r="G271" s="244"/>
      <c r="H271" s="247">
        <v>6.3680000000000003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146</v>
      </c>
      <c r="AU271" s="253" t="s">
        <v>87</v>
      </c>
      <c r="AV271" s="14" t="s">
        <v>87</v>
      </c>
      <c r="AW271" s="14" t="s">
        <v>32</v>
      </c>
      <c r="AX271" s="14" t="s">
        <v>77</v>
      </c>
      <c r="AY271" s="253" t="s">
        <v>136</v>
      </c>
    </row>
    <row r="272" s="15" customFormat="1">
      <c r="A272" s="15"/>
      <c r="B272" s="254"/>
      <c r="C272" s="255"/>
      <c r="D272" s="234" t="s">
        <v>146</v>
      </c>
      <c r="E272" s="256" t="s">
        <v>1</v>
      </c>
      <c r="F272" s="257" t="s">
        <v>149</v>
      </c>
      <c r="G272" s="255"/>
      <c r="H272" s="258">
        <v>27.132999999999999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146</v>
      </c>
      <c r="AU272" s="264" t="s">
        <v>87</v>
      </c>
      <c r="AV272" s="15" t="s">
        <v>150</v>
      </c>
      <c r="AW272" s="15" t="s">
        <v>32</v>
      </c>
      <c r="AX272" s="15" t="s">
        <v>85</v>
      </c>
      <c r="AY272" s="264" t="s">
        <v>136</v>
      </c>
    </row>
    <row r="273" s="2" customFormat="1" ht="16.5" customHeight="1">
      <c r="A273" s="38"/>
      <c r="B273" s="39"/>
      <c r="C273" s="219" t="s">
        <v>311</v>
      </c>
      <c r="D273" s="219" t="s">
        <v>139</v>
      </c>
      <c r="E273" s="220" t="s">
        <v>211</v>
      </c>
      <c r="F273" s="221" t="s">
        <v>212</v>
      </c>
      <c r="G273" s="222" t="s">
        <v>142</v>
      </c>
      <c r="H273" s="223">
        <v>27.132999999999999</v>
      </c>
      <c r="I273" s="224"/>
      <c r="J273" s="225">
        <f>ROUND(I273*H273,2)</f>
        <v>0</v>
      </c>
      <c r="K273" s="221" t="s">
        <v>143</v>
      </c>
      <c r="L273" s="44"/>
      <c r="M273" s="226" t="s">
        <v>1</v>
      </c>
      <c r="N273" s="227" t="s">
        <v>42</v>
      </c>
      <c r="O273" s="91"/>
      <c r="P273" s="228">
        <f>O273*H273</f>
        <v>0</v>
      </c>
      <c r="Q273" s="228">
        <v>0.00025999999999999998</v>
      </c>
      <c r="R273" s="228">
        <f>Q273*H273</f>
        <v>0.0070545799999999995</v>
      </c>
      <c r="S273" s="228">
        <v>0</v>
      </c>
      <c r="T273" s="22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0" t="s">
        <v>150</v>
      </c>
      <c r="AT273" s="230" t="s">
        <v>139</v>
      </c>
      <c r="AU273" s="230" t="s">
        <v>87</v>
      </c>
      <c r="AY273" s="17" t="s">
        <v>136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85</v>
      </c>
      <c r="BK273" s="231">
        <f>ROUND(I273*H273,2)</f>
        <v>0</v>
      </c>
      <c r="BL273" s="17" t="s">
        <v>150</v>
      </c>
      <c r="BM273" s="230" t="s">
        <v>648</v>
      </c>
    </row>
    <row r="274" s="13" customFormat="1">
      <c r="A274" s="13"/>
      <c r="B274" s="232"/>
      <c r="C274" s="233"/>
      <c r="D274" s="234" t="s">
        <v>146</v>
      </c>
      <c r="E274" s="235" t="s">
        <v>1</v>
      </c>
      <c r="F274" s="236" t="s">
        <v>608</v>
      </c>
      <c r="G274" s="233"/>
      <c r="H274" s="235" t="s">
        <v>1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146</v>
      </c>
      <c r="AU274" s="242" t="s">
        <v>87</v>
      </c>
      <c r="AV274" s="13" t="s">
        <v>85</v>
      </c>
      <c r="AW274" s="13" t="s">
        <v>32</v>
      </c>
      <c r="AX274" s="13" t="s">
        <v>77</v>
      </c>
      <c r="AY274" s="242" t="s">
        <v>136</v>
      </c>
    </row>
    <row r="275" s="14" customFormat="1">
      <c r="A275" s="14"/>
      <c r="B275" s="243"/>
      <c r="C275" s="244"/>
      <c r="D275" s="234" t="s">
        <v>146</v>
      </c>
      <c r="E275" s="245" t="s">
        <v>1</v>
      </c>
      <c r="F275" s="246" t="s">
        <v>645</v>
      </c>
      <c r="G275" s="244"/>
      <c r="H275" s="247">
        <v>9.5999999999999996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146</v>
      </c>
      <c r="AU275" s="253" t="s">
        <v>87</v>
      </c>
      <c r="AV275" s="14" t="s">
        <v>87</v>
      </c>
      <c r="AW275" s="14" t="s">
        <v>32</v>
      </c>
      <c r="AX275" s="14" t="s">
        <v>77</v>
      </c>
      <c r="AY275" s="253" t="s">
        <v>136</v>
      </c>
    </row>
    <row r="276" s="14" customFormat="1">
      <c r="A276" s="14"/>
      <c r="B276" s="243"/>
      <c r="C276" s="244"/>
      <c r="D276" s="234" t="s">
        <v>146</v>
      </c>
      <c r="E276" s="245" t="s">
        <v>1</v>
      </c>
      <c r="F276" s="246" t="s">
        <v>646</v>
      </c>
      <c r="G276" s="244"/>
      <c r="H276" s="247">
        <v>11.164999999999999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146</v>
      </c>
      <c r="AU276" s="253" t="s">
        <v>87</v>
      </c>
      <c r="AV276" s="14" t="s">
        <v>87</v>
      </c>
      <c r="AW276" s="14" t="s">
        <v>32</v>
      </c>
      <c r="AX276" s="14" t="s">
        <v>77</v>
      </c>
      <c r="AY276" s="253" t="s">
        <v>136</v>
      </c>
    </row>
    <row r="277" s="14" customFormat="1">
      <c r="A277" s="14"/>
      <c r="B277" s="243"/>
      <c r="C277" s="244"/>
      <c r="D277" s="234" t="s">
        <v>146</v>
      </c>
      <c r="E277" s="245" t="s">
        <v>1</v>
      </c>
      <c r="F277" s="246" t="s">
        <v>647</v>
      </c>
      <c r="G277" s="244"/>
      <c r="H277" s="247">
        <v>6.3680000000000003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146</v>
      </c>
      <c r="AU277" s="253" t="s">
        <v>87</v>
      </c>
      <c r="AV277" s="14" t="s">
        <v>87</v>
      </c>
      <c r="AW277" s="14" t="s">
        <v>32</v>
      </c>
      <c r="AX277" s="14" t="s">
        <v>77</v>
      </c>
      <c r="AY277" s="253" t="s">
        <v>136</v>
      </c>
    </row>
    <row r="278" s="15" customFormat="1">
      <c r="A278" s="15"/>
      <c r="B278" s="254"/>
      <c r="C278" s="255"/>
      <c r="D278" s="234" t="s">
        <v>146</v>
      </c>
      <c r="E278" s="256" t="s">
        <v>1</v>
      </c>
      <c r="F278" s="257" t="s">
        <v>149</v>
      </c>
      <c r="G278" s="255"/>
      <c r="H278" s="258">
        <v>27.132999999999999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4" t="s">
        <v>146</v>
      </c>
      <c r="AU278" s="264" t="s">
        <v>87</v>
      </c>
      <c r="AV278" s="15" t="s">
        <v>150</v>
      </c>
      <c r="AW278" s="15" t="s">
        <v>32</v>
      </c>
      <c r="AX278" s="15" t="s">
        <v>85</v>
      </c>
      <c r="AY278" s="264" t="s">
        <v>136</v>
      </c>
    </row>
    <row r="279" s="2" customFormat="1" ht="24.15" customHeight="1">
      <c r="A279" s="38"/>
      <c r="B279" s="39"/>
      <c r="C279" s="219" t="s">
        <v>316</v>
      </c>
      <c r="D279" s="219" t="s">
        <v>139</v>
      </c>
      <c r="E279" s="220" t="s">
        <v>649</v>
      </c>
      <c r="F279" s="221" t="s">
        <v>650</v>
      </c>
      <c r="G279" s="222" t="s">
        <v>142</v>
      </c>
      <c r="H279" s="223">
        <v>27.132999999999999</v>
      </c>
      <c r="I279" s="224"/>
      <c r="J279" s="225">
        <f>ROUND(I279*H279,2)</f>
        <v>0</v>
      </c>
      <c r="K279" s="221" t="s">
        <v>143</v>
      </c>
      <c r="L279" s="44"/>
      <c r="M279" s="226" t="s">
        <v>1</v>
      </c>
      <c r="N279" s="227" t="s">
        <v>42</v>
      </c>
      <c r="O279" s="91"/>
      <c r="P279" s="228">
        <f>O279*H279</f>
        <v>0</v>
      </c>
      <c r="Q279" s="228">
        <v>0.025000000000000001</v>
      </c>
      <c r="R279" s="228">
        <f>Q279*H279</f>
        <v>0.67832500000000007</v>
      </c>
      <c r="S279" s="228">
        <v>0</v>
      </c>
      <c r="T279" s="22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0" t="s">
        <v>150</v>
      </c>
      <c r="AT279" s="230" t="s">
        <v>139</v>
      </c>
      <c r="AU279" s="230" t="s">
        <v>87</v>
      </c>
      <c r="AY279" s="17" t="s">
        <v>136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85</v>
      </c>
      <c r="BK279" s="231">
        <f>ROUND(I279*H279,2)</f>
        <v>0</v>
      </c>
      <c r="BL279" s="17" t="s">
        <v>150</v>
      </c>
      <c r="BM279" s="230" t="s">
        <v>651</v>
      </c>
    </row>
    <row r="280" s="13" customFormat="1">
      <c r="A280" s="13"/>
      <c r="B280" s="232"/>
      <c r="C280" s="233"/>
      <c r="D280" s="234" t="s">
        <v>146</v>
      </c>
      <c r="E280" s="235" t="s">
        <v>1</v>
      </c>
      <c r="F280" s="236" t="s">
        <v>608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146</v>
      </c>
      <c r="AU280" s="242" t="s">
        <v>87</v>
      </c>
      <c r="AV280" s="13" t="s">
        <v>85</v>
      </c>
      <c r="AW280" s="13" t="s">
        <v>32</v>
      </c>
      <c r="AX280" s="13" t="s">
        <v>77</v>
      </c>
      <c r="AY280" s="242" t="s">
        <v>136</v>
      </c>
    </row>
    <row r="281" s="14" customFormat="1">
      <c r="A281" s="14"/>
      <c r="B281" s="243"/>
      <c r="C281" s="244"/>
      <c r="D281" s="234" t="s">
        <v>146</v>
      </c>
      <c r="E281" s="245" t="s">
        <v>1</v>
      </c>
      <c r="F281" s="246" t="s">
        <v>645</v>
      </c>
      <c r="G281" s="244"/>
      <c r="H281" s="247">
        <v>9.5999999999999996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146</v>
      </c>
      <c r="AU281" s="253" t="s">
        <v>87</v>
      </c>
      <c r="AV281" s="14" t="s">
        <v>87</v>
      </c>
      <c r="AW281" s="14" t="s">
        <v>32</v>
      </c>
      <c r="AX281" s="14" t="s">
        <v>77</v>
      </c>
      <c r="AY281" s="253" t="s">
        <v>136</v>
      </c>
    </row>
    <row r="282" s="14" customFormat="1">
      <c r="A282" s="14"/>
      <c r="B282" s="243"/>
      <c r="C282" s="244"/>
      <c r="D282" s="234" t="s">
        <v>146</v>
      </c>
      <c r="E282" s="245" t="s">
        <v>1</v>
      </c>
      <c r="F282" s="246" t="s">
        <v>646</v>
      </c>
      <c r="G282" s="244"/>
      <c r="H282" s="247">
        <v>11.164999999999999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146</v>
      </c>
      <c r="AU282" s="253" t="s">
        <v>87</v>
      </c>
      <c r="AV282" s="14" t="s">
        <v>87</v>
      </c>
      <c r="AW282" s="14" t="s">
        <v>32</v>
      </c>
      <c r="AX282" s="14" t="s">
        <v>77</v>
      </c>
      <c r="AY282" s="253" t="s">
        <v>136</v>
      </c>
    </row>
    <row r="283" s="14" customFormat="1">
      <c r="A283" s="14"/>
      <c r="B283" s="243"/>
      <c r="C283" s="244"/>
      <c r="D283" s="234" t="s">
        <v>146</v>
      </c>
      <c r="E283" s="245" t="s">
        <v>1</v>
      </c>
      <c r="F283" s="246" t="s">
        <v>647</v>
      </c>
      <c r="G283" s="244"/>
      <c r="H283" s="247">
        <v>6.3680000000000003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146</v>
      </c>
      <c r="AU283" s="253" t="s">
        <v>87</v>
      </c>
      <c r="AV283" s="14" t="s">
        <v>87</v>
      </c>
      <c r="AW283" s="14" t="s">
        <v>32</v>
      </c>
      <c r="AX283" s="14" t="s">
        <v>77</v>
      </c>
      <c r="AY283" s="253" t="s">
        <v>136</v>
      </c>
    </row>
    <row r="284" s="15" customFormat="1">
      <c r="A284" s="15"/>
      <c r="B284" s="254"/>
      <c r="C284" s="255"/>
      <c r="D284" s="234" t="s">
        <v>146</v>
      </c>
      <c r="E284" s="256" t="s">
        <v>1</v>
      </c>
      <c r="F284" s="257" t="s">
        <v>149</v>
      </c>
      <c r="G284" s="255"/>
      <c r="H284" s="258">
        <v>27.132999999999999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146</v>
      </c>
      <c r="AU284" s="264" t="s">
        <v>87</v>
      </c>
      <c r="AV284" s="15" t="s">
        <v>150</v>
      </c>
      <c r="AW284" s="15" t="s">
        <v>32</v>
      </c>
      <c r="AX284" s="15" t="s">
        <v>85</v>
      </c>
      <c r="AY284" s="264" t="s">
        <v>136</v>
      </c>
    </row>
    <row r="285" s="2" customFormat="1" ht="24.15" customHeight="1">
      <c r="A285" s="38"/>
      <c r="B285" s="39"/>
      <c r="C285" s="219" t="s">
        <v>320</v>
      </c>
      <c r="D285" s="219" t="s">
        <v>139</v>
      </c>
      <c r="E285" s="220" t="s">
        <v>652</v>
      </c>
      <c r="F285" s="221" t="s">
        <v>653</v>
      </c>
      <c r="G285" s="222" t="s">
        <v>142</v>
      </c>
      <c r="H285" s="223">
        <v>27.132999999999999</v>
      </c>
      <c r="I285" s="224"/>
      <c r="J285" s="225">
        <f>ROUND(I285*H285,2)</f>
        <v>0</v>
      </c>
      <c r="K285" s="221" t="s">
        <v>143</v>
      </c>
      <c r="L285" s="44"/>
      <c r="M285" s="226" t="s">
        <v>1</v>
      </c>
      <c r="N285" s="227" t="s">
        <v>42</v>
      </c>
      <c r="O285" s="91"/>
      <c r="P285" s="228">
        <f>O285*H285</f>
        <v>0</v>
      </c>
      <c r="Q285" s="228">
        <v>0.0070000000000000001</v>
      </c>
      <c r="R285" s="228">
        <f>Q285*H285</f>
        <v>0.18993099999999999</v>
      </c>
      <c r="S285" s="228">
        <v>0</v>
      </c>
      <c r="T285" s="229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150</v>
      </c>
      <c r="AT285" s="230" t="s">
        <v>139</v>
      </c>
      <c r="AU285" s="230" t="s">
        <v>87</v>
      </c>
      <c r="AY285" s="17" t="s">
        <v>136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85</v>
      </c>
      <c r="BK285" s="231">
        <f>ROUND(I285*H285,2)</f>
        <v>0</v>
      </c>
      <c r="BL285" s="17" t="s">
        <v>150</v>
      </c>
      <c r="BM285" s="230" t="s">
        <v>654</v>
      </c>
    </row>
    <row r="286" s="13" customFormat="1">
      <c r="A286" s="13"/>
      <c r="B286" s="232"/>
      <c r="C286" s="233"/>
      <c r="D286" s="234" t="s">
        <v>146</v>
      </c>
      <c r="E286" s="235" t="s">
        <v>1</v>
      </c>
      <c r="F286" s="236" t="s">
        <v>608</v>
      </c>
      <c r="G286" s="233"/>
      <c r="H286" s="235" t="s">
        <v>1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146</v>
      </c>
      <c r="AU286" s="242" t="s">
        <v>87</v>
      </c>
      <c r="AV286" s="13" t="s">
        <v>85</v>
      </c>
      <c r="AW286" s="13" t="s">
        <v>32</v>
      </c>
      <c r="AX286" s="13" t="s">
        <v>77</v>
      </c>
      <c r="AY286" s="242" t="s">
        <v>136</v>
      </c>
    </row>
    <row r="287" s="14" customFormat="1">
      <c r="A287" s="14"/>
      <c r="B287" s="243"/>
      <c r="C287" s="244"/>
      <c r="D287" s="234" t="s">
        <v>146</v>
      </c>
      <c r="E287" s="245" t="s">
        <v>1</v>
      </c>
      <c r="F287" s="246" t="s">
        <v>645</v>
      </c>
      <c r="G287" s="244"/>
      <c r="H287" s="247">
        <v>9.5999999999999996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146</v>
      </c>
      <c r="AU287" s="253" t="s">
        <v>87</v>
      </c>
      <c r="AV287" s="14" t="s">
        <v>87</v>
      </c>
      <c r="AW287" s="14" t="s">
        <v>32</v>
      </c>
      <c r="AX287" s="14" t="s">
        <v>77</v>
      </c>
      <c r="AY287" s="253" t="s">
        <v>136</v>
      </c>
    </row>
    <row r="288" s="14" customFormat="1">
      <c r="A288" s="14"/>
      <c r="B288" s="243"/>
      <c r="C288" s="244"/>
      <c r="D288" s="234" t="s">
        <v>146</v>
      </c>
      <c r="E288" s="245" t="s">
        <v>1</v>
      </c>
      <c r="F288" s="246" t="s">
        <v>646</v>
      </c>
      <c r="G288" s="244"/>
      <c r="H288" s="247">
        <v>11.164999999999999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146</v>
      </c>
      <c r="AU288" s="253" t="s">
        <v>87</v>
      </c>
      <c r="AV288" s="14" t="s">
        <v>87</v>
      </c>
      <c r="AW288" s="14" t="s">
        <v>32</v>
      </c>
      <c r="AX288" s="14" t="s">
        <v>77</v>
      </c>
      <c r="AY288" s="253" t="s">
        <v>136</v>
      </c>
    </row>
    <row r="289" s="14" customFormat="1">
      <c r="A289" s="14"/>
      <c r="B289" s="243"/>
      <c r="C289" s="244"/>
      <c r="D289" s="234" t="s">
        <v>146</v>
      </c>
      <c r="E289" s="245" t="s">
        <v>1</v>
      </c>
      <c r="F289" s="246" t="s">
        <v>647</v>
      </c>
      <c r="G289" s="244"/>
      <c r="H289" s="247">
        <v>6.3680000000000003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146</v>
      </c>
      <c r="AU289" s="253" t="s">
        <v>87</v>
      </c>
      <c r="AV289" s="14" t="s">
        <v>87</v>
      </c>
      <c r="AW289" s="14" t="s">
        <v>32</v>
      </c>
      <c r="AX289" s="14" t="s">
        <v>77</v>
      </c>
      <c r="AY289" s="253" t="s">
        <v>136</v>
      </c>
    </row>
    <row r="290" s="15" customFormat="1">
      <c r="A290" s="15"/>
      <c r="B290" s="254"/>
      <c r="C290" s="255"/>
      <c r="D290" s="234" t="s">
        <v>146</v>
      </c>
      <c r="E290" s="256" t="s">
        <v>1</v>
      </c>
      <c r="F290" s="257" t="s">
        <v>149</v>
      </c>
      <c r="G290" s="255"/>
      <c r="H290" s="258">
        <v>27.132999999999999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146</v>
      </c>
      <c r="AU290" s="264" t="s">
        <v>87</v>
      </c>
      <c r="AV290" s="15" t="s">
        <v>150</v>
      </c>
      <c r="AW290" s="15" t="s">
        <v>32</v>
      </c>
      <c r="AX290" s="15" t="s">
        <v>85</v>
      </c>
      <c r="AY290" s="264" t="s">
        <v>136</v>
      </c>
    </row>
    <row r="291" s="2" customFormat="1" ht="24.15" customHeight="1">
      <c r="A291" s="38"/>
      <c r="B291" s="39"/>
      <c r="C291" s="219" t="s">
        <v>324</v>
      </c>
      <c r="D291" s="219" t="s">
        <v>139</v>
      </c>
      <c r="E291" s="220" t="s">
        <v>655</v>
      </c>
      <c r="F291" s="221" t="s">
        <v>656</v>
      </c>
      <c r="G291" s="222" t="s">
        <v>252</v>
      </c>
      <c r="H291" s="223">
        <v>1</v>
      </c>
      <c r="I291" s="224"/>
      <c r="J291" s="225">
        <f>ROUND(I291*H291,2)</f>
        <v>0</v>
      </c>
      <c r="K291" s="221" t="s">
        <v>143</v>
      </c>
      <c r="L291" s="44"/>
      <c r="M291" s="226" t="s">
        <v>1</v>
      </c>
      <c r="N291" s="227" t="s">
        <v>42</v>
      </c>
      <c r="O291" s="91"/>
      <c r="P291" s="228">
        <f>O291*H291</f>
        <v>0</v>
      </c>
      <c r="Q291" s="228">
        <v>0.1575</v>
      </c>
      <c r="R291" s="228">
        <f>Q291*H291</f>
        <v>0.1575</v>
      </c>
      <c r="S291" s="228">
        <v>0</v>
      </c>
      <c r="T291" s="22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0" t="s">
        <v>150</v>
      </c>
      <c r="AT291" s="230" t="s">
        <v>139</v>
      </c>
      <c r="AU291" s="230" t="s">
        <v>87</v>
      </c>
      <c r="AY291" s="17" t="s">
        <v>136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85</v>
      </c>
      <c r="BK291" s="231">
        <f>ROUND(I291*H291,2)</f>
        <v>0</v>
      </c>
      <c r="BL291" s="17" t="s">
        <v>150</v>
      </c>
      <c r="BM291" s="230" t="s">
        <v>657</v>
      </c>
    </row>
    <row r="292" s="13" customFormat="1">
      <c r="A292" s="13"/>
      <c r="B292" s="232"/>
      <c r="C292" s="233"/>
      <c r="D292" s="234" t="s">
        <v>146</v>
      </c>
      <c r="E292" s="235" t="s">
        <v>1</v>
      </c>
      <c r="F292" s="236" t="s">
        <v>579</v>
      </c>
      <c r="G292" s="233"/>
      <c r="H292" s="235" t="s">
        <v>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146</v>
      </c>
      <c r="AU292" s="242" t="s">
        <v>87</v>
      </c>
      <c r="AV292" s="13" t="s">
        <v>85</v>
      </c>
      <c r="AW292" s="13" t="s">
        <v>32</v>
      </c>
      <c r="AX292" s="13" t="s">
        <v>77</v>
      </c>
      <c r="AY292" s="242" t="s">
        <v>136</v>
      </c>
    </row>
    <row r="293" s="14" customFormat="1">
      <c r="A293" s="14"/>
      <c r="B293" s="243"/>
      <c r="C293" s="244"/>
      <c r="D293" s="234" t="s">
        <v>146</v>
      </c>
      <c r="E293" s="245" t="s">
        <v>1</v>
      </c>
      <c r="F293" s="246" t="s">
        <v>658</v>
      </c>
      <c r="G293" s="244"/>
      <c r="H293" s="247">
        <v>1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146</v>
      </c>
      <c r="AU293" s="253" t="s">
        <v>87</v>
      </c>
      <c r="AV293" s="14" t="s">
        <v>87</v>
      </c>
      <c r="AW293" s="14" t="s">
        <v>32</v>
      </c>
      <c r="AX293" s="14" t="s">
        <v>85</v>
      </c>
      <c r="AY293" s="253" t="s">
        <v>136</v>
      </c>
    </row>
    <row r="294" s="12" customFormat="1" ht="22.8" customHeight="1">
      <c r="A294" s="12"/>
      <c r="B294" s="203"/>
      <c r="C294" s="204"/>
      <c r="D294" s="205" t="s">
        <v>76</v>
      </c>
      <c r="E294" s="217" t="s">
        <v>175</v>
      </c>
      <c r="F294" s="217" t="s">
        <v>659</v>
      </c>
      <c r="G294" s="204"/>
      <c r="H294" s="204"/>
      <c r="I294" s="207"/>
      <c r="J294" s="218">
        <f>BK294</f>
        <v>0</v>
      </c>
      <c r="K294" s="204"/>
      <c r="L294" s="209"/>
      <c r="M294" s="210"/>
      <c r="N294" s="211"/>
      <c r="O294" s="211"/>
      <c r="P294" s="212">
        <f>SUM(P295:P304)</f>
        <v>0</v>
      </c>
      <c r="Q294" s="211"/>
      <c r="R294" s="212">
        <f>SUM(R295:R304)</f>
        <v>0.015406799999999998</v>
      </c>
      <c r="S294" s="211"/>
      <c r="T294" s="213">
        <f>SUM(T295:T304)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4" t="s">
        <v>85</v>
      </c>
      <c r="AT294" s="215" t="s">
        <v>76</v>
      </c>
      <c r="AU294" s="215" t="s">
        <v>85</v>
      </c>
      <c r="AY294" s="214" t="s">
        <v>136</v>
      </c>
      <c r="BK294" s="216">
        <f>SUM(BK295:BK304)</f>
        <v>0</v>
      </c>
    </row>
    <row r="295" s="2" customFormat="1" ht="24.15" customHeight="1">
      <c r="A295" s="38"/>
      <c r="B295" s="39"/>
      <c r="C295" s="219" t="s">
        <v>328</v>
      </c>
      <c r="D295" s="219" t="s">
        <v>139</v>
      </c>
      <c r="E295" s="220" t="s">
        <v>660</v>
      </c>
      <c r="F295" s="221" t="s">
        <v>661</v>
      </c>
      <c r="G295" s="222" t="s">
        <v>277</v>
      </c>
      <c r="H295" s="223">
        <v>2.9399999999999999</v>
      </c>
      <c r="I295" s="224"/>
      <c r="J295" s="225">
        <f>ROUND(I295*H295,2)</f>
        <v>0</v>
      </c>
      <c r="K295" s="221" t="s">
        <v>143</v>
      </c>
      <c r="L295" s="44"/>
      <c r="M295" s="226" t="s">
        <v>1</v>
      </c>
      <c r="N295" s="227" t="s">
        <v>42</v>
      </c>
      <c r="O295" s="91"/>
      <c r="P295" s="228">
        <f>O295*H295</f>
        <v>0</v>
      </c>
      <c r="Q295" s="228">
        <v>0.0042199999999999998</v>
      </c>
      <c r="R295" s="228">
        <f>Q295*H295</f>
        <v>0.012406799999999999</v>
      </c>
      <c r="S295" s="228">
        <v>0</v>
      </c>
      <c r="T295" s="22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150</v>
      </c>
      <c r="AT295" s="230" t="s">
        <v>139</v>
      </c>
      <c r="AU295" s="230" t="s">
        <v>87</v>
      </c>
      <c r="AY295" s="17" t="s">
        <v>136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85</v>
      </c>
      <c r="BK295" s="231">
        <f>ROUND(I295*H295,2)</f>
        <v>0</v>
      </c>
      <c r="BL295" s="17" t="s">
        <v>150</v>
      </c>
      <c r="BM295" s="230" t="s">
        <v>662</v>
      </c>
    </row>
    <row r="296" s="13" customFormat="1">
      <c r="A296" s="13"/>
      <c r="B296" s="232"/>
      <c r="C296" s="233"/>
      <c r="D296" s="234" t="s">
        <v>146</v>
      </c>
      <c r="E296" s="235" t="s">
        <v>1</v>
      </c>
      <c r="F296" s="236" t="s">
        <v>663</v>
      </c>
      <c r="G296" s="233"/>
      <c r="H296" s="235" t="s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146</v>
      </c>
      <c r="AU296" s="242" t="s">
        <v>87</v>
      </c>
      <c r="AV296" s="13" t="s">
        <v>85</v>
      </c>
      <c r="AW296" s="13" t="s">
        <v>32</v>
      </c>
      <c r="AX296" s="13" t="s">
        <v>77</v>
      </c>
      <c r="AY296" s="242" t="s">
        <v>136</v>
      </c>
    </row>
    <row r="297" s="14" customFormat="1">
      <c r="A297" s="14"/>
      <c r="B297" s="243"/>
      <c r="C297" s="244"/>
      <c r="D297" s="234" t="s">
        <v>146</v>
      </c>
      <c r="E297" s="245" t="s">
        <v>1</v>
      </c>
      <c r="F297" s="246" t="s">
        <v>664</v>
      </c>
      <c r="G297" s="244"/>
      <c r="H297" s="247">
        <v>2.9399999999999999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146</v>
      </c>
      <c r="AU297" s="253" t="s">
        <v>87</v>
      </c>
      <c r="AV297" s="14" t="s">
        <v>87</v>
      </c>
      <c r="AW297" s="14" t="s">
        <v>32</v>
      </c>
      <c r="AX297" s="14" t="s">
        <v>85</v>
      </c>
      <c r="AY297" s="253" t="s">
        <v>136</v>
      </c>
    </row>
    <row r="298" s="2" customFormat="1" ht="24.15" customHeight="1">
      <c r="A298" s="38"/>
      <c r="B298" s="39"/>
      <c r="C298" s="219" t="s">
        <v>333</v>
      </c>
      <c r="D298" s="219" t="s">
        <v>139</v>
      </c>
      <c r="E298" s="220" t="s">
        <v>665</v>
      </c>
      <c r="F298" s="221" t="s">
        <v>666</v>
      </c>
      <c r="G298" s="222" t="s">
        <v>252</v>
      </c>
      <c r="H298" s="223">
        <v>1</v>
      </c>
      <c r="I298" s="224"/>
      <c r="J298" s="225">
        <f>ROUND(I298*H298,2)</f>
        <v>0</v>
      </c>
      <c r="K298" s="221" t="s">
        <v>143</v>
      </c>
      <c r="L298" s="44"/>
      <c r="M298" s="226" t="s">
        <v>1</v>
      </c>
      <c r="N298" s="227" t="s">
        <v>42</v>
      </c>
      <c r="O298" s="91"/>
      <c r="P298" s="228">
        <f>O298*H298</f>
        <v>0</v>
      </c>
      <c r="Q298" s="228">
        <v>0.0015</v>
      </c>
      <c r="R298" s="228">
        <f>Q298*H298</f>
        <v>0.0015</v>
      </c>
      <c r="S298" s="228">
        <v>0</v>
      </c>
      <c r="T298" s="229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144</v>
      </c>
      <c r="AT298" s="230" t="s">
        <v>139</v>
      </c>
      <c r="AU298" s="230" t="s">
        <v>87</v>
      </c>
      <c r="AY298" s="17" t="s">
        <v>136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85</v>
      </c>
      <c r="BK298" s="231">
        <f>ROUND(I298*H298,2)</f>
        <v>0</v>
      </c>
      <c r="BL298" s="17" t="s">
        <v>144</v>
      </c>
      <c r="BM298" s="230" t="s">
        <v>667</v>
      </c>
    </row>
    <row r="299" s="13" customFormat="1">
      <c r="A299" s="13"/>
      <c r="B299" s="232"/>
      <c r="C299" s="233"/>
      <c r="D299" s="234" t="s">
        <v>146</v>
      </c>
      <c r="E299" s="235" t="s">
        <v>1</v>
      </c>
      <c r="F299" s="236" t="s">
        <v>584</v>
      </c>
      <c r="G299" s="233"/>
      <c r="H299" s="235" t="s">
        <v>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146</v>
      </c>
      <c r="AU299" s="242" t="s">
        <v>87</v>
      </c>
      <c r="AV299" s="13" t="s">
        <v>85</v>
      </c>
      <c r="AW299" s="13" t="s">
        <v>32</v>
      </c>
      <c r="AX299" s="13" t="s">
        <v>77</v>
      </c>
      <c r="AY299" s="242" t="s">
        <v>136</v>
      </c>
    </row>
    <row r="300" s="14" customFormat="1">
      <c r="A300" s="14"/>
      <c r="B300" s="243"/>
      <c r="C300" s="244"/>
      <c r="D300" s="234" t="s">
        <v>146</v>
      </c>
      <c r="E300" s="245" t="s">
        <v>1</v>
      </c>
      <c r="F300" s="246" t="s">
        <v>85</v>
      </c>
      <c r="G300" s="244"/>
      <c r="H300" s="247">
        <v>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146</v>
      </c>
      <c r="AU300" s="253" t="s">
        <v>87</v>
      </c>
      <c r="AV300" s="14" t="s">
        <v>87</v>
      </c>
      <c r="AW300" s="14" t="s">
        <v>32</v>
      </c>
      <c r="AX300" s="14" t="s">
        <v>85</v>
      </c>
      <c r="AY300" s="253" t="s">
        <v>136</v>
      </c>
    </row>
    <row r="301" s="2" customFormat="1" ht="24.15" customHeight="1">
      <c r="A301" s="38"/>
      <c r="B301" s="39"/>
      <c r="C301" s="219" t="s">
        <v>337</v>
      </c>
      <c r="D301" s="219" t="s">
        <v>139</v>
      </c>
      <c r="E301" s="220" t="s">
        <v>668</v>
      </c>
      <c r="F301" s="221" t="s">
        <v>669</v>
      </c>
      <c r="G301" s="222" t="s">
        <v>252</v>
      </c>
      <c r="H301" s="223">
        <v>1</v>
      </c>
      <c r="I301" s="224"/>
      <c r="J301" s="225">
        <f>ROUND(I301*H301,2)</f>
        <v>0</v>
      </c>
      <c r="K301" s="221" t="s">
        <v>1</v>
      </c>
      <c r="L301" s="44"/>
      <c r="M301" s="226" t="s">
        <v>1</v>
      </c>
      <c r="N301" s="227" t="s">
        <v>42</v>
      </c>
      <c r="O301" s="91"/>
      <c r="P301" s="228">
        <f>O301*H301</f>
        <v>0</v>
      </c>
      <c r="Q301" s="228">
        <v>0.0015</v>
      </c>
      <c r="R301" s="228">
        <f>Q301*H301</f>
        <v>0.0015</v>
      </c>
      <c r="S301" s="228">
        <v>0</v>
      </c>
      <c r="T301" s="22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144</v>
      </c>
      <c r="AT301" s="230" t="s">
        <v>139</v>
      </c>
      <c r="AU301" s="230" t="s">
        <v>87</v>
      </c>
      <c r="AY301" s="17" t="s">
        <v>136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85</v>
      </c>
      <c r="BK301" s="231">
        <f>ROUND(I301*H301,2)</f>
        <v>0</v>
      </c>
      <c r="BL301" s="17" t="s">
        <v>144</v>
      </c>
      <c r="BM301" s="230" t="s">
        <v>670</v>
      </c>
    </row>
    <row r="302" s="13" customFormat="1">
      <c r="A302" s="13"/>
      <c r="B302" s="232"/>
      <c r="C302" s="233"/>
      <c r="D302" s="234" t="s">
        <v>146</v>
      </c>
      <c r="E302" s="235" t="s">
        <v>1</v>
      </c>
      <c r="F302" s="236" t="s">
        <v>584</v>
      </c>
      <c r="G302" s="233"/>
      <c r="H302" s="235" t="s">
        <v>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146</v>
      </c>
      <c r="AU302" s="242" t="s">
        <v>87</v>
      </c>
      <c r="AV302" s="13" t="s">
        <v>85</v>
      </c>
      <c r="AW302" s="13" t="s">
        <v>32</v>
      </c>
      <c r="AX302" s="13" t="s">
        <v>77</v>
      </c>
      <c r="AY302" s="242" t="s">
        <v>136</v>
      </c>
    </row>
    <row r="303" s="14" customFormat="1">
      <c r="A303" s="14"/>
      <c r="B303" s="243"/>
      <c r="C303" s="244"/>
      <c r="D303" s="234" t="s">
        <v>146</v>
      </c>
      <c r="E303" s="245" t="s">
        <v>1</v>
      </c>
      <c r="F303" s="246" t="s">
        <v>85</v>
      </c>
      <c r="G303" s="244"/>
      <c r="H303" s="247">
        <v>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146</v>
      </c>
      <c r="AU303" s="253" t="s">
        <v>87</v>
      </c>
      <c r="AV303" s="14" t="s">
        <v>87</v>
      </c>
      <c r="AW303" s="14" t="s">
        <v>32</v>
      </c>
      <c r="AX303" s="14" t="s">
        <v>85</v>
      </c>
      <c r="AY303" s="253" t="s">
        <v>136</v>
      </c>
    </row>
    <row r="304" s="2" customFormat="1" ht="24.15" customHeight="1">
      <c r="A304" s="38"/>
      <c r="B304" s="39"/>
      <c r="C304" s="219" t="s">
        <v>342</v>
      </c>
      <c r="D304" s="219" t="s">
        <v>139</v>
      </c>
      <c r="E304" s="220" t="s">
        <v>671</v>
      </c>
      <c r="F304" s="221" t="s">
        <v>672</v>
      </c>
      <c r="G304" s="222" t="s">
        <v>401</v>
      </c>
      <c r="H304" s="223">
        <v>0.14999999999999999</v>
      </c>
      <c r="I304" s="224"/>
      <c r="J304" s="225">
        <f>ROUND(I304*H304,2)</f>
        <v>0</v>
      </c>
      <c r="K304" s="221" t="s">
        <v>143</v>
      </c>
      <c r="L304" s="44"/>
      <c r="M304" s="226" t="s">
        <v>1</v>
      </c>
      <c r="N304" s="227" t="s">
        <v>42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150</v>
      </c>
      <c r="AT304" s="230" t="s">
        <v>139</v>
      </c>
      <c r="AU304" s="230" t="s">
        <v>87</v>
      </c>
      <c r="AY304" s="17" t="s">
        <v>136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85</v>
      </c>
      <c r="BK304" s="231">
        <f>ROUND(I304*H304,2)</f>
        <v>0</v>
      </c>
      <c r="BL304" s="17" t="s">
        <v>150</v>
      </c>
      <c r="BM304" s="230" t="s">
        <v>673</v>
      </c>
    </row>
    <row r="305" s="12" customFormat="1" ht="22.8" customHeight="1">
      <c r="A305" s="12"/>
      <c r="B305" s="203"/>
      <c r="C305" s="204"/>
      <c r="D305" s="205" t="s">
        <v>76</v>
      </c>
      <c r="E305" s="217" t="s">
        <v>180</v>
      </c>
      <c r="F305" s="217" t="s">
        <v>352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SUM(P306:P340)</f>
        <v>0</v>
      </c>
      <c r="Q305" s="211"/>
      <c r="R305" s="212">
        <f>SUM(R306:R340)</f>
        <v>0.032974240000000002</v>
      </c>
      <c r="S305" s="211"/>
      <c r="T305" s="213">
        <f>SUM(T306:T340)</f>
        <v>326.54159999999996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85</v>
      </c>
      <c r="AT305" s="215" t="s">
        <v>76</v>
      </c>
      <c r="AU305" s="215" t="s">
        <v>85</v>
      </c>
      <c r="AY305" s="214" t="s">
        <v>136</v>
      </c>
      <c r="BK305" s="216">
        <f>SUM(BK306:BK340)</f>
        <v>0</v>
      </c>
    </row>
    <row r="306" s="2" customFormat="1" ht="24.15" customHeight="1">
      <c r="A306" s="38"/>
      <c r="B306" s="39"/>
      <c r="C306" s="219" t="s">
        <v>347</v>
      </c>
      <c r="D306" s="219" t="s">
        <v>139</v>
      </c>
      <c r="E306" s="220" t="s">
        <v>674</v>
      </c>
      <c r="F306" s="221" t="s">
        <v>675</v>
      </c>
      <c r="G306" s="222" t="s">
        <v>142</v>
      </c>
      <c r="H306" s="223">
        <v>19.879999999999999</v>
      </c>
      <c r="I306" s="224"/>
      <c r="J306" s="225">
        <f>ROUND(I306*H306,2)</f>
        <v>0</v>
      </c>
      <c r="K306" s="221" t="s">
        <v>143</v>
      </c>
      <c r="L306" s="44"/>
      <c r="M306" s="226" t="s">
        <v>1</v>
      </c>
      <c r="N306" s="227" t="s">
        <v>42</v>
      </c>
      <c r="O306" s="91"/>
      <c r="P306" s="228">
        <f>O306*H306</f>
        <v>0</v>
      </c>
      <c r="Q306" s="228">
        <v>0.00068999999999999997</v>
      </c>
      <c r="R306" s="228">
        <f>Q306*H306</f>
        <v>0.013717199999999999</v>
      </c>
      <c r="S306" s="228">
        <v>0</v>
      </c>
      <c r="T306" s="22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150</v>
      </c>
      <c r="AT306" s="230" t="s">
        <v>139</v>
      </c>
      <c r="AU306" s="230" t="s">
        <v>87</v>
      </c>
      <c r="AY306" s="17" t="s">
        <v>136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85</v>
      </c>
      <c r="BK306" s="231">
        <f>ROUND(I306*H306,2)</f>
        <v>0</v>
      </c>
      <c r="BL306" s="17" t="s">
        <v>150</v>
      </c>
      <c r="BM306" s="230" t="s">
        <v>676</v>
      </c>
    </row>
    <row r="307" s="13" customFormat="1">
      <c r="A307" s="13"/>
      <c r="B307" s="232"/>
      <c r="C307" s="233"/>
      <c r="D307" s="234" t="s">
        <v>146</v>
      </c>
      <c r="E307" s="235" t="s">
        <v>1</v>
      </c>
      <c r="F307" s="236" t="s">
        <v>584</v>
      </c>
      <c r="G307" s="233"/>
      <c r="H307" s="235" t="s">
        <v>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146</v>
      </c>
      <c r="AU307" s="242" t="s">
        <v>87</v>
      </c>
      <c r="AV307" s="13" t="s">
        <v>85</v>
      </c>
      <c r="AW307" s="13" t="s">
        <v>32</v>
      </c>
      <c r="AX307" s="13" t="s">
        <v>77</v>
      </c>
      <c r="AY307" s="242" t="s">
        <v>136</v>
      </c>
    </row>
    <row r="308" s="14" customFormat="1">
      <c r="A308" s="14"/>
      <c r="B308" s="243"/>
      <c r="C308" s="244"/>
      <c r="D308" s="234" t="s">
        <v>146</v>
      </c>
      <c r="E308" s="245" t="s">
        <v>1</v>
      </c>
      <c r="F308" s="246" t="s">
        <v>677</v>
      </c>
      <c r="G308" s="244"/>
      <c r="H308" s="247">
        <v>19.879999999999999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146</v>
      </c>
      <c r="AU308" s="253" t="s">
        <v>87</v>
      </c>
      <c r="AV308" s="14" t="s">
        <v>87</v>
      </c>
      <c r="AW308" s="14" t="s">
        <v>32</v>
      </c>
      <c r="AX308" s="14" t="s">
        <v>85</v>
      </c>
      <c r="AY308" s="253" t="s">
        <v>136</v>
      </c>
    </row>
    <row r="309" s="2" customFormat="1" ht="24.15" customHeight="1">
      <c r="A309" s="38"/>
      <c r="B309" s="39"/>
      <c r="C309" s="219" t="s">
        <v>353</v>
      </c>
      <c r="D309" s="219" t="s">
        <v>139</v>
      </c>
      <c r="E309" s="220" t="s">
        <v>678</v>
      </c>
      <c r="F309" s="221" t="s">
        <v>679</v>
      </c>
      <c r="G309" s="222" t="s">
        <v>142</v>
      </c>
      <c r="H309" s="223">
        <v>12.188000000000001</v>
      </c>
      <c r="I309" s="224"/>
      <c r="J309" s="225">
        <f>ROUND(I309*H309,2)</f>
        <v>0</v>
      </c>
      <c r="K309" s="221" t="s">
        <v>143</v>
      </c>
      <c r="L309" s="44"/>
      <c r="M309" s="226" t="s">
        <v>1</v>
      </c>
      <c r="N309" s="227" t="s">
        <v>42</v>
      </c>
      <c r="O309" s="91"/>
      <c r="P309" s="228">
        <f>O309*H309</f>
        <v>0</v>
      </c>
      <c r="Q309" s="228">
        <v>0.00158</v>
      </c>
      <c r="R309" s="228">
        <f>Q309*H309</f>
        <v>0.01925704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150</v>
      </c>
      <c r="AT309" s="230" t="s">
        <v>139</v>
      </c>
      <c r="AU309" s="230" t="s">
        <v>87</v>
      </c>
      <c r="AY309" s="17" t="s">
        <v>136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85</v>
      </c>
      <c r="BK309" s="231">
        <f>ROUND(I309*H309,2)</f>
        <v>0</v>
      </c>
      <c r="BL309" s="17" t="s">
        <v>150</v>
      </c>
      <c r="BM309" s="230" t="s">
        <v>680</v>
      </c>
    </row>
    <row r="310" s="13" customFormat="1">
      <c r="A310" s="13"/>
      <c r="B310" s="232"/>
      <c r="C310" s="233"/>
      <c r="D310" s="234" t="s">
        <v>146</v>
      </c>
      <c r="E310" s="235" t="s">
        <v>1</v>
      </c>
      <c r="F310" s="236" t="s">
        <v>584</v>
      </c>
      <c r="G310" s="233"/>
      <c r="H310" s="235" t="s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146</v>
      </c>
      <c r="AU310" s="242" t="s">
        <v>87</v>
      </c>
      <c r="AV310" s="13" t="s">
        <v>85</v>
      </c>
      <c r="AW310" s="13" t="s">
        <v>32</v>
      </c>
      <c r="AX310" s="13" t="s">
        <v>77</v>
      </c>
      <c r="AY310" s="242" t="s">
        <v>136</v>
      </c>
    </row>
    <row r="311" s="14" customFormat="1">
      <c r="A311" s="14"/>
      <c r="B311" s="243"/>
      <c r="C311" s="244"/>
      <c r="D311" s="234" t="s">
        <v>146</v>
      </c>
      <c r="E311" s="245" t="s">
        <v>1</v>
      </c>
      <c r="F311" s="246" t="s">
        <v>681</v>
      </c>
      <c r="G311" s="244"/>
      <c r="H311" s="247">
        <v>12.188000000000001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146</v>
      </c>
      <c r="AU311" s="253" t="s">
        <v>87</v>
      </c>
      <c r="AV311" s="14" t="s">
        <v>87</v>
      </c>
      <c r="AW311" s="14" t="s">
        <v>32</v>
      </c>
      <c r="AX311" s="14" t="s">
        <v>85</v>
      </c>
      <c r="AY311" s="253" t="s">
        <v>136</v>
      </c>
    </row>
    <row r="312" s="2" customFormat="1" ht="24.15" customHeight="1">
      <c r="A312" s="38"/>
      <c r="B312" s="39"/>
      <c r="C312" s="219" t="s">
        <v>358</v>
      </c>
      <c r="D312" s="219" t="s">
        <v>139</v>
      </c>
      <c r="E312" s="220" t="s">
        <v>682</v>
      </c>
      <c r="F312" s="221" t="s">
        <v>683</v>
      </c>
      <c r="G312" s="222" t="s">
        <v>492</v>
      </c>
      <c r="H312" s="223">
        <v>73.649000000000001</v>
      </c>
      <c r="I312" s="224"/>
      <c r="J312" s="225">
        <f>ROUND(I312*H312,2)</f>
        <v>0</v>
      </c>
      <c r="K312" s="221" t="s">
        <v>1</v>
      </c>
      <c r="L312" s="44"/>
      <c r="M312" s="226" t="s">
        <v>1</v>
      </c>
      <c r="N312" s="227" t="s">
        <v>42</v>
      </c>
      <c r="O312" s="91"/>
      <c r="P312" s="228">
        <f>O312*H312</f>
        <v>0</v>
      </c>
      <c r="Q312" s="228">
        <v>0</v>
      </c>
      <c r="R312" s="228">
        <f>Q312*H312</f>
        <v>0</v>
      </c>
      <c r="S312" s="228">
        <v>2.3999999999999999</v>
      </c>
      <c r="T312" s="229">
        <f>S312*H312</f>
        <v>176.7576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0" t="s">
        <v>150</v>
      </c>
      <c r="AT312" s="230" t="s">
        <v>139</v>
      </c>
      <c r="AU312" s="230" t="s">
        <v>87</v>
      </c>
      <c r="AY312" s="17" t="s">
        <v>136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7" t="s">
        <v>85</v>
      </c>
      <c r="BK312" s="231">
        <f>ROUND(I312*H312,2)</f>
        <v>0</v>
      </c>
      <c r="BL312" s="17" t="s">
        <v>150</v>
      </c>
      <c r="BM312" s="230" t="s">
        <v>684</v>
      </c>
    </row>
    <row r="313" s="13" customFormat="1">
      <c r="A313" s="13"/>
      <c r="B313" s="232"/>
      <c r="C313" s="233"/>
      <c r="D313" s="234" t="s">
        <v>146</v>
      </c>
      <c r="E313" s="235" t="s">
        <v>1</v>
      </c>
      <c r="F313" s="236" t="s">
        <v>685</v>
      </c>
      <c r="G313" s="233"/>
      <c r="H313" s="235" t="s">
        <v>1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146</v>
      </c>
      <c r="AU313" s="242" t="s">
        <v>87</v>
      </c>
      <c r="AV313" s="13" t="s">
        <v>85</v>
      </c>
      <c r="AW313" s="13" t="s">
        <v>32</v>
      </c>
      <c r="AX313" s="13" t="s">
        <v>77</v>
      </c>
      <c r="AY313" s="242" t="s">
        <v>136</v>
      </c>
    </row>
    <row r="314" s="13" customFormat="1">
      <c r="A314" s="13"/>
      <c r="B314" s="232"/>
      <c r="C314" s="233"/>
      <c r="D314" s="234" t="s">
        <v>146</v>
      </c>
      <c r="E314" s="235" t="s">
        <v>1</v>
      </c>
      <c r="F314" s="236" t="s">
        <v>686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146</v>
      </c>
      <c r="AU314" s="242" t="s">
        <v>87</v>
      </c>
      <c r="AV314" s="13" t="s">
        <v>85</v>
      </c>
      <c r="AW314" s="13" t="s">
        <v>32</v>
      </c>
      <c r="AX314" s="13" t="s">
        <v>77</v>
      </c>
      <c r="AY314" s="242" t="s">
        <v>136</v>
      </c>
    </row>
    <row r="315" s="13" customFormat="1">
      <c r="A315" s="13"/>
      <c r="B315" s="232"/>
      <c r="C315" s="233"/>
      <c r="D315" s="234" t="s">
        <v>146</v>
      </c>
      <c r="E315" s="235" t="s">
        <v>1</v>
      </c>
      <c r="F315" s="236" t="s">
        <v>687</v>
      </c>
      <c r="G315" s="233"/>
      <c r="H315" s="235" t="s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146</v>
      </c>
      <c r="AU315" s="242" t="s">
        <v>87</v>
      </c>
      <c r="AV315" s="13" t="s">
        <v>85</v>
      </c>
      <c r="AW315" s="13" t="s">
        <v>32</v>
      </c>
      <c r="AX315" s="13" t="s">
        <v>77</v>
      </c>
      <c r="AY315" s="242" t="s">
        <v>136</v>
      </c>
    </row>
    <row r="316" s="14" customFormat="1">
      <c r="A316" s="14"/>
      <c r="B316" s="243"/>
      <c r="C316" s="244"/>
      <c r="D316" s="234" t="s">
        <v>146</v>
      </c>
      <c r="E316" s="245" t="s">
        <v>1</v>
      </c>
      <c r="F316" s="246" t="s">
        <v>688</v>
      </c>
      <c r="G316" s="244"/>
      <c r="H316" s="247">
        <v>37.953000000000003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146</v>
      </c>
      <c r="AU316" s="253" t="s">
        <v>87</v>
      </c>
      <c r="AV316" s="14" t="s">
        <v>87</v>
      </c>
      <c r="AW316" s="14" t="s">
        <v>32</v>
      </c>
      <c r="AX316" s="14" t="s">
        <v>77</v>
      </c>
      <c r="AY316" s="253" t="s">
        <v>136</v>
      </c>
    </row>
    <row r="317" s="13" customFormat="1">
      <c r="A317" s="13"/>
      <c r="B317" s="232"/>
      <c r="C317" s="233"/>
      <c r="D317" s="234" t="s">
        <v>146</v>
      </c>
      <c r="E317" s="235" t="s">
        <v>1</v>
      </c>
      <c r="F317" s="236" t="s">
        <v>689</v>
      </c>
      <c r="G317" s="233"/>
      <c r="H317" s="235" t="s">
        <v>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146</v>
      </c>
      <c r="AU317" s="242" t="s">
        <v>87</v>
      </c>
      <c r="AV317" s="13" t="s">
        <v>85</v>
      </c>
      <c r="AW317" s="13" t="s">
        <v>32</v>
      </c>
      <c r="AX317" s="13" t="s">
        <v>77</v>
      </c>
      <c r="AY317" s="242" t="s">
        <v>136</v>
      </c>
    </row>
    <row r="318" s="14" customFormat="1">
      <c r="A318" s="14"/>
      <c r="B318" s="243"/>
      <c r="C318" s="244"/>
      <c r="D318" s="234" t="s">
        <v>146</v>
      </c>
      <c r="E318" s="245" t="s">
        <v>1</v>
      </c>
      <c r="F318" s="246" t="s">
        <v>690</v>
      </c>
      <c r="G318" s="244"/>
      <c r="H318" s="247">
        <v>35.695999999999998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146</v>
      </c>
      <c r="AU318" s="253" t="s">
        <v>87</v>
      </c>
      <c r="AV318" s="14" t="s">
        <v>87</v>
      </c>
      <c r="AW318" s="14" t="s">
        <v>32</v>
      </c>
      <c r="AX318" s="14" t="s">
        <v>77</v>
      </c>
      <c r="AY318" s="253" t="s">
        <v>136</v>
      </c>
    </row>
    <row r="319" s="15" customFormat="1">
      <c r="A319" s="15"/>
      <c r="B319" s="254"/>
      <c r="C319" s="255"/>
      <c r="D319" s="234" t="s">
        <v>146</v>
      </c>
      <c r="E319" s="256" t="s">
        <v>1</v>
      </c>
      <c r="F319" s="257" t="s">
        <v>149</v>
      </c>
      <c r="G319" s="255"/>
      <c r="H319" s="258">
        <v>73.649000000000001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4" t="s">
        <v>146</v>
      </c>
      <c r="AU319" s="264" t="s">
        <v>87</v>
      </c>
      <c r="AV319" s="15" t="s">
        <v>150</v>
      </c>
      <c r="AW319" s="15" t="s">
        <v>32</v>
      </c>
      <c r="AX319" s="15" t="s">
        <v>85</v>
      </c>
      <c r="AY319" s="264" t="s">
        <v>136</v>
      </c>
    </row>
    <row r="320" s="2" customFormat="1" ht="24.15" customHeight="1">
      <c r="A320" s="38"/>
      <c r="B320" s="39"/>
      <c r="C320" s="219" t="s">
        <v>363</v>
      </c>
      <c r="D320" s="219" t="s">
        <v>139</v>
      </c>
      <c r="E320" s="220" t="s">
        <v>691</v>
      </c>
      <c r="F320" s="221" t="s">
        <v>692</v>
      </c>
      <c r="G320" s="222" t="s">
        <v>142</v>
      </c>
      <c r="H320" s="223">
        <v>4.8600000000000003</v>
      </c>
      <c r="I320" s="224"/>
      <c r="J320" s="225">
        <f>ROUND(I320*H320,2)</f>
        <v>0</v>
      </c>
      <c r="K320" s="221" t="s">
        <v>1</v>
      </c>
      <c r="L320" s="44"/>
      <c r="M320" s="226" t="s">
        <v>1</v>
      </c>
      <c r="N320" s="227" t="s">
        <v>42</v>
      </c>
      <c r="O320" s="91"/>
      <c r="P320" s="228">
        <f>O320*H320</f>
        <v>0</v>
      </c>
      <c r="Q320" s="228">
        <v>0</v>
      </c>
      <c r="R320" s="228">
        <f>Q320*H320</f>
        <v>0</v>
      </c>
      <c r="S320" s="228">
        <v>2.3999999999999999</v>
      </c>
      <c r="T320" s="229">
        <f>S320*H320</f>
        <v>11.664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0" t="s">
        <v>150</v>
      </c>
      <c r="AT320" s="230" t="s">
        <v>139</v>
      </c>
      <c r="AU320" s="230" t="s">
        <v>87</v>
      </c>
      <c r="AY320" s="17" t="s">
        <v>136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85</v>
      </c>
      <c r="BK320" s="231">
        <f>ROUND(I320*H320,2)</f>
        <v>0</v>
      </c>
      <c r="BL320" s="17" t="s">
        <v>150</v>
      </c>
      <c r="BM320" s="230" t="s">
        <v>693</v>
      </c>
    </row>
    <row r="321" s="13" customFormat="1">
      <c r="A321" s="13"/>
      <c r="B321" s="232"/>
      <c r="C321" s="233"/>
      <c r="D321" s="234" t="s">
        <v>146</v>
      </c>
      <c r="E321" s="235" t="s">
        <v>1</v>
      </c>
      <c r="F321" s="236" t="s">
        <v>694</v>
      </c>
      <c r="G321" s="233"/>
      <c r="H321" s="235" t="s">
        <v>1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146</v>
      </c>
      <c r="AU321" s="242" t="s">
        <v>87</v>
      </c>
      <c r="AV321" s="13" t="s">
        <v>85</v>
      </c>
      <c r="AW321" s="13" t="s">
        <v>32</v>
      </c>
      <c r="AX321" s="13" t="s">
        <v>77</v>
      </c>
      <c r="AY321" s="242" t="s">
        <v>136</v>
      </c>
    </row>
    <row r="322" s="13" customFormat="1">
      <c r="A322" s="13"/>
      <c r="B322" s="232"/>
      <c r="C322" s="233"/>
      <c r="D322" s="234" t="s">
        <v>146</v>
      </c>
      <c r="E322" s="235" t="s">
        <v>1</v>
      </c>
      <c r="F322" s="236" t="s">
        <v>695</v>
      </c>
      <c r="G322" s="233"/>
      <c r="H322" s="235" t="s">
        <v>1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146</v>
      </c>
      <c r="AU322" s="242" t="s">
        <v>87</v>
      </c>
      <c r="AV322" s="13" t="s">
        <v>85</v>
      </c>
      <c r="AW322" s="13" t="s">
        <v>32</v>
      </c>
      <c r="AX322" s="13" t="s">
        <v>77</v>
      </c>
      <c r="AY322" s="242" t="s">
        <v>136</v>
      </c>
    </row>
    <row r="323" s="14" customFormat="1">
      <c r="A323" s="14"/>
      <c r="B323" s="243"/>
      <c r="C323" s="244"/>
      <c r="D323" s="234" t="s">
        <v>146</v>
      </c>
      <c r="E323" s="245" t="s">
        <v>1</v>
      </c>
      <c r="F323" s="246" t="s">
        <v>696</v>
      </c>
      <c r="G323" s="244"/>
      <c r="H323" s="247">
        <v>3.0899999999999999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146</v>
      </c>
      <c r="AU323" s="253" t="s">
        <v>87</v>
      </c>
      <c r="AV323" s="14" t="s">
        <v>87</v>
      </c>
      <c r="AW323" s="14" t="s">
        <v>32</v>
      </c>
      <c r="AX323" s="14" t="s">
        <v>77</v>
      </c>
      <c r="AY323" s="253" t="s">
        <v>136</v>
      </c>
    </row>
    <row r="324" s="14" customFormat="1">
      <c r="A324" s="14"/>
      <c r="B324" s="243"/>
      <c r="C324" s="244"/>
      <c r="D324" s="234" t="s">
        <v>146</v>
      </c>
      <c r="E324" s="245" t="s">
        <v>1</v>
      </c>
      <c r="F324" s="246" t="s">
        <v>697</v>
      </c>
      <c r="G324" s="244"/>
      <c r="H324" s="247">
        <v>1.77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146</v>
      </c>
      <c r="AU324" s="253" t="s">
        <v>87</v>
      </c>
      <c r="AV324" s="14" t="s">
        <v>87</v>
      </c>
      <c r="AW324" s="14" t="s">
        <v>32</v>
      </c>
      <c r="AX324" s="14" t="s">
        <v>77</v>
      </c>
      <c r="AY324" s="253" t="s">
        <v>136</v>
      </c>
    </row>
    <row r="325" s="15" customFormat="1">
      <c r="A325" s="15"/>
      <c r="B325" s="254"/>
      <c r="C325" s="255"/>
      <c r="D325" s="234" t="s">
        <v>146</v>
      </c>
      <c r="E325" s="256" t="s">
        <v>1</v>
      </c>
      <c r="F325" s="257" t="s">
        <v>149</v>
      </c>
      <c r="G325" s="255"/>
      <c r="H325" s="258">
        <v>4.8600000000000003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146</v>
      </c>
      <c r="AU325" s="264" t="s">
        <v>87</v>
      </c>
      <c r="AV325" s="15" t="s">
        <v>150</v>
      </c>
      <c r="AW325" s="15" t="s">
        <v>32</v>
      </c>
      <c r="AX325" s="15" t="s">
        <v>85</v>
      </c>
      <c r="AY325" s="264" t="s">
        <v>136</v>
      </c>
    </row>
    <row r="326" s="2" customFormat="1" ht="16.5" customHeight="1">
      <c r="A326" s="38"/>
      <c r="B326" s="39"/>
      <c r="C326" s="219" t="s">
        <v>367</v>
      </c>
      <c r="D326" s="219" t="s">
        <v>139</v>
      </c>
      <c r="E326" s="220" t="s">
        <v>698</v>
      </c>
      <c r="F326" s="221" t="s">
        <v>699</v>
      </c>
      <c r="G326" s="222" t="s">
        <v>142</v>
      </c>
      <c r="H326" s="223">
        <v>16.449999999999999</v>
      </c>
      <c r="I326" s="224"/>
      <c r="J326" s="225">
        <f>ROUND(I326*H326,2)</f>
        <v>0</v>
      </c>
      <c r="K326" s="221" t="s">
        <v>1</v>
      </c>
      <c r="L326" s="44"/>
      <c r="M326" s="226" t="s">
        <v>1</v>
      </c>
      <c r="N326" s="227" t="s">
        <v>42</v>
      </c>
      <c r="O326" s="91"/>
      <c r="P326" s="228">
        <f>O326*H326</f>
        <v>0</v>
      </c>
      <c r="Q326" s="228">
        <v>0</v>
      </c>
      <c r="R326" s="228">
        <f>Q326*H326</f>
        <v>0</v>
      </c>
      <c r="S326" s="228">
        <v>2.3999999999999999</v>
      </c>
      <c r="T326" s="229">
        <f>S326*H326</f>
        <v>39.479999999999997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0" t="s">
        <v>150</v>
      </c>
      <c r="AT326" s="230" t="s">
        <v>139</v>
      </c>
      <c r="AU326" s="230" t="s">
        <v>87</v>
      </c>
      <c r="AY326" s="17" t="s">
        <v>136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7" t="s">
        <v>85</v>
      </c>
      <c r="BK326" s="231">
        <f>ROUND(I326*H326,2)</f>
        <v>0</v>
      </c>
      <c r="BL326" s="17" t="s">
        <v>150</v>
      </c>
      <c r="BM326" s="230" t="s">
        <v>700</v>
      </c>
    </row>
    <row r="327" s="13" customFormat="1">
      <c r="A327" s="13"/>
      <c r="B327" s="232"/>
      <c r="C327" s="233"/>
      <c r="D327" s="234" t="s">
        <v>146</v>
      </c>
      <c r="E327" s="235" t="s">
        <v>1</v>
      </c>
      <c r="F327" s="236" t="s">
        <v>608</v>
      </c>
      <c r="G327" s="233"/>
      <c r="H327" s="235" t="s">
        <v>1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146</v>
      </c>
      <c r="AU327" s="242" t="s">
        <v>87</v>
      </c>
      <c r="AV327" s="13" t="s">
        <v>85</v>
      </c>
      <c r="AW327" s="13" t="s">
        <v>32</v>
      </c>
      <c r="AX327" s="13" t="s">
        <v>77</v>
      </c>
      <c r="AY327" s="242" t="s">
        <v>136</v>
      </c>
    </row>
    <row r="328" s="14" customFormat="1">
      <c r="A328" s="14"/>
      <c r="B328" s="243"/>
      <c r="C328" s="244"/>
      <c r="D328" s="234" t="s">
        <v>146</v>
      </c>
      <c r="E328" s="245" t="s">
        <v>1</v>
      </c>
      <c r="F328" s="246" t="s">
        <v>701</v>
      </c>
      <c r="G328" s="244"/>
      <c r="H328" s="247">
        <v>16.449999999999999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146</v>
      </c>
      <c r="AU328" s="253" t="s">
        <v>87</v>
      </c>
      <c r="AV328" s="14" t="s">
        <v>87</v>
      </c>
      <c r="AW328" s="14" t="s">
        <v>32</v>
      </c>
      <c r="AX328" s="14" t="s">
        <v>85</v>
      </c>
      <c r="AY328" s="253" t="s">
        <v>136</v>
      </c>
    </row>
    <row r="329" s="2" customFormat="1" ht="24.15" customHeight="1">
      <c r="A329" s="38"/>
      <c r="B329" s="39"/>
      <c r="C329" s="219" t="s">
        <v>371</v>
      </c>
      <c r="D329" s="219" t="s">
        <v>139</v>
      </c>
      <c r="E329" s="220" t="s">
        <v>702</v>
      </c>
      <c r="F329" s="221" t="s">
        <v>703</v>
      </c>
      <c r="G329" s="222" t="s">
        <v>142</v>
      </c>
      <c r="H329" s="223">
        <v>16.449999999999999</v>
      </c>
      <c r="I329" s="224"/>
      <c r="J329" s="225">
        <f>ROUND(I329*H329,2)</f>
        <v>0</v>
      </c>
      <c r="K329" s="221" t="s">
        <v>1</v>
      </c>
      <c r="L329" s="44"/>
      <c r="M329" s="226" t="s">
        <v>1</v>
      </c>
      <c r="N329" s="227" t="s">
        <v>42</v>
      </c>
      <c r="O329" s="91"/>
      <c r="P329" s="228">
        <f>O329*H329</f>
        <v>0</v>
      </c>
      <c r="Q329" s="228">
        <v>0</v>
      </c>
      <c r="R329" s="228">
        <f>Q329*H329</f>
        <v>0</v>
      </c>
      <c r="S329" s="228">
        <v>2.3999999999999999</v>
      </c>
      <c r="T329" s="229">
        <f>S329*H329</f>
        <v>39.479999999999997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150</v>
      </c>
      <c r="AT329" s="230" t="s">
        <v>139</v>
      </c>
      <c r="AU329" s="230" t="s">
        <v>87</v>
      </c>
      <c r="AY329" s="17" t="s">
        <v>136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85</v>
      </c>
      <c r="BK329" s="231">
        <f>ROUND(I329*H329,2)</f>
        <v>0</v>
      </c>
      <c r="BL329" s="17" t="s">
        <v>150</v>
      </c>
      <c r="BM329" s="230" t="s">
        <v>704</v>
      </c>
    </row>
    <row r="330" s="13" customFormat="1">
      <c r="A330" s="13"/>
      <c r="B330" s="232"/>
      <c r="C330" s="233"/>
      <c r="D330" s="234" t="s">
        <v>146</v>
      </c>
      <c r="E330" s="235" t="s">
        <v>1</v>
      </c>
      <c r="F330" s="236" t="s">
        <v>608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146</v>
      </c>
      <c r="AU330" s="242" t="s">
        <v>87</v>
      </c>
      <c r="AV330" s="13" t="s">
        <v>85</v>
      </c>
      <c r="AW330" s="13" t="s">
        <v>32</v>
      </c>
      <c r="AX330" s="13" t="s">
        <v>77</v>
      </c>
      <c r="AY330" s="242" t="s">
        <v>136</v>
      </c>
    </row>
    <row r="331" s="14" customFormat="1">
      <c r="A331" s="14"/>
      <c r="B331" s="243"/>
      <c r="C331" s="244"/>
      <c r="D331" s="234" t="s">
        <v>146</v>
      </c>
      <c r="E331" s="245" t="s">
        <v>1</v>
      </c>
      <c r="F331" s="246" t="s">
        <v>701</v>
      </c>
      <c r="G331" s="244"/>
      <c r="H331" s="247">
        <v>16.449999999999999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146</v>
      </c>
      <c r="AU331" s="253" t="s">
        <v>87</v>
      </c>
      <c r="AV331" s="14" t="s">
        <v>87</v>
      </c>
      <c r="AW331" s="14" t="s">
        <v>32</v>
      </c>
      <c r="AX331" s="14" t="s">
        <v>85</v>
      </c>
      <c r="AY331" s="253" t="s">
        <v>136</v>
      </c>
    </row>
    <row r="332" s="2" customFormat="1" ht="44.25" customHeight="1">
      <c r="A332" s="38"/>
      <c r="B332" s="39"/>
      <c r="C332" s="219" t="s">
        <v>375</v>
      </c>
      <c r="D332" s="219" t="s">
        <v>139</v>
      </c>
      <c r="E332" s="220" t="s">
        <v>705</v>
      </c>
      <c r="F332" s="221" t="s">
        <v>706</v>
      </c>
      <c r="G332" s="222" t="s">
        <v>142</v>
      </c>
      <c r="H332" s="223">
        <v>15.199999999999999</v>
      </c>
      <c r="I332" s="224"/>
      <c r="J332" s="225">
        <f>ROUND(I332*H332,2)</f>
        <v>0</v>
      </c>
      <c r="K332" s="221" t="s">
        <v>1</v>
      </c>
      <c r="L332" s="44"/>
      <c r="M332" s="226" t="s">
        <v>1</v>
      </c>
      <c r="N332" s="227" t="s">
        <v>42</v>
      </c>
      <c r="O332" s="91"/>
      <c r="P332" s="228">
        <f>O332*H332</f>
        <v>0</v>
      </c>
      <c r="Q332" s="228">
        <v>0</v>
      </c>
      <c r="R332" s="228">
        <f>Q332*H332</f>
        <v>0</v>
      </c>
      <c r="S332" s="228">
        <v>2.3999999999999999</v>
      </c>
      <c r="T332" s="229">
        <f>S332*H332</f>
        <v>36.479999999999997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0" t="s">
        <v>150</v>
      </c>
      <c r="AT332" s="230" t="s">
        <v>139</v>
      </c>
      <c r="AU332" s="230" t="s">
        <v>87</v>
      </c>
      <c r="AY332" s="17" t="s">
        <v>136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85</v>
      </c>
      <c r="BK332" s="231">
        <f>ROUND(I332*H332,2)</f>
        <v>0</v>
      </c>
      <c r="BL332" s="17" t="s">
        <v>150</v>
      </c>
      <c r="BM332" s="230" t="s">
        <v>707</v>
      </c>
    </row>
    <row r="333" s="13" customFormat="1">
      <c r="A333" s="13"/>
      <c r="B333" s="232"/>
      <c r="C333" s="233"/>
      <c r="D333" s="234" t="s">
        <v>146</v>
      </c>
      <c r="E333" s="235" t="s">
        <v>1</v>
      </c>
      <c r="F333" s="236" t="s">
        <v>608</v>
      </c>
      <c r="G333" s="233"/>
      <c r="H333" s="235" t="s">
        <v>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146</v>
      </c>
      <c r="AU333" s="242" t="s">
        <v>87</v>
      </c>
      <c r="AV333" s="13" t="s">
        <v>85</v>
      </c>
      <c r="AW333" s="13" t="s">
        <v>32</v>
      </c>
      <c r="AX333" s="13" t="s">
        <v>77</v>
      </c>
      <c r="AY333" s="242" t="s">
        <v>136</v>
      </c>
    </row>
    <row r="334" s="14" customFormat="1">
      <c r="A334" s="14"/>
      <c r="B334" s="243"/>
      <c r="C334" s="244"/>
      <c r="D334" s="234" t="s">
        <v>146</v>
      </c>
      <c r="E334" s="245" t="s">
        <v>1</v>
      </c>
      <c r="F334" s="246" t="s">
        <v>708</v>
      </c>
      <c r="G334" s="244"/>
      <c r="H334" s="247">
        <v>15.199999999999999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146</v>
      </c>
      <c r="AU334" s="253" t="s">
        <v>87</v>
      </c>
      <c r="AV334" s="14" t="s">
        <v>87</v>
      </c>
      <c r="AW334" s="14" t="s">
        <v>32</v>
      </c>
      <c r="AX334" s="14" t="s">
        <v>85</v>
      </c>
      <c r="AY334" s="253" t="s">
        <v>136</v>
      </c>
    </row>
    <row r="335" s="2" customFormat="1" ht="49.05" customHeight="1">
      <c r="A335" s="38"/>
      <c r="B335" s="39"/>
      <c r="C335" s="219" t="s">
        <v>379</v>
      </c>
      <c r="D335" s="219" t="s">
        <v>139</v>
      </c>
      <c r="E335" s="220" t="s">
        <v>709</v>
      </c>
      <c r="F335" s="221" t="s">
        <v>710</v>
      </c>
      <c r="G335" s="222" t="s">
        <v>252</v>
      </c>
      <c r="H335" s="223">
        <v>6</v>
      </c>
      <c r="I335" s="224"/>
      <c r="J335" s="225">
        <f>ROUND(I335*H335,2)</f>
        <v>0</v>
      </c>
      <c r="K335" s="221" t="s">
        <v>1</v>
      </c>
      <c r="L335" s="44"/>
      <c r="M335" s="226" t="s">
        <v>1</v>
      </c>
      <c r="N335" s="227" t="s">
        <v>42</v>
      </c>
      <c r="O335" s="91"/>
      <c r="P335" s="228">
        <f>O335*H335</f>
        <v>0</v>
      </c>
      <c r="Q335" s="228">
        <v>0</v>
      </c>
      <c r="R335" s="228">
        <f>Q335*H335</f>
        <v>0</v>
      </c>
      <c r="S335" s="228">
        <v>2.3999999999999999</v>
      </c>
      <c r="T335" s="229">
        <f>S335*H335</f>
        <v>14.399999999999999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150</v>
      </c>
      <c r="AT335" s="230" t="s">
        <v>139</v>
      </c>
      <c r="AU335" s="230" t="s">
        <v>87</v>
      </c>
      <c r="AY335" s="17" t="s">
        <v>136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85</v>
      </c>
      <c r="BK335" s="231">
        <f>ROUND(I335*H335,2)</f>
        <v>0</v>
      </c>
      <c r="BL335" s="17" t="s">
        <v>150</v>
      </c>
      <c r="BM335" s="230" t="s">
        <v>711</v>
      </c>
    </row>
    <row r="336" s="13" customFormat="1">
      <c r="A336" s="13"/>
      <c r="B336" s="232"/>
      <c r="C336" s="233"/>
      <c r="D336" s="234" t="s">
        <v>146</v>
      </c>
      <c r="E336" s="235" t="s">
        <v>1</v>
      </c>
      <c r="F336" s="236" t="s">
        <v>712</v>
      </c>
      <c r="G336" s="233"/>
      <c r="H336" s="235" t="s">
        <v>1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146</v>
      </c>
      <c r="AU336" s="242" t="s">
        <v>87</v>
      </c>
      <c r="AV336" s="13" t="s">
        <v>85</v>
      </c>
      <c r="AW336" s="13" t="s">
        <v>32</v>
      </c>
      <c r="AX336" s="13" t="s">
        <v>77</v>
      </c>
      <c r="AY336" s="242" t="s">
        <v>136</v>
      </c>
    </row>
    <row r="337" s="14" customFormat="1">
      <c r="A337" s="14"/>
      <c r="B337" s="243"/>
      <c r="C337" s="244"/>
      <c r="D337" s="234" t="s">
        <v>146</v>
      </c>
      <c r="E337" s="245" t="s">
        <v>1</v>
      </c>
      <c r="F337" s="246" t="s">
        <v>165</v>
      </c>
      <c r="G337" s="244"/>
      <c r="H337" s="247">
        <v>6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146</v>
      </c>
      <c r="AU337" s="253" t="s">
        <v>87</v>
      </c>
      <c r="AV337" s="14" t="s">
        <v>87</v>
      </c>
      <c r="AW337" s="14" t="s">
        <v>32</v>
      </c>
      <c r="AX337" s="14" t="s">
        <v>85</v>
      </c>
      <c r="AY337" s="253" t="s">
        <v>136</v>
      </c>
    </row>
    <row r="338" s="2" customFormat="1" ht="24.15" customHeight="1">
      <c r="A338" s="38"/>
      <c r="B338" s="39"/>
      <c r="C338" s="219" t="s">
        <v>384</v>
      </c>
      <c r="D338" s="219" t="s">
        <v>139</v>
      </c>
      <c r="E338" s="220" t="s">
        <v>713</v>
      </c>
      <c r="F338" s="221" t="s">
        <v>714</v>
      </c>
      <c r="G338" s="222" t="s">
        <v>277</v>
      </c>
      <c r="H338" s="223">
        <v>3.4500000000000002</v>
      </c>
      <c r="I338" s="224"/>
      <c r="J338" s="225">
        <f>ROUND(I338*H338,2)</f>
        <v>0</v>
      </c>
      <c r="K338" s="221" t="s">
        <v>1</v>
      </c>
      <c r="L338" s="44"/>
      <c r="M338" s="226" t="s">
        <v>1</v>
      </c>
      <c r="N338" s="227" t="s">
        <v>42</v>
      </c>
      <c r="O338" s="91"/>
      <c r="P338" s="228">
        <f>O338*H338</f>
        <v>0</v>
      </c>
      <c r="Q338" s="228">
        <v>0</v>
      </c>
      <c r="R338" s="228">
        <f>Q338*H338</f>
        <v>0</v>
      </c>
      <c r="S338" s="228">
        <v>2.3999999999999999</v>
      </c>
      <c r="T338" s="229">
        <f>S338*H338</f>
        <v>8.2799999999999994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0" t="s">
        <v>150</v>
      </c>
      <c r="AT338" s="230" t="s">
        <v>139</v>
      </c>
      <c r="AU338" s="230" t="s">
        <v>87</v>
      </c>
      <c r="AY338" s="17" t="s">
        <v>136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85</v>
      </c>
      <c r="BK338" s="231">
        <f>ROUND(I338*H338,2)</f>
        <v>0</v>
      </c>
      <c r="BL338" s="17" t="s">
        <v>150</v>
      </c>
      <c r="BM338" s="230" t="s">
        <v>715</v>
      </c>
    </row>
    <row r="339" s="13" customFormat="1">
      <c r="A339" s="13"/>
      <c r="B339" s="232"/>
      <c r="C339" s="233"/>
      <c r="D339" s="234" t="s">
        <v>146</v>
      </c>
      <c r="E339" s="235" t="s">
        <v>1</v>
      </c>
      <c r="F339" s="236" t="s">
        <v>579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146</v>
      </c>
      <c r="AU339" s="242" t="s">
        <v>87</v>
      </c>
      <c r="AV339" s="13" t="s">
        <v>85</v>
      </c>
      <c r="AW339" s="13" t="s">
        <v>32</v>
      </c>
      <c r="AX339" s="13" t="s">
        <v>77</v>
      </c>
      <c r="AY339" s="242" t="s">
        <v>136</v>
      </c>
    </row>
    <row r="340" s="14" customFormat="1">
      <c r="A340" s="14"/>
      <c r="B340" s="243"/>
      <c r="C340" s="244"/>
      <c r="D340" s="234" t="s">
        <v>146</v>
      </c>
      <c r="E340" s="245" t="s">
        <v>1</v>
      </c>
      <c r="F340" s="246" t="s">
        <v>716</v>
      </c>
      <c r="G340" s="244"/>
      <c r="H340" s="247">
        <v>3.4500000000000002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146</v>
      </c>
      <c r="AU340" s="253" t="s">
        <v>87</v>
      </c>
      <c r="AV340" s="14" t="s">
        <v>87</v>
      </c>
      <c r="AW340" s="14" t="s">
        <v>32</v>
      </c>
      <c r="AX340" s="14" t="s">
        <v>85</v>
      </c>
      <c r="AY340" s="253" t="s">
        <v>136</v>
      </c>
    </row>
    <row r="341" s="12" customFormat="1" ht="22.8" customHeight="1">
      <c r="A341" s="12"/>
      <c r="B341" s="203"/>
      <c r="C341" s="204"/>
      <c r="D341" s="205" t="s">
        <v>76</v>
      </c>
      <c r="E341" s="217" t="s">
        <v>396</v>
      </c>
      <c r="F341" s="217" t="s">
        <v>397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SUM(P342:P348)</f>
        <v>0</v>
      </c>
      <c r="Q341" s="211"/>
      <c r="R341" s="212">
        <f>SUM(R342:R348)</f>
        <v>0</v>
      </c>
      <c r="S341" s="211"/>
      <c r="T341" s="213">
        <f>SUM(T342:T348)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85</v>
      </c>
      <c r="AT341" s="215" t="s">
        <v>76</v>
      </c>
      <c r="AU341" s="215" t="s">
        <v>85</v>
      </c>
      <c r="AY341" s="214" t="s">
        <v>136</v>
      </c>
      <c r="BK341" s="216">
        <f>SUM(BK342:BK348)</f>
        <v>0</v>
      </c>
    </row>
    <row r="342" s="2" customFormat="1" ht="33" customHeight="1">
      <c r="A342" s="38"/>
      <c r="B342" s="39"/>
      <c r="C342" s="219" t="s">
        <v>388</v>
      </c>
      <c r="D342" s="219" t="s">
        <v>139</v>
      </c>
      <c r="E342" s="220" t="s">
        <v>717</v>
      </c>
      <c r="F342" s="221" t="s">
        <v>718</v>
      </c>
      <c r="G342" s="222" t="s">
        <v>401</v>
      </c>
      <c r="H342" s="223">
        <v>378.25999999999999</v>
      </c>
      <c r="I342" s="224"/>
      <c r="J342" s="225">
        <f>ROUND(I342*H342,2)</f>
        <v>0</v>
      </c>
      <c r="K342" s="221" t="s">
        <v>143</v>
      </c>
      <c r="L342" s="44"/>
      <c r="M342" s="226" t="s">
        <v>1</v>
      </c>
      <c r="N342" s="227" t="s">
        <v>42</v>
      </c>
      <c r="O342" s="91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0" t="s">
        <v>150</v>
      </c>
      <c r="AT342" s="230" t="s">
        <v>139</v>
      </c>
      <c r="AU342" s="230" t="s">
        <v>87</v>
      </c>
      <c r="AY342" s="17" t="s">
        <v>136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85</v>
      </c>
      <c r="BK342" s="231">
        <f>ROUND(I342*H342,2)</f>
        <v>0</v>
      </c>
      <c r="BL342" s="17" t="s">
        <v>150</v>
      </c>
      <c r="BM342" s="230" t="s">
        <v>719</v>
      </c>
    </row>
    <row r="343" s="2" customFormat="1" ht="21.75" customHeight="1">
      <c r="A343" s="38"/>
      <c r="B343" s="39"/>
      <c r="C343" s="219" t="s">
        <v>392</v>
      </c>
      <c r="D343" s="219" t="s">
        <v>139</v>
      </c>
      <c r="E343" s="220" t="s">
        <v>720</v>
      </c>
      <c r="F343" s="221" t="s">
        <v>721</v>
      </c>
      <c r="G343" s="222" t="s">
        <v>401</v>
      </c>
      <c r="H343" s="223">
        <v>5673.8999999999996</v>
      </c>
      <c r="I343" s="224"/>
      <c r="J343" s="225">
        <f>ROUND(I343*H343,2)</f>
        <v>0</v>
      </c>
      <c r="K343" s="221" t="s">
        <v>143</v>
      </c>
      <c r="L343" s="44"/>
      <c r="M343" s="226" t="s">
        <v>1</v>
      </c>
      <c r="N343" s="227" t="s">
        <v>42</v>
      </c>
      <c r="O343" s="91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150</v>
      </c>
      <c r="AT343" s="230" t="s">
        <v>139</v>
      </c>
      <c r="AU343" s="230" t="s">
        <v>87</v>
      </c>
      <c r="AY343" s="17" t="s">
        <v>136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85</v>
      </c>
      <c r="BK343" s="231">
        <f>ROUND(I343*H343,2)</f>
        <v>0</v>
      </c>
      <c r="BL343" s="17" t="s">
        <v>150</v>
      </c>
      <c r="BM343" s="230" t="s">
        <v>722</v>
      </c>
    </row>
    <row r="344" s="14" customFormat="1">
      <c r="A344" s="14"/>
      <c r="B344" s="243"/>
      <c r="C344" s="244"/>
      <c r="D344" s="234" t="s">
        <v>146</v>
      </c>
      <c r="E344" s="245" t="s">
        <v>1</v>
      </c>
      <c r="F344" s="246" t="s">
        <v>723</v>
      </c>
      <c r="G344" s="244"/>
      <c r="H344" s="247">
        <v>5673.8999999999996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146</v>
      </c>
      <c r="AU344" s="253" t="s">
        <v>87</v>
      </c>
      <c r="AV344" s="14" t="s">
        <v>87</v>
      </c>
      <c r="AW344" s="14" t="s">
        <v>32</v>
      </c>
      <c r="AX344" s="14" t="s">
        <v>85</v>
      </c>
      <c r="AY344" s="253" t="s">
        <v>136</v>
      </c>
    </row>
    <row r="345" s="2" customFormat="1" ht="16.5" customHeight="1">
      <c r="A345" s="38"/>
      <c r="B345" s="39"/>
      <c r="C345" s="219" t="s">
        <v>398</v>
      </c>
      <c r="D345" s="219" t="s">
        <v>139</v>
      </c>
      <c r="E345" s="220" t="s">
        <v>724</v>
      </c>
      <c r="F345" s="221" t="s">
        <v>725</v>
      </c>
      <c r="G345" s="222" t="s">
        <v>401</v>
      </c>
      <c r="H345" s="223">
        <v>378.25999999999999</v>
      </c>
      <c r="I345" s="224"/>
      <c r="J345" s="225">
        <f>ROUND(I345*H345,2)</f>
        <v>0</v>
      </c>
      <c r="K345" s="221" t="s">
        <v>143</v>
      </c>
      <c r="L345" s="44"/>
      <c r="M345" s="226" t="s">
        <v>1</v>
      </c>
      <c r="N345" s="227" t="s">
        <v>42</v>
      </c>
      <c r="O345" s="91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150</v>
      </c>
      <c r="AT345" s="230" t="s">
        <v>139</v>
      </c>
      <c r="AU345" s="230" t="s">
        <v>87</v>
      </c>
      <c r="AY345" s="17" t="s">
        <v>136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85</v>
      </c>
      <c r="BK345" s="231">
        <f>ROUND(I345*H345,2)</f>
        <v>0</v>
      </c>
      <c r="BL345" s="17" t="s">
        <v>150</v>
      </c>
      <c r="BM345" s="230" t="s">
        <v>726</v>
      </c>
    </row>
    <row r="346" s="2" customFormat="1" ht="44.25" customHeight="1">
      <c r="A346" s="38"/>
      <c r="B346" s="39"/>
      <c r="C346" s="219" t="s">
        <v>403</v>
      </c>
      <c r="D346" s="219" t="s">
        <v>139</v>
      </c>
      <c r="E346" s="220" t="s">
        <v>413</v>
      </c>
      <c r="F346" s="221" t="s">
        <v>414</v>
      </c>
      <c r="G346" s="222" t="s">
        <v>401</v>
      </c>
      <c r="H346" s="223">
        <v>195.63</v>
      </c>
      <c r="I346" s="224"/>
      <c r="J346" s="225">
        <f>ROUND(I346*H346,2)</f>
        <v>0</v>
      </c>
      <c r="K346" s="221" t="s">
        <v>143</v>
      </c>
      <c r="L346" s="44"/>
      <c r="M346" s="226" t="s">
        <v>1</v>
      </c>
      <c r="N346" s="227" t="s">
        <v>42</v>
      </c>
      <c r="O346" s="91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0" t="s">
        <v>150</v>
      </c>
      <c r="AT346" s="230" t="s">
        <v>139</v>
      </c>
      <c r="AU346" s="230" t="s">
        <v>87</v>
      </c>
      <c r="AY346" s="17" t="s">
        <v>136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85</v>
      </c>
      <c r="BK346" s="231">
        <f>ROUND(I346*H346,2)</f>
        <v>0</v>
      </c>
      <c r="BL346" s="17" t="s">
        <v>150</v>
      </c>
      <c r="BM346" s="230" t="s">
        <v>727</v>
      </c>
    </row>
    <row r="347" s="2" customFormat="1" ht="44.25" customHeight="1">
      <c r="A347" s="38"/>
      <c r="B347" s="39"/>
      <c r="C347" s="219" t="s">
        <v>408</v>
      </c>
      <c r="D347" s="219" t="s">
        <v>139</v>
      </c>
      <c r="E347" s="220" t="s">
        <v>728</v>
      </c>
      <c r="F347" s="221" t="s">
        <v>729</v>
      </c>
      <c r="G347" s="222" t="s">
        <v>401</v>
      </c>
      <c r="H347" s="223">
        <v>115.59999999999999</v>
      </c>
      <c r="I347" s="224"/>
      <c r="J347" s="225">
        <f>ROUND(I347*H347,2)</f>
        <v>0</v>
      </c>
      <c r="K347" s="221" t="s">
        <v>143</v>
      </c>
      <c r="L347" s="44"/>
      <c r="M347" s="226" t="s">
        <v>1</v>
      </c>
      <c r="N347" s="227" t="s">
        <v>42</v>
      </c>
      <c r="O347" s="91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150</v>
      </c>
      <c r="AT347" s="230" t="s">
        <v>139</v>
      </c>
      <c r="AU347" s="230" t="s">
        <v>87</v>
      </c>
      <c r="AY347" s="17" t="s">
        <v>136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85</v>
      </c>
      <c r="BK347" s="231">
        <f>ROUND(I347*H347,2)</f>
        <v>0</v>
      </c>
      <c r="BL347" s="17" t="s">
        <v>150</v>
      </c>
      <c r="BM347" s="230" t="s">
        <v>730</v>
      </c>
    </row>
    <row r="348" s="2" customFormat="1" ht="44.25" customHeight="1">
      <c r="A348" s="38"/>
      <c r="B348" s="39"/>
      <c r="C348" s="219" t="s">
        <v>412</v>
      </c>
      <c r="D348" s="219" t="s">
        <v>139</v>
      </c>
      <c r="E348" s="220" t="s">
        <v>731</v>
      </c>
      <c r="F348" s="221" t="s">
        <v>732</v>
      </c>
      <c r="G348" s="222" t="s">
        <v>401</v>
      </c>
      <c r="H348" s="223">
        <v>67.030000000000001</v>
      </c>
      <c r="I348" s="224"/>
      <c r="J348" s="225">
        <f>ROUND(I348*H348,2)</f>
        <v>0</v>
      </c>
      <c r="K348" s="221" t="s">
        <v>143</v>
      </c>
      <c r="L348" s="44"/>
      <c r="M348" s="226" t="s">
        <v>1</v>
      </c>
      <c r="N348" s="227" t="s">
        <v>42</v>
      </c>
      <c r="O348" s="91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0" t="s">
        <v>150</v>
      </c>
      <c r="AT348" s="230" t="s">
        <v>139</v>
      </c>
      <c r="AU348" s="230" t="s">
        <v>87</v>
      </c>
      <c r="AY348" s="17" t="s">
        <v>136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7" t="s">
        <v>85</v>
      </c>
      <c r="BK348" s="231">
        <f>ROUND(I348*H348,2)</f>
        <v>0</v>
      </c>
      <c r="BL348" s="17" t="s">
        <v>150</v>
      </c>
      <c r="BM348" s="230" t="s">
        <v>733</v>
      </c>
    </row>
    <row r="349" s="12" customFormat="1" ht="22.8" customHeight="1">
      <c r="A349" s="12"/>
      <c r="B349" s="203"/>
      <c r="C349" s="204"/>
      <c r="D349" s="205" t="s">
        <v>76</v>
      </c>
      <c r="E349" s="217" t="s">
        <v>416</v>
      </c>
      <c r="F349" s="217" t="s">
        <v>417</v>
      </c>
      <c r="G349" s="204"/>
      <c r="H349" s="204"/>
      <c r="I349" s="207"/>
      <c r="J349" s="218">
        <f>BK349</f>
        <v>0</v>
      </c>
      <c r="K349" s="204"/>
      <c r="L349" s="209"/>
      <c r="M349" s="210"/>
      <c r="N349" s="211"/>
      <c r="O349" s="211"/>
      <c r="P349" s="212">
        <f>P350</f>
        <v>0</v>
      </c>
      <c r="Q349" s="211"/>
      <c r="R349" s="212">
        <f>R350</f>
        <v>0</v>
      </c>
      <c r="S349" s="211"/>
      <c r="T349" s="213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4" t="s">
        <v>85</v>
      </c>
      <c r="AT349" s="215" t="s">
        <v>76</v>
      </c>
      <c r="AU349" s="215" t="s">
        <v>85</v>
      </c>
      <c r="AY349" s="214" t="s">
        <v>136</v>
      </c>
      <c r="BK349" s="216">
        <f>BK350</f>
        <v>0</v>
      </c>
    </row>
    <row r="350" s="2" customFormat="1" ht="33" customHeight="1">
      <c r="A350" s="38"/>
      <c r="B350" s="39"/>
      <c r="C350" s="219" t="s">
        <v>418</v>
      </c>
      <c r="D350" s="219" t="s">
        <v>139</v>
      </c>
      <c r="E350" s="220" t="s">
        <v>734</v>
      </c>
      <c r="F350" s="221" t="s">
        <v>735</v>
      </c>
      <c r="G350" s="222" t="s">
        <v>401</v>
      </c>
      <c r="H350" s="223">
        <v>176.65100000000001</v>
      </c>
      <c r="I350" s="224"/>
      <c r="J350" s="225">
        <f>ROUND(I350*H350,2)</f>
        <v>0</v>
      </c>
      <c r="K350" s="221" t="s">
        <v>143</v>
      </c>
      <c r="L350" s="44"/>
      <c r="M350" s="226" t="s">
        <v>1</v>
      </c>
      <c r="N350" s="227" t="s">
        <v>42</v>
      </c>
      <c r="O350" s="91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0" t="s">
        <v>150</v>
      </c>
      <c r="AT350" s="230" t="s">
        <v>139</v>
      </c>
      <c r="AU350" s="230" t="s">
        <v>87</v>
      </c>
      <c r="AY350" s="17" t="s">
        <v>136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7" t="s">
        <v>85</v>
      </c>
      <c r="BK350" s="231">
        <f>ROUND(I350*H350,2)</f>
        <v>0</v>
      </c>
      <c r="BL350" s="17" t="s">
        <v>150</v>
      </c>
      <c r="BM350" s="230" t="s">
        <v>736</v>
      </c>
    </row>
    <row r="351" s="12" customFormat="1" ht="25.92" customHeight="1">
      <c r="A351" s="12"/>
      <c r="B351" s="203"/>
      <c r="C351" s="204"/>
      <c r="D351" s="205" t="s">
        <v>76</v>
      </c>
      <c r="E351" s="206" t="s">
        <v>422</v>
      </c>
      <c r="F351" s="206" t="s">
        <v>423</v>
      </c>
      <c r="G351" s="204"/>
      <c r="H351" s="204"/>
      <c r="I351" s="207"/>
      <c r="J351" s="208">
        <f>BK351</f>
        <v>0</v>
      </c>
      <c r="K351" s="204"/>
      <c r="L351" s="209"/>
      <c r="M351" s="210"/>
      <c r="N351" s="211"/>
      <c r="O351" s="211"/>
      <c r="P351" s="212">
        <f>P352+P367+P377+P383</f>
        <v>0</v>
      </c>
      <c r="Q351" s="211"/>
      <c r="R351" s="212">
        <f>R352+R367+R377+R383</f>
        <v>0.26265341999999997</v>
      </c>
      <c r="S351" s="211"/>
      <c r="T351" s="213">
        <f>T352+T367+T377+T383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4" t="s">
        <v>87</v>
      </c>
      <c r="AT351" s="215" t="s">
        <v>76</v>
      </c>
      <c r="AU351" s="215" t="s">
        <v>77</v>
      </c>
      <c r="AY351" s="214" t="s">
        <v>136</v>
      </c>
      <c r="BK351" s="216">
        <f>BK352+BK367+BK377+BK383</f>
        <v>0</v>
      </c>
    </row>
    <row r="352" s="12" customFormat="1" ht="22.8" customHeight="1">
      <c r="A352" s="12"/>
      <c r="B352" s="203"/>
      <c r="C352" s="204"/>
      <c r="D352" s="205" t="s">
        <v>76</v>
      </c>
      <c r="E352" s="217" t="s">
        <v>737</v>
      </c>
      <c r="F352" s="217" t="s">
        <v>738</v>
      </c>
      <c r="G352" s="204"/>
      <c r="H352" s="204"/>
      <c r="I352" s="207"/>
      <c r="J352" s="218">
        <f>BK352</f>
        <v>0</v>
      </c>
      <c r="K352" s="204"/>
      <c r="L352" s="209"/>
      <c r="M352" s="210"/>
      <c r="N352" s="211"/>
      <c r="O352" s="211"/>
      <c r="P352" s="212">
        <f>SUM(P353:P366)</f>
        <v>0</v>
      </c>
      <c r="Q352" s="211"/>
      <c r="R352" s="212">
        <f>SUM(R353:R366)</f>
        <v>0.1330654</v>
      </c>
      <c r="S352" s="211"/>
      <c r="T352" s="213">
        <f>SUM(T353:T366)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4" t="s">
        <v>87</v>
      </c>
      <c r="AT352" s="215" t="s">
        <v>76</v>
      </c>
      <c r="AU352" s="215" t="s">
        <v>85</v>
      </c>
      <c r="AY352" s="214" t="s">
        <v>136</v>
      </c>
      <c r="BK352" s="216">
        <f>SUM(BK353:BK366)</f>
        <v>0</v>
      </c>
    </row>
    <row r="353" s="2" customFormat="1" ht="24.15" customHeight="1">
      <c r="A353" s="38"/>
      <c r="B353" s="39"/>
      <c r="C353" s="219" t="s">
        <v>426</v>
      </c>
      <c r="D353" s="219" t="s">
        <v>139</v>
      </c>
      <c r="E353" s="220" t="s">
        <v>739</v>
      </c>
      <c r="F353" s="221" t="s">
        <v>740</v>
      </c>
      <c r="G353" s="222" t="s">
        <v>142</v>
      </c>
      <c r="H353" s="223">
        <v>18.835000000000001</v>
      </c>
      <c r="I353" s="224"/>
      <c r="J353" s="225">
        <f>ROUND(I353*H353,2)</f>
        <v>0</v>
      </c>
      <c r="K353" s="221" t="s">
        <v>143</v>
      </c>
      <c r="L353" s="44"/>
      <c r="M353" s="226" t="s">
        <v>1</v>
      </c>
      <c r="N353" s="227" t="s">
        <v>42</v>
      </c>
      <c r="O353" s="91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0" t="s">
        <v>144</v>
      </c>
      <c r="AT353" s="230" t="s">
        <v>139</v>
      </c>
      <c r="AU353" s="230" t="s">
        <v>87</v>
      </c>
      <c r="AY353" s="17" t="s">
        <v>136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85</v>
      </c>
      <c r="BK353" s="231">
        <f>ROUND(I353*H353,2)</f>
        <v>0</v>
      </c>
      <c r="BL353" s="17" t="s">
        <v>144</v>
      </c>
      <c r="BM353" s="230" t="s">
        <v>741</v>
      </c>
    </row>
    <row r="354" s="13" customFormat="1">
      <c r="A354" s="13"/>
      <c r="B354" s="232"/>
      <c r="C354" s="233"/>
      <c r="D354" s="234" t="s">
        <v>146</v>
      </c>
      <c r="E354" s="235" t="s">
        <v>1</v>
      </c>
      <c r="F354" s="236" t="s">
        <v>584</v>
      </c>
      <c r="G354" s="233"/>
      <c r="H354" s="235" t="s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146</v>
      </c>
      <c r="AU354" s="242" t="s">
        <v>87</v>
      </c>
      <c r="AV354" s="13" t="s">
        <v>85</v>
      </c>
      <c r="AW354" s="13" t="s">
        <v>32</v>
      </c>
      <c r="AX354" s="13" t="s">
        <v>77</v>
      </c>
      <c r="AY354" s="242" t="s">
        <v>136</v>
      </c>
    </row>
    <row r="355" s="14" customFormat="1">
      <c r="A355" s="14"/>
      <c r="B355" s="243"/>
      <c r="C355" s="244"/>
      <c r="D355" s="234" t="s">
        <v>146</v>
      </c>
      <c r="E355" s="245" t="s">
        <v>1</v>
      </c>
      <c r="F355" s="246" t="s">
        <v>742</v>
      </c>
      <c r="G355" s="244"/>
      <c r="H355" s="247">
        <v>18.835000000000001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146</v>
      </c>
      <c r="AU355" s="253" t="s">
        <v>87</v>
      </c>
      <c r="AV355" s="14" t="s">
        <v>87</v>
      </c>
      <c r="AW355" s="14" t="s">
        <v>32</v>
      </c>
      <c r="AX355" s="14" t="s">
        <v>85</v>
      </c>
      <c r="AY355" s="253" t="s">
        <v>136</v>
      </c>
    </row>
    <row r="356" s="2" customFormat="1" ht="37.8" customHeight="1">
      <c r="A356" s="38"/>
      <c r="B356" s="39"/>
      <c r="C356" s="270" t="s">
        <v>431</v>
      </c>
      <c r="D356" s="270" t="s">
        <v>743</v>
      </c>
      <c r="E356" s="271" t="s">
        <v>744</v>
      </c>
      <c r="F356" s="272" t="s">
        <v>745</v>
      </c>
      <c r="G356" s="273" t="s">
        <v>142</v>
      </c>
      <c r="H356" s="274">
        <v>21.218</v>
      </c>
      <c r="I356" s="275"/>
      <c r="J356" s="276">
        <f>ROUND(I356*H356,2)</f>
        <v>0</v>
      </c>
      <c r="K356" s="272" t="s">
        <v>143</v>
      </c>
      <c r="L356" s="277"/>
      <c r="M356" s="278" t="s">
        <v>1</v>
      </c>
      <c r="N356" s="279" t="s">
        <v>42</v>
      </c>
      <c r="O356" s="91"/>
      <c r="P356" s="228">
        <f>O356*H356</f>
        <v>0</v>
      </c>
      <c r="Q356" s="228">
        <v>0.0047000000000000002</v>
      </c>
      <c r="R356" s="228">
        <f>Q356*H356</f>
        <v>0.09972460000000001</v>
      </c>
      <c r="S356" s="228">
        <v>0</v>
      </c>
      <c r="T356" s="22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0" t="s">
        <v>280</v>
      </c>
      <c r="AT356" s="230" t="s">
        <v>743</v>
      </c>
      <c r="AU356" s="230" t="s">
        <v>87</v>
      </c>
      <c r="AY356" s="17" t="s">
        <v>136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7" t="s">
        <v>85</v>
      </c>
      <c r="BK356" s="231">
        <f>ROUND(I356*H356,2)</f>
        <v>0</v>
      </c>
      <c r="BL356" s="17" t="s">
        <v>144</v>
      </c>
      <c r="BM356" s="230" t="s">
        <v>746</v>
      </c>
    </row>
    <row r="357" s="14" customFormat="1">
      <c r="A357" s="14"/>
      <c r="B357" s="243"/>
      <c r="C357" s="244"/>
      <c r="D357" s="234" t="s">
        <v>146</v>
      </c>
      <c r="E357" s="244"/>
      <c r="F357" s="246" t="s">
        <v>747</v>
      </c>
      <c r="G357" s="244"/>
      <c r="H357" s="247">
        <v>21.218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146</v>
      </c>
      <c r="AU357" s="253" t="s">
        <v>87</v>
      </c>
      <c r="AV357" s="14" t="s">
        <v>87</v>
      </c>
      <c r="AW357" s="14" t="s">
        <v>4</v>
      </c>
      <c r="AX357" s="14" t="s">
        <v>85</v>
      </c>
      <c r="AY357" s="253" t="s">
        <v>136</v>
      </c>
    </row>
    <row r="358" s="2" customFormat="1" ht="24.15" customHeight="1">
      <c r="A358" s="38"/>
      <c r="B358" s="39"/>
      <c r="C358" s="219" t="s">
        <v>435</v>
      </c>
      <c r="D358" s="219" t="s">
        <v>139</v>
      </c>
      <c r="E358" s="220" t="s">
        <v>748</v>
      </c>
      <c r="F358" s="221" t="s">
        <v>749</v>
      </c>
      <c r="G358" s="222" t="s">
        <v>142</v>
      </c>
      <c r="H358" s="223">
        <v>5.5199999999999996</v>
      </c>
      <c r="I358" s="224"/>
      <c r="J358" s="225">
        <f>ROUND(I358*H358,2)</f>
        <v>0</v>
      </c>
      <c r="K358" s="221" t="s">
        <v>143</v>
      </c>
      <c r="L358" s="44"/>
      <c r="M358" s="226" t="s">
        <v>1</v>
      </c>
      <c r="N358" s="227" t="s">
        <v>42</v>
      </c>
      <c r="O358" s="91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0" t="s">
        <v>144</v>
      </c>
      <c r="AT358" s="230" t="s">
        <v>139</v>
      </c>
      <c r="AU358" s="230" t="s">
        <v>87</v>
      </c>
      <c r="AY358" s="17" t="s">
        <v>136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85</v>
      </c>
      <c r="BK358" s="231">
        <f>ROUND(I358*H358,2)</f>
        <v>0</v>
      </c>
      <c r="BL358" s="17" t="s">
        <v>144</v>
      </c>
      <c r="BM358" s="230" t="s">
        <v>750</v>
      </c>
    </row>
    <row r="359" s="13" customFormat="1">
      <c r="A359" s="13"/>
      <c r="B359" s="232"/>
      <c r="C359" s="233"/>
      <c r="D359" s="234" t="s">
        <v>146</v>
      </c>
      <c r="E359" s="235" t="s">
        <v>1</v>
      </c>
      <c r="F359" s="236" t="s">
        <v>751</v>
      </c>
      <c r="G359" s="233"/>
      <c r="H359" s="235" t="s">
        <v>1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146</v>
      </c>
      <c r="AU359" s="242" t="s">
        <v>87</v>
      </c>
      <c r="AV359" s="13" t="s">
        <v>85</v>
      </c>
      <c r="AW359" s="13" t="s">
        <v>32</v>
      </c>
      <c r="AX359" s="13" t="s">
        <v>77</v>
      </c>
      <c r="AY359" s="242" t="s">
        <v>136</v>
      </c>
    </row>
    <row r="360" s="14" customFormat="1">
      <c r="A360" s="14"/>
      <c r="B360" s="243"/>
      <c r="C360" s="244"/>
      <c r="D360" s="234" t="s">
        <v>146</v>
      </c>
      <c r="E360" s="245" t="s">
        <v>1</v>
      </c>
      <c r="F360" s="246" t="s">
        <v>752</v>
      </c>
      <c r="G360" s="244"/>
      <c r="H360" s="247">
        <v>5.5199999999999996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146</v>
      </c>
      <c r="AU360" s="253" t="s">
        <v>87</v>
      </c>
      <c r="AV360" s="14" t="s">
        <v>87</v>
      </c>
      <c r="AW360" s="14" t="s">
        <v>32</v>
      </c>
      <c r="AX360" s="14" t="s">
        <v>85</v>
      </c>
      <c r="AY360" s="253" t="s">
        <v>136</v>
      </c>
    </row>
    <row r="361" s="2" customFormat="1" ht="37.8" customHeight="1">
      <c r="A361" s="38"/>
      <c r="B361" s="39"/>
      <c r="C361" s="270" t="s">
        <v>441</v>
      </c>
      <c r="D361" s="270" t="s">
        <v>743</v>
      </c>
      <c r="E361" s="271" t="s">
        <v>744</v>
      </c>
      <c r="F361" s="272" t="s">
        <v>745</v>
      </c>
      <c r="G361" s="273" t="s">
        <v>142</v>
      </c>
      <c r="H361" s="274">
        <v>6.6239999999999997</v>
      </c>
      <c r="I361" s="275"/>
      <c r="J361" s="276">
        <f>ROUND(I361*H361,2)</f>
        <v>0</v>
      </c>
      <c r="K361" s="272" t="s">
        <v>143</v>
      </c>
      <c r="L361" s="277"/>
      <c r="M361" s="278" t="s">
        <v>1</v>
      </c>
      <c r="N361" s="279" t="s">
        <v>42</v>
      </c>
      <c r="O361" s="91"/>
      <c r="P361" s="228">
        <f>O361*H361</f>
        <v>0</v>
      </c>
      <c r="Q361" s="228">
        <v>0.0047000000000000002</v>
      </c>
      <c r="R361" s="228">
        <f>Q361*H361</f>
        <v>0.031132799999999999</v>
      </c>
      <c r="S361" s="228">
        <v>0</v>
      </c>
      <c r="T361" s="22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0" t="s">
        <v>280</v>
      </c>
      <c r="AT361" s="230" t="s">
        <v>743</v>
      </c>
      <c r="AU361" s="230" t="s">
        <v>87</v>
      </c>
      <c r="AY361" s="17" t="s">
        <v>136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85</v>
      </c>
      <c r="BK361" s="231">
        <f>ROUND(I361*H361,2)</f>
        <v>0</v>
      </c>
      <c r="BL361" s="17" t="s">
        <v>144</v>
      </c>
      <c r="BM361" s="230" t="s">
        <v>753</v>
      </c>
    </row>
    <row r="362" s="14" customFormat="1">
      <c r="A362" s="14"/>
      <c r="B362" s="243"/>
      <c r="C362" s="244"/>
      <c r="D362" s="234" t="s">
        <v>146</v>
      </c>
      <c r="E362" s="244"/>
      <c r="F362" s="246" t="s">
        <v>754</v>
      </c>
      <c r="G362" s="244"/>
      <c r="H362" s="247">
        <v>6.6239999999999997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146</v>
      </c>
      <c r="AU362" s="253" t="s">
        <v>87</v>
      </c>
      <c r="AV362" s="14" t="s">
        <v>87</v>
      </c>
      <c r="AW362" s="14" t="s">
        <v>4</v>
      </c>
      <c r="AX362" s="14" t="s">
        <v>85</v>
      </c>
      <c r="AY362" s="253" t="s">
        <v>136</v>
      </c>
    </row>
    <row r="363" s="2" customFormat="1" ht="24.15" customHeight="1">
      <c r="A363" s="38"/>
      <c r="B363" s="39"/>
      <c r="C363" s="219" t="s">
        <v>445</v>
      </c>
      <c r="D363" s="219" t="s">
        <v>139</v>
      </c>
      <c r="E363" s="220" t="s">
        <v>755</v>
      </c>
      <c r="F363" s="221" t="s">
        <v>756</v>
      </c>
      <c r="G363" s="222" t="s">
        <v>142</v>
      </c>
      <c r="H363" s="223">
        <v>5.5199999999999996</v>
      </c>
      <c r="I363" s="224"/>
      <c r="J363" s="225">
        <f>ROUND(I363*H363,2)</f>
        <v>0</v>
      </c>
      <c r="K363" s="221" t="s">
        <v>143</v>
      </c>
      <c r="L363" s="44"/>
      <c r="M363" s="226" t="s">
        <v>1</v>
      </c>
      <c r="N363" s="227" t="s">
        <v>42</v>
      </c>
      <c r="O363" s="91"/>
      <c r="P363" s="228">
        <f>O363*H363</f>
        <v>0</v>
      </c>
      <c r="Q363" s="228">
        <v>0.00040000000000000002</v>
      </c>
      <c r="R363" s="228">
        <f>Q363*H363</f>
        <v>0.0022079999999999999</v>
      </c>
      <c r="S363" s="228">
        <v>0</v>
      </c>
      <c r="T363" s="22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144</v>
      </c>
      <c r="AT363" s="230" t="s">
        <v>139</v>
      </c>
      <c r="AU363" s="230" t="s">
        <v>87</v>
      </c>
      <c r="AY363" s="17" t="s">
        <v>136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85</v>
      </c>
      <c r="BK363" s="231">
        <f>ROUND(I363*H363,2)</f>
        <v>0</v>
      </c>
      <c r="BL363" s="17" t="s">
        <v>144</v>
      </c>
      <c r="BM363" s="230" t="s">
        <v>757</v>
      </c>
    </row>
    <row r="364" s="13" customFormat="1">
      <c r="A364" s="13"/>
      <c r="B364" s="232"/>
      <c r="C364" s="233"/>
      <c r="D364" s="234" t="s">
        <v>146</v>
      </c>
      <c r="E364" s="235" t="s">
        <v>1</v>
      </c>
      <c r="F364" s="236" t="s">
        <v>751</v>
      </c>
      <c r="G364" s="233"/>
      <c r="H364" s="235" t="s">
        <v>1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146</v>
      </c>
      <c r="AU364" s="242" t="s">
        <v>87</v>
      </c>
      <c r="AV364" s="13" t="s">
        <v>85</v>
      </c>
      <c r="AW364" s="13" t="s">
        <v>32</v>
      </c>
      <c r="AX364" s="13" t="s">
        <v>77</v>
      </c>
      <c r="AY364" s="242" t="s">
        <v>136</v>
      </c>
    </row>
    <row r="365" s="14" customFormat="1">
      <c r="A365" s="14"/>
      <c r="B365" s="243"/>
      <c r="C365" s="244"/>
      <c r="D365" s="234" t="s">
        <v>146</v>
      </c>
      <c r="E365" s="245" t="s">
        <v>1</v>
      </c>
      <c r="F365" s="246" t="s">
        <v>752</v>
      </c>
      <c r="G365" s="244"/>
      <c r="H365" s="247">
        <v>5.5199999999999996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146</v>
      </c>
      <c r="AU365" s="253" t="s">
        <v>87</v>
      </c>
      <c r="AV365" s="14" t="s">
        <v>87</v>
      </c>
      <c r="AW365" s="14" t="s">
        <v>32</v>
      </c>
      <c r="AX365" s="14" t="s">
        <v>85</v>
      </c>
      <c r="AY365" s="253" t="s">
        <v>136</v>
      </c>
    </row>
    <row r="366" s="2" customFormat="1" ht="24.15" customHeight="1">
      <c r="A366" s="38"/>
      <c r="B366" s="39"/>
      <c r="C366" s="219" t="s">
        <v>451</v>
      </c>
      <c r="D366" s="219" t="s">
        <v>139</v>
      </c>
      <c r="E366" s="220" t="s">
        <v>758</v>
      </c>
      <c r="F366" s="221" t="s">
        <v>759</v>
      </c>
      <c r="G366" s="222" t="s">
        <v>401</v>
      </c>
      <c r="H366" s="223">
        <v>0.13300000000000001</v>
      </c>
      <c r="I366" s="224"/>
      <c r="J366" s="225">
        <f>ROUND(I366*H366,2)</f>
        <v>0</v>
      </c>
      <c r="K366" s="221" t="s">
        <v>143</v>
      </c>
      <c r="L366" s="44"/>
      <c r="M366" s="226" t="s">
        <v>1</v>
      </c>
      <c r="N366" s="227" t="s">
        <v>42</v>
      </c>
      <c r="O366" s="91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0" t="s">
        <v>144</v>
      </c>
      <c r="AT366" s="230" t="s">
        <v>139</v>
      </c>
      <c r="AU366" s="230" t="s">
        <v>87</v>
      </c>
      <c r="AY366" s="17" t="s">
        <v>136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85</v>
      </c>
      <c r="BK366" s="231">
        <f>ROUND(I366*H366,2)</f>
        <v>0</v>
      </c>
      <c r="BL366" s="17" t="s">
        <v>144</v>
      </c>
      <c r="BM366" s="230" t="s">
        <v>760</v>
      </c>
    </row>
    <row r="367" s="12" customFormat="1" ht="22.8" customHeight="1">
      <c r="A367" s="12"/>
      <c r="B367" s="203"/>
      <c r="C367" s="204"/>
      <c r="D367" s="205" t="s">
        <v>76</v>
      </c>
      <c r="E367" s="217" t="s">
        <v>761</v>
      </c>
      <c r="F367" s="217" t="s">
        <v>762</v>
      </c>
      <c r="G367" s="204"/>
      <c r="H367" s="204"/>
      <c r="I367" s="207"/>
      <c r="J367" s="218">
        <f>BK367</f>
        <v>0</v>
      </c>
      <c r="K367" s="204"/>
      <c r="L367" s="209"/>
      <c r="M367" s="210"/>
      <c r="N367" s="211"/>
      <c r="O367" s="211"/>
      <c r="P367" s="212">
        <f>SUM(P368:P376)</f>
        <v>0</v>
      </c>
      <c r="Q367" s="211"/>
      <c r="R367" s="212">
        <f>SUM(R368:R376)</f>
        <v>0.119382</v>
      </c>
      <c r="S367" s="211"/>
      <c r="T367" s="213">
        <f>SUM(T368:T376)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4" t="s">
        <v>87</v>
      </c>
      <c r="AT367" s="215" t="s">
        <v>76</v>
      </c>
      <c r="AU367" s="215" t="s">
        <v>85</v>
      </c>
      <c r="AY367" s="214" t="s">
        <v>136</v>
      </c>
      <c r="BK367" s="216">
        <f>SUM(BK368:BK376)</f>
        <v>0</v>
      </c>
    </row>
    <row r="368" s="2" customFormat="1" ht="24.15" customHeight="1">
      <c r="A368" s="38"/>
      <c r="B368" s="39"/>
      <c r="C368" s="219" t="s">
        <v>457</v>
      </c>
      <c r="D368" s="219" t="s">
        <v>139</v>
      </c>
      <c r="E368" s="220" t="s">
        <v>763</v>
      </c>
      <c r="F368" s="221" t="s">
        <v>764</v>
      </c>
      <c r="G368" s="222" t="s">
        <v>142</v>
      </c>
      <c r="H368" s="223">
        <v>15.76</v>
      </c>
      <c r="I368" s="224"/>
      <c r="J368" s="225">
        <f>ROUND(I368*H368,2)</f>
        <v>0</v>
      </c>
      <c r="K368" s="221" t="s">
        <v>143</v>
      </c>
      <c r="L368" s="44"/>
      <c r="M368" s="226" t="s">
        <v>1</v>
      </c>
      <c r="N368" s="227" t="s">
        <v>42</v>
      </c>
      <c r="O368" s="91"/>
      <c r="P368" s="228">
        <f>O368*H368</f>
        <v>0</v>
      </c>
      <c r="Q368" s="228">
        <v>0.0060000000000000001</v>
      </c>
      <c r="R368" s="228">
        <f>Q368*H368</f>
        <v>0.094560000000000005</v>
      </c>
      <c r="S368" s="228">
        <v>0</v>
      </c>
      <c r="T368" s="22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0" t="s">
        <v>144</v>
      </c>
      <c r="AT368" s="230" t="s">
        <v>139</v>
      </c>
      <c r="AU368" s="230" t="s">
        <v>87</v>
      </c>
      <c r="AY368" s="17" t="s">
        <v>136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85</v>
      </c>
      <c r="BK368" s="231">
        <f>ROUND(I368*H368,2)</f>
        <v>0</v>
      </c>
      <c r="BL368" s="17" t="s">
        <v>144</v>
      </c>
      <c r="BM368" s="230" t="s">
        <v>765</v>
      </c>
    </row>
    <row r="369" s="13" customFormat="1">
      <c r="A369" s="13"/>
      <c r="B369" s="232"/>
      <c r="C369" s="233"/>
      <c r="D369" s="234" t="s">
        <v>146</v>
      </c>
      <c r="E369" s="235" t="s">
        <v>1</v>
      </c>
      <c r="F369" s="236" t="s">
        <v>751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146</v>
      </c>
      <c r="AU369" s="242" t="s">
        <v>87</v>
      </c>
      <c r="AV369" s="13" t="s">
        <v>85</v>
      </c>
      <c r="AW369" s="13" t="s">
        <v>32</v>
      </c>
      <c r="AX369" s="13" t="s">
        <v>77</v>
      </c>
      <c r="AY369" s="242" t="s">
        <v>136</v>
      </c>
    </row>
    <row r="370" s="14" customFormat="1">
      <c r="A370" s="14"/>
      <c r="B370" s="243"/>
      <c r="C370" s="244"/>
      <c r="D370" s="234" t="s">
        <v>146</v>
      </c>
      <c r="E370" s="245" t="s">
        <v>1</v>
      </c>
      <c r="F370" s="246" t="s">
        <v>752</v>
      </c>
      <c r="G370" s="244"/>
      <c r="H370" s="247">
        <v>5.5199999999999996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146</v>
      </c>
      <c r="AU370" s="253" t="s">
        <v>87</v>
      </c>
      <c r="AV370" s="14" t="s">
        <v>87</v>
      </c>
      <c r="AW370" s="14" t="s">
        <v>32</v>
      </c>
      <c r="AX370" s="14" t="s">
        <v>77</v>
      </c>
      <c r="AY370" s="253" t="s">
        <v>136</v>
      </c>
    </row>
    <row r="371" s="13" customFormat="1">
      <c r="A371" s="13"/>
      <c r="B371" s="232"/>
      <c r="C371" s="233"/>
      <c r="D371" s="234" t="s">
        <v>146</v>
      </c>
      <c r="E371" s="235" t="s">
        <v>1</v>
      </c>
      <c r="F371" s="236" t="s">
        <v>584</v>
      </c>
      <c r="G371" s="233"/>
      <c r="H371" s="235" t="s">
        <v>1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146</v>
      </c>
      <c r="AU371" s="242" t="s">
        <v>87</v>
      </c>
      <c r="AV371" s="13" t="s">
        <v>85</v>
      </c>
      <c r="AW371" s="13" t="s">
        <v>32</v>
      </c>
      <c r="AX371" s="13" t="s">
        <v>77</v>
      </c>
      <c r="AY371" s="242" t="s">
        <v>136</v>
      </c>
    </row>
    <row r="372" s="14" customFormat="1">
      <c r="A372" s="14"/>
      <c r="B372" s="243"/>
      <c r="C372" s="244"/>
      <c r="D372" s="234" t="s">
        <v>146</v>
      </c>
      <c r="E372" s="245" t="s">
        <v>1</v>
      </c>
      <c r="F372" s="246" t="s">
        <v>766</v>
      </c>
      <c r="G372" s="244"/>
      <c r="H372" s="247">
        <v>10.24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146</v>
      </c>
      <c r="AU372" s="253" t="s">
        <v>87</v>
      </c>
      <c r="AV372" s="14" t="s">
        <v>87</v>
      </c>
      <c r="AW372" s="14" t="s">
        <v>32</v>
      </c>
      <c r="AX372" s="14" t="s">
        <v>77</v>
      </c>
      <c r="AY372" s="253" t="s">
        <v>136</v>
      </c>
    </row>
    <row r="373" s="15" customFormat="1">
      <c r="A373" s="15"/>
      <c r="B373" s="254"/>
      <c r="C373" s="255"/>
      <c r="D373" s="234" t="s">
        <v>146</v>
      </c>
      <c r="E373" s="256" t="s">
        <v>1</v>
      </c>
      <c r="F373" s="257" t="s">
        <v>149</v>
      </c>
      <c r="G373" s="255"/>
      <c r="H373" s="258">
        <v>15.76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4" t="s">
        <v>146</v>
      </c>
      <c r="AU373" s="264" t="s">
        <v>87</v>
      </c>
      <c r="AV373" s="15" t="s">
        <v>150</v>
      </c>
      <c r="AW373" s="15" t="s">
        <v>32</v>
      </c>
      <c r="AX373" s="15" t="s">
        <v>85</v>
      </c>
      <c r="AY373" s="264" t="s">
        <v>136</v>
      </c>
    </row>
    <row r="374" s="2" customFormat="1" ht="24.15" customHeight="1">
      <c r="A374" s="38"/>
      <c r="B374" s="39"/>
      <c r="C374" s="270" t="s">
        <v>461</v>
      </c>
      <c r="D374" s="270" t="s">
        <v>743</v>
      </c>
      <c r="E374" s="271" t="s">
        <v>767</v>
      </c>
      <c r="F374" s="272" t="s">
        <v>768</v>
      </c>
      <c r="G374" s="273" t="s">
        <v>142</v>
      </c>
      <c r="H374" s="274">
        <v>16.547999999999998</v>
      </c>
      <c r="I374" s="275"/>
      <c r="J374" s="276">
        <f>ROUND(I374*H374,2)</f>
        <v>0</v>
      </c>
      <c r="K374" s="272" t="s">
        <v>143</v>
      </c>
      <c r="L374" s="277"/>
      <c r="M374" s="278" t="s">
        <v>1</v>
      </c>
      <c r="N374" s="279" t="s">
        <v>42</v>
      </c>
      <c r="O374" s="91"/>
      <c r="P374" s="228">
        <f>O374*H374</f>
        <v>0</v>
      </c>
      <c r="Q374" s="228">
        <v>0.0015</v>
      </c>
      <c r="R374" s="228">
        <f>Q374*H374</f>
        <v>0.024821999999999997</v>
      </c>
      <c r="S374" s="228">
        <v>0</v>
      </c>
      <c r="T374" s="22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0" t="s">
        <v>280</v>
      </c>
      <c r="AT374" s="230" t="s">
        <v>743</v>
      </c>
      <c r="AU374" s="230" t="s">
        <v>87</v>
      </c>
      <c r="AY374" s="17" t="s">
        <v>136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7" t="s">
        <v>85</v>
      </c>
      <c r="BK374" s="231">
        <f>ROUND(I374*H374,2)</f>
        <v>0</v>
      </c>
      <c r="BL374" s="17" t="s">
        <v>144</v>
      </c>
      <c r="BM374" s="230" t="s">
        <v>769</v>
      </c>
    </row>
    <row r="375" s="14" customFormat="1">
      <c r="A375" s="14"/>
      <c r="B375" s="243"/>
      <c r="C375" s="244"/>
      <c r="D375" s="234" t="s">
        <v>146</v>
      </c>
      <c r="E375" s="244"/>
      <c r="F375" s="246" t="s">
        <v>770</v>
      </c>
      <c r="G375" s="244"/>
      <c r="H375" s="247">
        <v>16.547999999999998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146</v>
      </c>
      <c r="AU375" s="253" t="s">
        <v>87</v>
      </c>
      <c r="AV375" s="14" t="s">
        <v>87</v>
      </c>
      <c r="AW375" s="14" t="s">
        <v>4</v>
      </c>
      <c r="AX375" s="14" t="s">
        <v>85</v>
      </c>
      <c r="AY375" s="253" t="s">
        <v>136</v>
      </c>
    </row>
    <row r="376" s="2" customFormat="1" ht="24.15" customHeight="1">
      <c r="A376" s="38"/>
      <c r="B376" s="39"/>
      <c r="C376" s="219" t="s">
        <v>467</v>
      </c>
      <c r="D376" s="219" t="s">
        <v>139</v>
      </c>
      <c r="E376" s="220" t="s">
        <v>771</v>
      </c>
      <c r="F376" s="221" t="s">
        <v>772</v>
      </c>
      <c r="G376" s="222" t="s">
        <v>401</v>
      </c>
      <c r="H376" s="223">
        <v>0.119</v>
      </c>
      <c r="I376" s="224"/>
      <c r="J376" s="225">
        <f>ROUND(I376*H376,2)</f>
        <v>0</v>
      </c>
      <c r="K376" s="221" t="s">
        <v>143</v>
      </c>
      <c r="L376" s="44"/>
      <c r="M376" s="226" t="s">
        <v>1</v>
      </c>
      <c r="N376" s="227" t="s">
        <v>42</v>
      </c>
      <c r="O376" s="91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0" t="s">
        <v>144</v>
      </c>
      <c r="AT376" s="230" t="s">
        <v>139</v>
      </c>
      <c r="AU376" s="230" t="s">
        <v>87</v>
      </c>
      <c r="AY376" s="17" t="s">
        <v>136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85</v>
      </c>
      <c r="BK376" s="231">
        <f>ROUND(I376*H376,2)</f>
        <v>0</v>
      </c>
      <c r="BL376" s="17" t="s">
        <v>144</v>
      </c>
      <c r="BM376" s="230" t="s">
        <v>773</v>
      </c>
    </row>
    <row r="377" s="12" customFormat="1" ht="22.8" customHeight="1">
      <c r="A377" s="12"/>
      <c r="B377" s="203"/>
      <c r="C377" s="204"/>
      <c r="D377" s="205" t="s">
        <v>76</v>
      </c>
      <c r="E377" s="217" t="s">
        <v>424</v>
      </c>
      <c r="F377" s="217" t="s">
        <v>425</v>
      </c>
      <c r="G377" s="204"/>
      <c r="H377" s="204"/>
      <c r="I377" s="207"/>
      <c r="J377" s="218">
        <f>BK377</f>
        <v>0</v>
      </c>
      <c r="K377" s="204"/>
      <c r="L377" s="209"/>
      <c r="M377" s="210"/>
      <c r="N377" s="211"/>
      <c r="O377" s="211"/>
      <c r="P377" s="212">
        <f>SUM(P378:P382)</f>
        <v>0</v>
      </c>
      <c r="Q377" s="211"/>
      <c r="R377" s="212">
        <f>SUM(R378:R382)</f>
        <v>0.00382</v>
      </c>
      <c r="S377" s="211"/>
      <c r="T377" s="213">
        <f>SUM(T378:T382)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4" t="s">
        <v>87</v>
      </c>
      <c r="AT377" s="215" t="s">
        <v>76</v>
      </c>
      <c r="AU377" s="215" t="s">
        <v>85</v>
      </c>
      <c r="AY377" s="214" t="s">
        <v>136</v>
      </c>
      <c r="BK377" s="216">
        <f>SUM(BK378:BK382)</f>
        <v>0</v>
      </c>
    </row>
    <row r="378" s="2" customFormat="1" ht="21.75" customHeight="1">
      <c r="A378" s="38"/>
      <c r="B378" s="39"/>
      <c r="C378" s="219" t="s">
        <v>774</v>
      </c>
      <c r="D378" s="219" t="s">
        <v>139</v>
      </c>
      <c r="E378" s="220" t="s">
        <v>775</v>
      </c>
      <c r="F378" s="221" t="s">
        <v>776</v>
      </c>
      <c r="G378" s="222" t="s">
        <v>277</v>
      </c>
      <c r="H378" s="223">
        <v>2</v>
      </c>
      <c r="I378" s="224"/>
      <c r="J378" s="225">
        <f>ROUND(I378*H378,2)</f>
        <v>0</v>
      </c>
      <c r="K378" s="221" t="s">
        <v>143</v>
      </c>
      <c r="L378" s="44"/>
      <c r="M378" s="226" t="s">
        <v>1</v>
      </c>
      <c r="N378" s="227" t="s">
        <v>42</v>
      </c>
      <c r="O378" s="91"/>
      <c r="P378" s="228">
        <f>O378*H378</f>
        <v>0</v>
      </c>
      <c r="Q378" s="228">
        <v>0.00191</v>
      </c>
      <c r="R378" s="228">
        <f>Q378*H378</f>
        <v>0.00382</v>
      </c>
      <c r="S378" s="228">
        <v>0</v>
      </c>
      <c r="T378" s="229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0" t="s">
        <v>144</v>
      </c>
      <c r="AT378" s="230" t="s">
        <v>139</v>
      </c>
      <c r="AU378" s="230" t="s">
        <v>87</v>
      </c>
      <c r="AY378" s="17" t="s">
        <v>136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7" t="s">
        <v>85</v>
      </c>
      <c r="BK378" s="231">
        <f>ROUND(I378*H378,2)</f>
        <v>0</v>
      </c>
      <c r="BL378" s="17" t="s">
        <v>144</v>
      </c>
      <c r="BM378" s="230" t="s">
        <v>777</v>
      </c>
    </row>
    <row r="379" s="13" customFormat="1">
      <c r="A379" s="13"/>
      <c r="B379" s="232"/>
      <c r="C379" s="233"/>
      <c r="D379" s="234" t="s">
        <v>146</v>
      </c>
      <c r="E379" s="235" t="s">
        <v>1</v>
      </c>
      <c r="F379" s="236" t="s">
        <v>778</v>
      </c>
      <c r="G379" s="233"/>
      <c r="H379" s="235" t="s">
        <v>1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146</v>
      </c>
      <c r="AU379" s="242" t="s">
        <v>87</v>
      </c>
      <c r="AV379" s="13" t="s">
        <v>85</v>
      </c>
      <c r="AW379" s="13" t="s">
        <v>32</v>
      </c>
      <c r="AX379" s="13" t="s">
        <v>77</v>
      </c>
      <c r="AY379" s="242" t="s">
        <v>136</v>
      </c>
    </row>
    <row r="380" s="13" customFormat="1">
      <c r="A380" s="13"/>
      <c r="B380" s="232"/>
      <c r="C380" s="233"/>
      <c r="D380" s="234" t="s">
        <v>146</v>
      </c>
      <c r="E380" s="235" t="s">
        <v>1</v>
      </c>
      <c r="F380" s="236" t="s">
        <v>779</v>
      </c>
      <c r="G380" s="233"/>
      <c r="H380" s="235" t="s">
        <v>1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146</v>
      </c>
      <c r="AU380" s="242" t="s">
        <v>87</v>
      </c>
      <c r="AV380" s="13" t="s">
        <v>85</v>
      </c>
      <c r="AW380" s="13" t="s">
        <v>32</v>
      </c>
      <c r="AX380" s="13" t="s">
        <v>77</v>
      </c>
      <c r="AY380" s="242" t="s">
        <v>136</v>
      </c>
    </row>
    <row r="381" s="14" customFormat="1">
      <c r="A381" s="14"/>
      <c r="B381" s="243"/>
      <c r="C381" s="244"/>
      <c r="D381" s="234" t="s">
        <v>146</v>
      </c>
      <c r="E381" s="245" t="s">
        <v>1</v>
      </c>
      <c r="F381" s="246" t="s">
        <v>87</v>
      </c>
      <c r="G381" s="244"/>
      <c r="H381" s="247">
        <v>2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146</v>
      </c>
      <c r="AU381" s="253" t="s">
        <v>87</v>
      </c>
      <c r="AV381" s="14" t="s">
        <v>87</v>
      </c>
      <c r="AW381" s="14" t="s">
        <v>32</v>
      </c>
      <c r="AX381" s="14" t="s">
        <v>85</v>
      </c>
      <c r="AY381" s="253" t="s">
        <v>136</v>
      </c>
    </row>
    <row r="382" s="2" customFormat="1" ht="24.15" customHeight="1">
      <c r="A382" s="38"/>
      <c r="B382" s="39"/>
      <c r="C382" s="219" t="s">
        <v>780</v>
      </c>
      <c r="D382" s="219" t="s">
        <v>139</v>
      </c>
      <c r="E382" s="220" t="s">
        <v>436</v>
      </c>
      <c r="F382" s="221" t="s">
        <v>437</v>
      </c>
      <c r="G382" s="222" t="s">
        <v>401</v>
      </c>
      <c r="H382" s="223">
        <v>0.0040000000000000001</v>
      </c>
      <c r="I382" s="224"/>
      <c r="J382" s="225">
        <f>ROUND(I382*H382,2)</f>
        <v>0</v>
      </c>
      <c r="K382" s="221" t="s">
        <v>143</v>
      </c>
      <c r="L382" s="44"/>
      <c r="M382" s="226" t="s">
        <v>1</v>
      </c>
      <c r="N382" s="227" t="s">
        <v>42</v>
      </c>
      <c r="O382" s="91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0" t="s">
        <v>144</v>
      </c>
      <c r="AT382" s="230" t="s">
        <v>139</v>
      </c>
      <c r="AU382" s="230" t="s">
        <v>87</v>
      </c>
      <c r="AY382" s="17" t="s">
        <v>136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7" t="s">
        <v>85</v>
      </c>
      <c r="BK382" s="231">
        <f>ROUND(I382*H382,2)</f>
        <v>0</v>
      </c>
      <c r="BL382" s="17" t="s">
        <v>144</v>
      </c>
      <c r="BM382" s="230" t="s">
        <v>781</v>
      </c>
    </row>
    <row r="383" s="12" customFormat="1" ht="22.8" customHeight="1">
      <c r="A383" s="12"/>
      <c r="B383" s="203"/>
      <c r="C383" s="204"/>
      <c r="D383" s="205" t="s">
        <v>76</v>
      </c>
      <c r="E383" s="217" t="s">
        <v>782</v>
      </c>
      <c r="F383" s="217" t="s">
        <v>783</v>
      </c>
      <c r="G383" s="204"/>
      <c r="H383" s="204"/>
      <c r="I383" s="207"/>
      <c r="J383" s="218">
        <f>BK383</f>
        <v>0</v>
      </c>
      <c r="K383" s="204"/>
      <c r="L383" s="209"/>
      <c r="M383" s="210"/>
      <c r="N383" s="211"/>
      <c r="O383" s="211"/>
      <c r="P383" s="212">
        <f>SUM(P384:P389)</f>
        <v>0</v>
      </c>
      <c r="Q383" s="211"/>
      <c r="R383" s="212">
        <f>SUM(R384:R389)</f>
        <v>0.0063860200000000001</v>
      </c>
      <c r="S383" s="211"/>
      <c r="T383" s="213">
        <f>SUM(T384:T389)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4" t="s">
        <v>87</v>
      </c>
      <c r="AT383" s="215" t="s">
        <v>76</v>
      </c>
      <c r="AU383" s="215" t="s">
        <v>85</v>
      </c>
      <c r="AY383" s="214" t="s">
        <v>136</v>
      </c>
      <c r="BK383" s="216">
        <f>SUM(BK384:BK389)</f>
        <v>0</v>
      </c>
    </row>
    <row r="384" s="2" customFormat="1" ht="24.15" customHeight="1">
      <c r="A384" s="38"/>
      <c r="B384" s="39"/>
      <c r="C384" s="219" t="s">
        <v>784</v>
      </c>
      <c r="D384" s="219" t="s">
        <v>139</v>
      </c>
      <c r="E384" s="220" t="s">
        <v>785</v>
      </c>
      <c r="F384" s="221" t="s">
        <v>786</v>
      </c>
      <c r="G384" s="222" t="s">
        <v>142</v>
      </c>
      <c r="H384" s="223">
        <v>7.694</v>
      </c>
      <c r="I384" s="224"/>
      <c r="J384" s="225">
        <f>ROUND(I384*H384,2)</f>
        <v>0</v>
      </c>
      <c r="K384" s="221" t="s">
        <v>143</v>
      </c>
      <c r="L384" s="44"/>
      <c r="M384" s="226" t="s">
        <v>1</v>
      </c>
      <c r="N384" s="227" t="s">
        <v>42</v>
      </c>
      <c r="O384" s="91"/>
      <c r="P384" s="228">
        <f>O384*H384</f>
        <v>0</v>
      </c>
      <c r="Q384" s="228">
        <v>0.00011</v>
      </c>
      <c r="R384" s="228">
        <f>Q384*H384</f>
        <v>0.00084634</v>
      </c>
      <c r="S384" s="228">
        <v>0</v>
      </c>
      <c r="T384" s="229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0" t="s">
        <v>144</v>
      </c>
      <c r="AT384" s="230" t="s">
        <v>139</v>
      </c>
      <c r="AU384" s="230" t="s">
        <v>87</v>
      </c>
      <c r="AY384" s="17" t="s">
        <v>136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7" t="s">
        <v>85</v>
      </c>
      <c r="BK384" s="231">
        <f>ROUND(I384*H384,2)</f>
        <v>0</v>
      </c>
      <c r="BL384" s="17" t="s">
        <v>144</v>
      </c>
      <c r="BM384" s="230" t="s">
        <v>787</v>
      </c>
    </row>
    <row r="385" s="13" customFormat="1">
      <c r="A385" s="13"/>
      <c r="B385" s="232"/>
      <c r="C385" s="233"/>
      <c r="D385" s="234" t="s">
        <v>146</v>
      </c>
      <c r="E385" s="235" t="s">
        <v>1</v>
      </c>
      <c r="F385" s="236" t="s">
        <v>751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146</v>
      </c>
      <c r="AU385" s="242" t="s">
        <v>87</v>
      </c>
      <c r="AV385" s="13" t="s">
        <v>85</v>
      </c>
      <c r="AW385" s="13" t="s">
        <v>32</v>
      </c>
      <c r="AX385" s="13" t="s">
        <v>77</v>
      </c>
      <c r="AY385" s="242" t="s">
        <v>136</v>
      </c>
    </row>
    <row r="386" s="14" customFormat="1">
      <c r="A386" s="14"/>
      <c r="B386" s="243"/>
      <c r="C386" s="244"/>
      <c r="D386" s="234" t="s">
        <v>146</v>
      </c>
      <c r="E386" s="245" t="s">
        <v>1</v>
      </c>
      <c r="F386" s="246" t="s">
        <v>788</v>
      </c>
      <c r="G386" s="244"/>
      <c r="H386" s="247">
        <v>7.694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146</v>
      </c>
      <c r="AU386" s="253" t="s">
        <v>87</v>
      </c>
      <c r="AV386" s="14" t="s">
        <v>87</v>
      </c>
      <c r="AW386" s="14" t="s">
        <v>32</v>
      </c>
      <c r="AX386" s="14" t="s">
        <v>85</v>
      </c>
      <c r="AY386" s="253" t="s">
        <v>136</v>
      </c>
    </row>
    <row r="387" s="2" customFormat="1" ht="24.15" customHeight="1">
      <c r="A387" s="38"/>
      <c r="B387" s="39"/>
      <c r="C387" s="219" t="s">
        <v>789</v>
      </c>
      <c r="D387" s="219" t="s">
        <v>139</v>
      </c>
      <c r="E387" s="220" t="s">
        <v>790</v>
      </c>
      <c r="F387" s="221" t="s">
        <v>791</v>
      </c>
      <c r="G387" s="222" t="s">
        <v>142</v>
      </c>
      <c r="H387" s="223">
        <v>7.694</v>
      </c>
      <c r="I387" s="224"/>
      <c r="J387" s="225">
        <f>ROUND(I387*H387,2)</f>
        <v>0</v>
      </c>
      <c r="K387" s="221" t="s">
        <v>143</v>
      </c>
      <c r="L387" s="44"/>
      <c r="M387" s="226" t="s">
        <v>1</v>
      </c>
      <c r="N387" s="227" t="s">
        <v>42</v>
      </c>
      <c r="O387" s="91"/>
      <c r="P387" s="228">
        <f>O387*H387</f>
        <v>0</v>
      </c>
      <c r="Q387" s="228">
        <v>0.00072000000000000005</v>
      </c>
      <c r="R387" s="228">
        <f>Q387*H387</f>
        <v>0.00553968</v>
      </c>
      <c r="S387" s="228">
        <v>0</v>
      </c>
      <c r="T387" s="22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0" t="s">
        <v>144</v>
      </c>
      <c r="AT387" s="230" t="s">
        <v>139</v>
      </c>
      <c r="AU387" s="230" t="s">
        <v>87</v>
      </c>
      <c r="AY387" s="17" t="s">
        <v>136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7" t="s">
        <v>85</v>
      </c>
      <c r="BK387" s="231">
        <f>ROUND(I387*H387,2)</f>
        <v>0</v>
      </c>
      <c r="BL387" s="17" t="s">
        <v>144</v>
      </c>
      <c r="BM387" s="230" t="s">
        <v>792</v>
      </c>
    </row>
    <row r="388" s="13" customFormat="1">
      <c r="A388" s="13"/>
      <c r="B388" s="232"/>
      <c r="C388" s="233"/>
      <c r="D388" s="234" t="s">
        <v>146</v>
      </c>
      <c r="E388" s="235" t="s">
        <v>1</v>
      </c>
      <c r="F388" s="236" t="s">
        <v>751</v>
      </c>
      <c r="G388" s="233"/>
      <c r="H388" s="235" t="s">
        <v>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146</v>
      </c>
      <c r="AU388" s="242" t="s">
        <v>87</v>
      </c>
      <c r="AV388" s="13" t="s">
        <v>85</v>
      </c>
      <c r="AW388" s="13" t="s">
        <v>32</v>
      </c>
      <c r="AX388" s="13" t="s">
        <v>77</v>
      </c>
      <c r="AY388" s="242" t="s">
        <v>136</v>
      </c>
    </row>
    <row r="389" s="14" customFormat="1">
      <c r="A389" s="14"/>
      <c r="B389" s="243"/>
      <c r="C389" s="244"/>
      <c r="D389" s="234" t="s">
        <v>146</v>
      </c>
      <c r="E389" s="245" t="s">
        <v>1</v>
      </c>
      <c r="F389" s="246" t="s">
        <v>788</v>
      </c>
      <c r="G389" s="244"/>
      <c r="H389" s="247">
        <v>7.694</v>
      </c>
      <c r="I389" s="248"/>
      <c r="J389" s="244"/>
      <c r="K389" s="244"/>
      <c r="L389" s="249"/>
      <c r="M389" s="280"/>
      <c r="N389" s="281"/>
      <c r="O389" s="281"/>
      <c r="P389" s="281"/>
      <c r="Q389" s="281"/>
      <c r="R389" s="281"/>
      <c r="S389" s="281"/>
      <c r="T389" s="28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146</v>
      </c>
      <c r="AU389" s="253" t="s">
        <v>87</v>
      </c>
      <c r="AV389" s="14" t="s">
        <v>87</v>
      </c>
      <c r="AW389" s="14" t="s">
        <v>32</v>
      </c>
      <c r="AX389" s="14" t="s">
        <v>85</v>
      </c>
      <c r="AY389" s="253" t="s">
        <v>136</v>
      </c>
    </row>
    <row r="390" s="2" customFormat="1" ht="6.96" customHeight="1">
      <c r="A390" s="38"/>
      <c r="B390" s="66"/>
      <c r="C390" s="67"/>
      <c r="D390" s="67"/>
      <c r="E390" s="67"/>
      <c r="F390" s="67"/>
      <c r="G390" s="67"/>
      <c r="H390" s="67"/>
      <c r="I390" s="67"/>
      <c r="J390" s="67"/>
      <c r="K390" s="67"/>
      <c r="L390" s="44"/>
      <c r="M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</row>
  </sheetData>
  <sheetProtection sheet="1" autoFilter="0" formatColumns="0" formatRows="0" objects="1" scenarios="1" spinCount="100000" saltValue="W02nnURt7pwvZsfbmINpytETdG/pm/Acd9VFZN4EiP99DE8YdGG6S2ya+txiWvoDUHNUmHqokDLLxnDew/MqgQ==" hashValue="X68PA/nZG5qLRmJY1aYdLBBH8mv1y9YkqRDBBTrsbCtUfmcbYrr04Itm/i37UOKy13OTNmbo9+Nx9hmZbmJtJw==" algorithmName="SHA-512" password="CC35"/>
  <autoFilter ref="C131:K389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100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Oprava fasády - Gymnázium Boženy Němcové, sekce III, Hradec Králové, 5.9.2023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793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6"/>
      <c r="B27" s="147"/>
      <c r="C27" s="146"/>
      <c r="D27" s="146"/>
      <c r="E27" s="148" t="s">
        <v>36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ROUND((SUM(BE128:BE305)),  2)</f>
        <v>0</v>
      </c>
      <c r="G33" s="38"/>
      <c r="H33" s="38"/>
      <c r="I33" s="156">
        <v>0.20999999999999999</v>
      </c>
      <c r="J33" s="155">
        <f>ROUND(((SUM(BE128:BE305))*I33),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ROUND((SUM(BF128:BF305)),  2)</f>
        <v>0</v>
      </c>
      <c r="G34" s="38"/>
      <c r="H34" s="38"/>
      <c r="I34" s="156">
        <v>0.14999999999999999</v>
      </c>
      <c r="J34" s="155">
        <f>ROUND(((SUM(BF128:BF305))*I34),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ROUND((SUM(BG128:BG305)),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ROUND((SUM(BH128:BH305)),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ROUND((SUM(BI128:BI305)),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5" t="str">
        <f>E7</f>
        <v>Oprava fasády - Gymnázium Boženy Němcové, sekce III, Hradec Králové, 5.9.2023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Sekce III.2 - Schodiště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parč. č. sr. 407/1</v>
      </c>
      <c r="G89" s="40"/>
      <c r="H89" s="40"/>
      <c r="I89" s="32" t="s">
        <v>22</v>
      </c>
      <c r="J89" s="79" t="str">
        <f>IF(J12="","",J12)</f>
        <v>5. 9. 2023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Královehradecký kraj, Pivovarské nám. 1245, Hradec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Projecticon s.r.o., A. Kopeckého 151, Nový Hrádek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104</v>
      </c>
      <c r="D94" s="177"/>
      <c r="E94" s="177"/>
      <c r="F94" s="177"/>
      <c r="G94" s="177"/>
      <c r="H94" s="177"/>
      <c r="I94" s="177"/>
      <c r="J94" s="178" t="s">
        <v>105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106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hidden="1" s="9" customFormat="1" ht="24.96" customHeight="1">
      <c r="A97" s="9"/>
      <c r="B97" s="180"/>
      <c r="C97" s="181"/>
      <c r="D97" s="182" t="s">
        <v>108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472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473</v>
      </c>
      <c r="E99" s="189"/>
      <c r="F99" s="189"/>
      <c r="G99" s="189"/>
      <c r="H99" s="189"/>
      <c r="I99" s="189"/>
      <c r="J99" s="190">
        <f>J151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474</v>
      </c>
      <c r="E100" s="189"/>
      <c r="F100" s="189"/>
      <c r="G100" s="189"/>
      <c r="H100" s="189"/>
      <c r="I100" s="189"/>
      <c r="J100" s="190">
        <f>J189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475</v>
      </c>
      <c r="E101" s="189"/>
      <c r="F101" s="189"/>
      <c r="G101" s="189"/>
      <c r="H101" s="189"/>
      <c r="I101" s="189"/>
      <c r="J101" s="190">
        <f>J194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476</v>
      </c>
      <c r="E102" s="189"/>
      <c r="F102" s="189"/>
      <c r="G102" s="189"/>
      <c r="H102" s="189"/>
      <c r="I102" s="189"/>
      <c r="J102" s="190">
        <f>J204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J235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113</v>
      </c>
      <c r="E104" s="189"/>
      <c r="F104" s="189"/>
      <c r="G104" s="189"/>
      <c r="H104" s="189"/>
      <c r="I104" s="189"/>
      <c r="J104" s="190">
        <f>J256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114</v>
      </c>
      <c r="E105" s="189"/>
      <c r="F105" s="189"/>
      <c r="G105" s="189"/>
      <c r="H105" s="189"/>
      <c r="I105" s="189"/>
      <c r="J105" s="190">
        <f>J288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6"/>
      <c r="C106" s="187"/>
      <c r="D106" s="188" t="s">
        <v>115</v>
      </c>
      <c r="E106" s="189"/>
      <c r="F106" s="189"/>
      <c r="G106" s="189"/>
      <c r="H106" s="189"/>
      <c r="I106" s="189"/>
      <c r="J106" s="190">
        <f>J296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0"/>
      <c r="C107" s="181"/>
      <c r="D107" s="182" t="s">
        <v>116</v>
      </c>
      <c r="E107" s="183"/>
      <c r="F107" s="183"/>
      <c r="G107" s="183"/>
      <c r="H107" s="183"/>
      <c r="I107" s="183"/>
      <c r="J107" s="184">
        <f>J298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6"/>
      <c r="C108" s="187"/>
      <c r="D108" s="188" t="s">
        <v>478</v>
      </c>
      <c r="E108" s="189"/>
      <c r="F108" s="189"/>
      <c r="G108" s="189"/>
      <c r="H108" s="189"/>
      <c r="I108" s="189"/>
      <c r="J108" s="190">
        <f>J299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/>
    <row r="112" hidden="1"/>
    <row r="113" hidden="1"/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5" t="str">
        <f>E7</f>
        <v>Oprava fasády - Gymnázium Boženy Němcové, sekce III, Hradec Králové, 5.9.2023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Sekce III.2 - Schodiště II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parč. č. sr. 407/1</v>
      </c>
      <c r="G122" s="40"/>
      <c r="H122" s="40"/>
      <c r="I122" s="32" t="s">
        <v>22</v>
      </c>
      <c r="J122" s="79" t="str">
        <f>IF(J12="","",J12)</f>
        <v>5. 9. 2023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Královehradecký kraj, Pivovarské nám. 1245, Hradec</v>
      </c>
      <c r="G124" s="40"/>
      <c r="H124" s="40"/>
      <c r="I124" s="32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40.0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Projecticon s.r.o., A. Kopeckého 151, Nový Hrádek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2"/>
      <c r="B127" s="193"/>
      <c r="C127" s="194" t="s">
        <v>122</v>
      </c>
      <c r="D127" s="195" t="s">
        <v>62</v>
      </c>
      <c r="E127" s="195" t="s">
        <v>58</v>
      </c>
      <c r="F127" s="195" t="s">
        <v>59</v>
      </c>
      <c r="G127" s="195" t="s">
        <v>123</v>
      </c>
      <c r="H127" s="195" t="s">
        <v>124</v>
      </c>
      <c r="I127" s="195" t="s">
        <v>125</v>
      </c>
      <c r="J127" s="195" t="s">
        <v>105</v>
      </c>
      <c r="K127" s="196" t="s">
        <v>126</v>
      </c>
      <c r="L127" s="197"/>
      <c r="M127" s="100" t="s">
        <v>1</v>
      </c>
      <c r="N127" s="101" t="s">
        <v>41</v>
      </c>
      <c r="O127" s="101" t="s">
        <v>127</v>
      </c>
      <c r="P127" s="101" t="s">
        <v>128</v>
      </c>
      <c r="Q127" s="101" t="s">
        <v>129</v>
      </c>
      <c r="R127" s="101" t="s">
        <v>130</v>
      </c>
      <c r="S127" s="101" t="s">
        <v>131</v>
      </c>
      <c r="T127" s="102" t="s">
        <v>132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8"/>
      <c r="B128" s="39"/>
      <c r="C128" s="107" t="s">
        <v>133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P129+P298</f>
        <v>0</v>
      </c>
      <c r="Q128" s="104"/>
      <c r="R128" s="200">
        <f>R129+R298</f>
        <v>47.744483900000006</v>
      </c>
      <c r="S128" s="104"/>
      <c r="T128" s="201">
        <f>T129+T298</f>
        <v>94.224399999999989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76</v>
      </c>
      <c r="AU128" s="17" t="s">
        <v>107</v>
      </c>
      <c r="BK128" s="202">
        <f>BK129+BK298</f>
        <v>0</v>
      </c>
    </row>
    <row r="129" s="12" customFormat="1" ht="25.92" customHeight="1">
      <c r="A129" s="12"/>
      <c r="B129" s="203"/>
      <c r="C129" s="204"/>
      <c r="D129" s="205" t="s">
        <v>76</v>
      </c>
      <c r="E129" s="206" t="s">
        <v>134</v>
      </c>
      <c r="F129" s="206" t="s">
        <v>135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P130+P151+P189+P194+P204+P235+P256+P288+P296</f>
        <v>0</v>
      </c>
      <c r="Q129" s="211"/>
      <c r="R129" s="212">
        <f>R130+R151+R189+R194+R204+R235+R256+R288+R296</f>
        <v>47.727023400000007</v>
      </c>
      <c r="S129" s="211"/>
      <c r="T129" s="213">
        <f>T130+T151+T189+T194+T204+T235+T256+T288+T296</f>
        <v>94.224399999999989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85</v>
      </c>
      <c r="AT129" s="215" t="s">
        <v>76</v>
      </c>
      <c r="AU129" s="215" t="s">
        <v>77</v>
      </c>
      <c r="AY129" s="214" t="s">
        <v>136</v>
      </c>
      <c r="BK129" s="216">
        <f>BK130+BK151+BK189+BK194+BK204+BK235+BK256+BK288+BK296</f>
        <v>0</v>
      </c>
    </row>
    <row r="130" s="12" customFormat="1" ht="22.8" customHeight="1">
      <c r="A130" s="12"/>
      <c r="B130" s="203"/>
      <c r="C130" s="204"/>
      <c r="D130" s="205" t="s">
        <v>76</v>
      </c>
      <c r="E130" s="217" t="s">
        <v>85</v>
      </c>
      <c r="F130" s="217" t="s">
        <v>481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SUM(P131:P150)</f>
        <v>0</v>
      </c>
      <c r="Q130" s="211"/>
      <c r="R130" s="212">
        <f>SUM(R131:R150)</f>
        <v>0.00088960000000000005</v>
      </c>
      <c r="S130" s="211"/>
      <c r="T130" s="213">
        <f>SUM(T131:T150)</f>
        <v>3.7251999999999996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85</v>
      </c>
      <c r="AT130" s="215" t="s">
        <v>76</v>
      </c>
      <c r="AU130" s="215" t="s">
        <v>85</v>
      </c>
      <c r="AY130" s="214" t="s">
        <v>136</v>
      </c>
      <c r="BK130" s="216">
        <f>SUM(BK131:BK150)</f>
        <v>0</v>
      </c>
    </row>
    <row r="131" s="2" customFormat="1" ht="24.15" customHeight="1">
      <c r="A131" s="38"/>
      <c r="B131" s="39"/>
      <c r="C131" s="219" t="s">
        <v>85</v>
      </c>
      <c r="D131" s="219" t="s">
        <v>139</v>
      </c>
      <c r="E131" s="220" t="s">
        <v>482</v>
      </c>
      <c r="F131" s="221" t="s">
        <v>483</v>
      </c>
      <c r="G131" s="222" t="s">
        <v>142</v>
      </c>
      <c r="H131" s="223">
        <v>5.5599999999999996</v>
      </c>
      <c r="I131" s="224"/>
      <c r="J131" s="225">
        <f>ROUND(I131*H131,2)</f>
        <v>0</v>
      </c>
      <c r="K131" s="221" t="s">
        <v>143</v>
      </c>
      <c r="L131" s="44"/>
      <c r="M131" s="226" t="s">
        <v>1</v>
      </c>
      <c r="N131" s="227" t="s">
        <v>42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0.44</v>
      </c>
      <c r="T131" s="229">
        <f>S131*H131</f>
        <v>2.4463999999999997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150</v>
      </c>
      <c r="AT131" s="230" t="s">
        <v>139</v>
      </c>
      <c r="AU131" s="230" t="s">
        <v>87</v>
      </c>
      <c r="AY131" s="17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85</v>
      </c>
      <c r="BK131" s="231">
        <f>ROUND(I131*H131,2)</f>
        <v>0</v>
      </c>
      <c r="BL131" s="17" t="s">
        <v>150</v>
      </c>
      <c r="BM131" s="230" t="s">
        <v>794</v>
      </c>
    </row>
    <row r="132" s="13" customFormat="1">
      <c r="A132" s="13"/>
      <c r="B132" s="232"/>
      <c r="C132" s="233"/>
      <c r="D132" s="234" t="s">
        <v>146</v>
      </c>
      <c r="E132" s="235" t="s">
        <v>1</v>
      </c>
      <c r="F132" s="236" t="s">
        <v>795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146</v>
      </c>
      <c r="AU132" s="242" t="s">
        <v>87</v>
      </c>
      <c r="AV132" s="13" t="s">
        <v>85</v>
      </c>
      <c r="AW132" s="13" t="s">
        <v>32</v>
      </c>
      <c r="AX132" s="13" t="s">
        <v>77</v>
      </c>
      <c r="AY132" s="242" t="s">
        <v>136</v>
      </c>
    </row>
    <row r="133" s="14" customFormat="1">
      <c r="A133" s="14"/>
      <c r="B133" s="243"/>
      <c r="C133" s="244"/>
      <c r="D133" s="234" t="s">
        <v>146</v>
      </c>
      <c r="E133" s="245" t="s">
        <v>1</v>
      </c>
      <c r="F133" s="246" t="s">
        <v>796</v>
      </c>
      <c r="G133" s="244"/>
      <c r="H133" s="247">
        <v>5.5599999999999996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146</v>
      </c>
      <c r="AU133" s="253" t="s">
        <v>87</v>
      </c>
      <c r="AV133" s="14" t="s">
        <v>87</v>
      </c>
      <c r="AW133" s="14" t="s">
        <v>32</v>
      </c>
      <c r="AX133" s="14" t="s">
        <v>85</v>
      </c>
      <c r="AY133" s="253" t="s">
        <v>136</v>
      </c>
    </row>
    <row r="134" s="2" customFormat="1" ht="24.15" customHeight="1">
      <c r="A134" s="38"/>
      <c r="B134" s="39"/>
      <c r="C134" s="219" t="s">
        <v>87</v>
      </c>
      <c r="D134" s="219" t="s">
        <v>139</v>
      </c>
      <c r="E134" s="220" t="s">
        <v>487</v>
      </c>
      <c r="F134" s="221" t="s">
        <v>488</v>
      </c>
      <c r="G134" s="222" t="s">
        <v>142</v>
      </c>
      <c r="H134" s="223">
        <v>5.5599999999999996</v>
      </c>
      <c r="I134" s="224"/>
      <c r="J134" s="225">
        <f>ROUND(I134*H134,2)</f>
        <v>0</v>
      </c>
      <c r="K134" s="221" t="s">
        <v>143</v>
      </c>
      <c r="L134" s="44"/>
      <c r="M134" s="226" t="s">
        <v>1</v>
      </c>
      <c r="N134" s="227" t="s">
        <v>42</v>
      </c>
      <c r="O134" s="91"/>
      <c r="P134" s="228">
        <f>O134*H134</f>
        <v>0</v>
      </c>
      <c r="Q134" s="228">
        <v>0.00016000000000000001</v>
      </c>
      <c r="R134" s="228">
        <f>Q134*H134</f>
        <v>0.00088960000000000005</v>
      </c>
      <c r="S134" s="228">
        <v>0.23000000000000001</v>
      </c>
      <c r="T134" s="229">
        <f>S134*H134</f>
        <v>1.2787999999999999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150</v>
      </c>
      <c r="AT134" s="230" t="s">
        <v>139</v>
      </c>
      <c r="AU134" s="230" t="s">
        <v>87</v>
      </c>
      <c r="AY134" s="17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85</v>
      </c>
      <c r="BK134" s="231">
        <f>ROUND(I134*H134,2)</f>
        <v>0</v>
      </c>
      <c r="BL134" s="17" t="s">
        <v>150</v>
      </c>
      <c r="BM134" s="230" t="s">
        <v>797</v>
      </c>
    </row>
    <row r="135" s="13" customFormat="1">
      <c r="A135" s="13"/>
      <c r="B135" s="232"/>
      <c r="C135" s="233"/>
      <c r="D135" s="234" t="s">
        <v>146</v>
      </c>
      <c r="E135" s="235" t="s">
        <v>1</v>
      </c>
      <c r="F135" s="236" t="s">
        <v>798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146</v>
      </c>
      <c r="AU135" s="242" t="s">
        <v>87</v>
      </c>
      <c r="AV135" s="13" t="s">
        <v>85</v>
      </c>
      <c r="AW135" s="13" t="s">
        <v>32</v>
      </c>
      <c r="AX135" s="13" t="s">
        <v>77</v>
      </c>
      <c r="AY135" s="242" t="s">
        <v>136</v>
      </c>
    </row>
    <row r="136" s="14" customFormat="1">
      <c r="A136" s="14"/>
      <c r="B136" s="243"/>
      <c r="C136" s="244"/>
      <c r="D136" s="234" t="s">
        <v>146</v>
      </c>
      <c r="E136" s="245" t="s">
        <v>1</v>
      </c>
      <c r="F136" s="246" t="s">
        <v>796</v>
      </c>
      <c r="G136" s="244"/>
      <c r="H136" s="247">
        <v>5.5599999999999996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146</v>
      </c>
      <c r="AU136" s="253" t="s">
        <v>87</v>
      </c>
      <c r="AV136" s="14" t="s">
        <v>87</v>
      </c>
      <c r="AW136" s="14" t="s">
        <v>32</v>
      </c>
      <c r="AX136" s="14" t="s">
        <v>85</v>
      </c>
      <c r="AY136" s="253" t="s">
        <v>136</v>
      </c>
    </row>
    <row r="137" s="2" customFormat="1" ht="24.15" customHeight="1">
      <c r="A137" s="38"/>
      <c r="B137" s="39"/>
      <c r="C137" s="219" t="s">
        <v>153</v>
      </c>
      <c r="D137" s="219" t="s">
        <v>139</v>
      </c>
      <c r="E137" s="220" t="s">
        <v>490</v>
      </c>
      <c r="F137" s="221" t="s">
        <v>491</v>
      </c>
      <c r="G137" s="222" t="s">
        <v>492</v>
      </c>
      <c r="H137" s="223">
        <v>2.8029999999999999</v>
      </c>
      <c r="I137" s="224"/>
      <c r="J137" s="225">
        <f>ROUND(I137*H137,2)</f>
        <v>0</v>
      </c>
      <c r="K137" s="221" t="s">
        <v>143</v>
      </c>
      <c r="L137" s="44"/>
      <c r="M137" s="226" t="s">
        <v>1</v>
      </c>
      <c r="N137" s="227" t="s">
        <v>42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150</v>
      </c>
      <c r="AT137" s="230" t="s">
        <v>139</v>
      </c>
      <c r="AU137" s="230" t="s">
        <v>87</v>
      </c>
      <c r="AY137" s="17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85</v>
      </c>
      <c r="BK137" s="231">
        <f>ROUND(I137*H137,2)</f>
        <v>0</v>
      </c>
      <c r="BL137" s="17" t="s">
        <v>150</v>
      </c>
      <c r="BM137" s="230" t="s">
        <v>799</v>
      </c>
    </row>
    <row r="138" s="13" customFormat="1">
      <c r="A138" s="13"/>
      <c r="B138" s="232"/>
      <c r="C138" s="233"/>
      <c r="D138" s="234" t="s">
        <v>146</v>
      </c>
      <c r="E138" s="235" t="s">
        <v>1</v>
      </c>
      <c r="F138" s="236" t="s">
        <v>800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146</v>
      </c>
      <c r="AU138" s="242" t="s">
        <v>87</v>
      </c>
      <c r="AV138" s="13" t="s">
        <v>85</v>
      </c>
      <c r="AW138" s="13" t="s">
        <v>32</v>
      </c>
      <c r="AX138" s="13" t="s">
        <v>77</v>
      </c>
      <c r="AY138" s="242" t="s">
        <v>136</v>
      </c>
    </row>
    <row r="139" s="14" customFormat="1">
      <c r="A139" s="14"/>
      <c r="B139" s="243"/>
      <c r="C139" s="244"/>
      <c r="D139" s="234" t="s">
        <v>146</v>
      </c>
      <c r="E139" s="245" t="s">
        <v>1</v>
      </c>
      <c r="F139" s="246" t="s">
        <v>801</v>
      </c>
      <c r="G139" s="244"/>
      <c r="H139" s="247">
        <v>2.8029999999999999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146</v>
      </c>
      <c r="AU139" s="253" t="s">
        <v>87</v>
      </c>
      <c r="AV139" s="14" t="s">
        <v>87</v>
      </c>
      <c r="AW139" s="14" t="s">
        <v>32</v>
      </c>
      <c r="AX139" s="14" t="s">
        <v>85</v>
      </c>
      <c r="AY139" s="253" t="s">
        <v>136</v>
      </c>
    </row>
    <row r="140" s="2" customFormat="1" ht="33" customHeight="1">
      <c r="A140" s="38"/>
      <c r="B140" s="39"/>
      <c r="C140" s="219" t="s">
        <v>150</v>
      </c>
      <c r="D140" s="219" t="s">
        <v>139</v>
      </c>
      <c r="E140" s="220" t="s">
        <v>496</v>
      </c>
      <c r="F140" s="221" t="s">
        <v>497</v>
      </c>
      <c r="G140" s="222" t="s">
        <v>492</v>
      </c>
      <c r="H140" s="223">
        <v>2.1230000000000002</v>
      </c>
      <c r="I140" s="224"/>
      <c r="J140" s="225">
        <f>ROUND(I140*H140,2)</f>
        <v>0</v>
      </c>
      <c r="K140" s="221" t="s">
        <v>143</v>
      </c>
      <c r="L140" s="44"/>
      <c r="M140" s="226" t="s">
        <v>1</v>
      </c>
      <c r="N140" s="227" t="s">
        <v>42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150</v>
      </c>
      <c r="AT140" s="230" t="s">
        <v>139</v>
      </c>
      <c r="AU140" s="230" t="s">
        <v>87</v>
      </c>
      <c r="AY140" s="17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85</v>
      </c>
      <c r="BK140" s="231">
        <f>ROUND(I140*H140,2)</f>
        <v>0</v>
      </c>
      <c r="BL140" s="17" t="s">
        <v>150</v>
      </c>
      <c r="BM140" s="230" t="s">
        <v>802</v>
      </c>
    </row>
    <row r="141" s="2" customFormat="1" ht="37.8" customHeight="1">
      <c r="A141" s="38"/>
      <c r="B141" s="39"/>
      <c r="C141" s="219" t="s">
        <v>161</v>
      </c>
      <c r="D141" s="219" t="s">
        <v>139</v>
      </c>
      <c r="E141" s="220" t="s">
        <v>499</v>
      </c>
      <c r="F141" s="221" t="s">
        <v>500</v>
      </c>
      <c r="G141" s="222" t="s">
        <v>492</v>
      </c>
      <c r="H141" s="223">
        <v>31.844999999999999</v>
      </c>
      <c r="I141" s="224"/>
      <c r="J141" s="225">
        <f>ROUND(I141*H141,2)</f>
        <v>0</v>
      </c>
      <c r="K141" s="221" t="s">
        <v>143</v>
      </c>
      <c r="L141" s="44"/>
      <c r="M141" s="226" t="s">
        <v>1</v>
      </c>
      <c r="N141" s="227" t="s">
        <v>42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150</v>
      </c>
      <c r="AT141" s="230" t="s">
        <v>139</v>
      </c>
      <c r="AU141" s="230" t="s">
        <v>87</v>
      </c>
      <c r="AY141" s="17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85</v>
      </c>
      <c r="BK141" s="231">
        <f>ROUND(I141*H141,2)</f>
        <v>0</v>
      </c>
      <c r="BL141" s="17" t="s">
        <v>150</v>
      </c>
      <c r="BM141" s="230" t="s">
        <v>803</v>
      </c>
    </row>
    <row r="142" s="13" customFormat="1">
      <c r="A142" s="13"/>
      <c r="B142" s="232"/>
      <c r="C142" s="233"/>
      <c r="D142" s="234" t="s">
        <v>146</v>
      </c>
      <c r="E142" s="235" t="s">
        <v>1</v>
      </c>
      <c r="F142" s="236" t="s">
        <v>502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146</v>
      </c>
      <c r="AU142" s="242" t="s">
        <v>87</v>
      </c>
      <c r="AV142" s="13" t="s">
        <v>85</v>
      </c>
      <c r="AW142" s="13" t="s">
        <v>32</v>
      </c>
      <c r="AX142" s="13" t="s">
        <v>77</v>
      </c>
      <c r="AY142" s="242" t="s">
        <v>136</v>
      </c>
    </row>
    <row r="143" s="14" customFormat="1">
      <c r="A143" s="14"/>
      <c r="B143" s="243"/>
      <c r="C143" s="244"/>
      <c r="D143" s="234" t="s">
        <v>146</v>
      </c>
      <c r="E143" s="245" t="s">
        <v>1</v>
      </c>
      <c r="F143" s="246" t="s">
        <v>804</v>
      </c>
      <c r="G143" s="244"/>
      <c r="H143" s="247">
        <v>31.844999999999999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146</v>
      </c>
      <c r="AU143" s="253" t="s">
        <v>87</v>
      </c>
      <c r="AV143" s="14" t="s">
        <v>87</v>
      </c>
      <c r="AW143" s="14" t="s">
        <v>32</v>
      </c>
      <c r="AX143" s="14" t="s">
        <v>85</v>
      </c>
      <c r="AY143" s="253" t="s">
        <v>136</v>
      </c>
    </row>
    <row r="144" s="2" customFormat="1" ht="24.15" customHeight="1">
      <c r="A144" s="38"/>
      <c r="B144" s="39"/>
      <c r="C144" s="219" t="s">
        <v>165</v>
      </c>
      <c r="D144" s="219" t="s">
        <v>139</v>
      </c>
      <c r="E144" s="220" t="s">
        <v>504</v>
      </c>
      <c r="F144" s="221" t="s">
        <v>505</v>
      </c>
      <c r="G144" s="222" t="s">
        <v>492</v>
      </c>
      <c r="H144" s="223">
        <v>2.1230000000000002</v>
      </c>
      <c r="I144" s="224"/>
      <c r="J144" s="225">
        <f>ROUND(I144*H144,2)</f>
        <v>0</v>
      </c>
      <c r="K144" s="221" t="s">
        <v>143</v>
      </c>
      <c r="L144" s="44"/>
      <c r="M144" s="226" t="s">
        <v>1</v>
      </c>
      <c r="N144" s="227" t="s">
        <v>42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150</v>
      </c>
      <c r="AT144" s="230" t="s">
        <v>139</v>
      </c>
      <c r="AU144" s="230" t="s">
        <v>87</v>
      </c>
      <c r="AY144" s="17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85</v>
      </c>
      <c r="BK144" s="231">
        <f>ROUND(I144*H144,2)</f>
        <v>0</v>
      </c>
      <c r="BL144" s="17" t="s">
        <v>150</v>
      </c>
      <c r="BM144" s="230" t="s">
        <v>805</v>
      </c>
    </row>
    <row r="145" s="2" customFormat="1" ht="24.15" customHeight="1">
      <c r="A145" s="38"/>
      <c r="B145" s="39"/>
      <c r="C145" s="219" t="s">
        <v>169</v>
      </c>
      <c r="D145" s="219" t="s">
        <v>139</v>
      </c>
      <c r="E145" s="220" t="s">
        <v>507</v>
      </c>
      <c r="F145" s="221" t="s">
        <v>508</v>
      </c>
      <c r="G145" s="222" t="s">
        <v>492</v>
      </c>
      <c r="H145" s="223">
        <v>2.1230000000000002</v>
      </c>
      <c r="I145" s="224"/>
      <c r="J145" s="225">
        <f>ROUND(I145*H145,2)</f>
        <v>0</v>
      </c>
      <c r="K145" s="221" t="s">
        <v>143</v>
      </c>
      <c r="L145" s="44"/>
      <c r="M145" s="226" t="s">
        <v>1</v>
      </c>
      <c r="N145" s="227" t="s">
        <v>42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150</v>
      </c>
      <c r="AT145" s="230" t="s">
        <v>139</v>
      </c>
      <c r="AU145" s="230" t="s">
        <v>87</v>
      </c>
      <c r="AY145" s="17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85</v>
      </c>
      <c r="BK145" s="231">
        <f>ROUND(I145*H145,2)</f>
        <v>0</v>
      </c>
      <c r="BL145" s="17" t="s">
        <v>150</v>
      </c>
      <c r="BM145" s="230" t="s">
        <v>806</v>
      </c>
    </row>
    <row r="146" s="2" customFormat="1" ht="24.15" customHeight="1">
      <c r="A146" s="38"/>
      <c r="B146" s="39"/>
      <c r="C146" s="219" t="s">
        <v>175</v>
      </c>
      <c r="D146" s="219" t="s">
        <v>139</v>
      </c>
      <c r="E146" s="220" t="s">
        <v>510</v>
      </c>
      <c r="F146" s="221" t="s">
        <v>511</v>
      </c>
      <c r="G146" s="222" t="s">
        <v>142</v>
      </c>
      <c r="H146" s="223">
        <v>5.5599999999999996</v>
      </c>
      <c r="I146" s="224"/>
      <c r="J146" s="225">
        <f>ROUND(I146*H146,2)</f>
        <v>0</v>
      </c>
      <c r="K146" s="221" t="s">
        <v>143</v>
      </c>
      <c r="L146" s="44"/>
      <c r="M146" s="226" t="s">
        <v>1</v>
      </c>
      <c r="N146" s="227" t="s">
        <v>42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150</v>
      </c>
      <c r="AT146" s="230" t="s">
        <v>139</v>
      </c>
      <c r="AU146" s="230" t="s">
        <v>87</v>
      </c>
      <c r="AY146" s="17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85</v>
      </c>
      <c r="BK146" s="231">
        <f>ROUND(I146*H146,2)</f>
        <v>0</v>
      </c>
      <c r="BL146" s="17" t="s">
        <v>150</v>
      </c>
      <c r="BM146" s="230" t="s">
        <v>807</v>
      </c>
    </row>
    <row r="147" s="13" customFormat="1">
      <c r="A147" s="13"/>
      <c r="B147" s="232"/>
      <c r="C147" s="233"/>
      <c r="D147" s="234" t="s">
        <v>146</v>
      </c>
      <c r="E147" s="235" t="s">
        <v>1</v>
      </c>
      <c r="F147" s="236" t="s">
        <v>808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146</v>
      </c>
      <c r="AU147" s="242" t="s">
        <v>87</v>
      </c>
      <c r="AV147" s="13" t="s">
        <v>85</v>
      </c>
      <c r="AW147" s="13" t="s">
        <v>32</v>
      </c>
      <c r="AX147" s="13" t="s">
        <v>77</v>
      </c>
      <c r="AY147" s="242" t="s">
        <v>136</v>
      </c>
    </row>
    <row r="148" s="14" customFormat="1">
      <c r="A148" s="14"/>
      <c r="B148" s="243"/>
      <c r="C148" s="244"/>
      <c r="D148" s="234" t="s">
        <v>146</v>
      </c>
      <c r="E148" s="245" t="s">
        <v>1</v>
      </c>
      <c r="F148" s="246" t="s">
        <v>796</v>
      </c>
      <c r="G148" s="244"/>
      <c r="H148" s="247">
        <v>5.5599999999999996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146</v>
      </c>
      <c r="AU148" s="253" t="s">
        <v>87</v>
      </c>
      <c r="AV148" s="14" t="s">
        <v>87</v>
      </c>
      <c r="AW148" s="14" t="s">
        <v>32</v>
      </c>
      <c r="AX148" s="14" t="s">
        <v>85</v>
      </c>
      <c r="AY148" s="253" t="s">
        <v>136</v>
      </c>
    </row>
    <row r="149" s="2" customFormat="1" ht="33" customHeight="1">
      <c r="A149" s="38"/>
      <c r="B149" s="39"/>
      <c r="C149" s="219" t="s">
        <v>180</v>
      </c>
      <c r="D149" s="219" t="s">
        <v>139</v>
      </c>
      <c r="E149" s="220" t="s">
        <v>514</v>
      </c>
      <c r="F149" s="221" t="s">
        <v>515</v>
      </c>
      <c r="G149" s="222" t="s">
        <v>401</v>
      </c>
      <c r="H149" s="223">
        <v>3.8210000000000002</v>
      </c>
      <c r="I149" s="224"/>
      <c r="J149" s="225">
        <f>ROUND(I149*H149,2)</f>
        <v>0</v>
      </c>
      <c r="K149" s="221" t="s">
        <v>143</v>
      </c>
      <c r="L149" s="44"/>
      <c r="M149" s="226" t="s">
        <v>1</v>
      </c>
      <c r="N149" s="227" t="s">
        <v>42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150</v>
      </c>
      <c r="AT149" s="230" t="s">
        <v>139</v>
      </c>
      <c r="AU149" s="230" t="s">
        <v>87</v>
      </c>
      <c r="AY149" s="17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85</v>
      </c>
      <c r="BK149" s="231">
        <f>ROUND(I149*H149,2)</f>
        <v>0</v>
      </c>
      <c r="BL149" s="17" t="s">
        <v>150</v>
      </c>
      <c r="BM149" s="230" t="s">
        <v>809</v>
      </c>
    </row>
    <row r="150" s="14" customFormat="1">
      <c r="A150" s="14"/>
      <c r="B150" s="243"/>
      <c r="C150" s="244"/>
      <c r="D150" s="234" t="s">
        <v>146</v>
      </c>
      <c r="E150" s="245" t="s">
        <v>1</v>
      </c>
      <c r="F150" s="246" t="s">
        <v>810</v>
      </c>
      <c r="G150" s="244"/>
      <c r="H150" s="247">
        <v>3.8210000000000002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146</v>
      </c>
      <c r="AU150" s="253" t="s">
        <v>87</v>
      </c>
      <c r="AV150" s="14" t="s">
        <v>87</v>
      </c>
      <c r="AW150" s="14" t="s">
        <v>32</v>
      </c>
      <c r="AX150" s="14" t="s">
        <v>85</v>
      </c>
      <c r="AY150" s="253" t="s">
        <v>136</v>
      </c>
    </row>
    <row r="151" s="12" customFormat="1" ht="22.8" customHeight="1">
      <c r="A151" s="12"/>
      <c r="B151" s="203"/>
      <c r="C151" s="204"/>
      <c r="D151" s="205" t="s">
        <v>76</v>
      </c>
      <c r="E151" s="217" t="s">
        <v>87</v>
      </c>
      <c r="F151" s="217" t="s">
        <v>518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SUM(P152:P188)</f>
        <v>0</v>
      </c>
      <c r="Q151" s="211"/>
      <c r="R151" s="212">
        <f>SUM(R152:R188)</f>
        <v>30.188858740000004</v>
      </c>
      <c r="S151" s="211"/>
      <c r="T151" s="213">
        <f>SUM(T152:T188)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85</v>
      </c>
      <c r="AT151" s="215" t="s">
        <v>76</v>
      </c>
      <c r="AU151" s="215" t="s">
        <v>85</v>
      </c>
      <c r="AY151" s="214" t="s">
        <v>136</v>
      </c>
      <c r="BK151" s="216">
        <f>SUM(BK152:BK188)</f>
        <v>0</v>
      </c>
    </row>
    <row r="152" s="2" customFormat="1" ht="24.15" customHeight="1">
      <c r="A152" s="38"/>
      <c r="B152" s="39"/>
      <c r="C152" s="219" t="s">
        <v>184</v>
      </c>
      <c r="D152" s="219" t="s">
        <v>139</v>
      </c>
      <c r="E152" s="220" t="s">
        <v>519</v>
      </c>
      <c r="F152" s="221" t="s">
        <v>520</v>
      </c>
      <c r="G152" s="222" t="s">
        <v>492</v>
      </c>
      <c r="H152" s="223">
        <v>7.8520000000000003</v>
      </c>
      <c r="I152" s="224"/>
      <c r="J152" s="225">
        <f>ROUND(I152*H152,2)</f>
        <v>0</v>
      </c>
      <c r="K152" s="221" t="s">
        <v>143</v>
      </c>
      <c r="L152" s="44"/>
      <c r="M152" s="226" t="s">
        <v>1</v>
      </c>
      <c r="N152" s="227" t="s">
        <v>42</v>
      </c>
      <c r="O152" s="91"/>
      <c r="P152" s="228">
        <f>O152*H152</f>
        <v>0</v>
      </c>
      <c r="Q152" s="228">
        <v>2.1600000000000001</v>
      </c>
      <c r="R152" s="228">
        <f>Q152*H152</f>
        <v>16.960320000000003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150</v>
      </c>
      <c r="AT152" s="230" t="s">
        <v>139</v>
      </c>
      <c r="AU152" s="230" t="s">
        <v>87</v>
      </c>
      <c r="AY152" s="17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85</v>
      </c>
      <c r="BK152" s="231">
        <f>ROUND(I152*H152,2)</f>
        <v>0</v>
      </c>
      <c r="BL152" s="17" t="s">
        <v>150</v>
      </c>
      <c r="BM152" s="230" t="s">
        <v>811</v>
      </c>
    </row>
    <row r="153" s="13" customFormat="1">
      <c r="A153" s="13"/>
      <c r="B153" s="232"/>
      <c r="C153" s="233"/>
      <c r="D153" s="234" t="s">
        <v>146</v>
      </c>
      <c r="E153" s="235" t="s">
        <v>1</v>
      </c>
      <c r="F153" s="236" t="s">
        <v>812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146</v>
      </c>
      <c r="AU153" s="242" t="s">
        <v>87</v>
      </c>
      <c r="AV153" s="13" t="s">
        <v>85</v>
      </c>
      <c r="AW153" s="13" t="s">
        <v>32</v>
      </c>
      <c r="AX153" s="13" t="s">
        <v>77</v>
      </c>
      <c r="AY153" s="242" t="s">
        <v>136</v>
      </c>
    </row>
    <row r="154" s="14" customFormat="1">
      <c r="A154" s="14"/>
      <c r="B154" s="243"/>
      <c r="C154" s="244"/>
      <c r="D154" s="234" t="s">
        <v>146</v>
      </c>
      <c r="E154" s="245" t="s">
        <v>1</v>
      </c>
      <c r="F154" s="246" t="s">
        <v>813</v>
      </c>
      <c r="G154" s="244"/>
      <c r="H154" s="247">
        <v>7.8520000000000003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146</v>
      </c>
      <c r="AU154" s="253" t="s">
        <v>87</v>
      </c>
      <c r="AV154" s="14" t="s">
        <v>87</v>
      </c>
      <c r="AW154" s="14" t="s">
        <v>32</v>
      </c>
      <c r="AX154" s="14" t="s">
        <v>85</v>
      </c>
      <c r="AY154" s="253" t="s">
        <v>136</v>
      </c>
    </row>
    <row r="155" s="2" customFormat="1" ht="24.15" customHeight="1">
      <c r="A155" s="38"/>
      <c r="B155" s="39"/>
      <c r="C155" s="219" t="s">
        <v>188</v>
      </c>
      <c r="D155" s="219" t="s">
        <v>139</v>
      </c>
      <c r="E155" s="220" t="s">
        <v>526</v>
      </c>
      <c r="F155" s="221" t="s">
        <v>527</v>
      </c>
      <c r="G155" s="222" t="s">
        <v>492</v>
      </c>
      <c r="H155" s="223">
        <v>0.379</v>
      </c>
      <c r="I155" s="224"/>
      <c r="J155" s="225">
        <f>ROUND(I155*H155,2)</f>
        <v>0</v>
      </c>
      <c r="K155" s="221" t="s">
        <v>143</v>
      </c>
      <c r="L155" s="44"/>
      <c r="M155" s="226" t="s">
        <v>1</v>
      </c>
      <c r="N155" s="227" t="s">
        <v>42</v>
      </c>
      <c r="O155" s="91"/>
      <c r="P155" s="228">
        <f>O155*H155</f>
        <v>0</v>
      </c>
      <c r="Q155" s="228">
        <v>2.5018699999999998</v>
      </c>
      <c r="R155" s="228">
        <f>Q155*H155</f>
        <v>0.94820872999999994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150</v>
      </c>
      <c r="AT155" s="230" t="s">
        <v>139</v>
      </c>
      <c r="AU155" s="230" t="s">
        <v>87</v>
      </c>
      <c r="AY155" s="17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85</v>
      </c>
      <c r="BK155" s="231">
        <f>ROUND(I155*H155,2)</f>
        <v>0</v>
      </c>
      <c r="BL155" s="17" t="s">
        <v>150</v>
      </c>
      <c r="BM155" s="230" t="s">
        <v>814</v>
      </c>
    </row>
    <row r="156" s="13" customFormat="1">
      <c r="A156" s="13"/>
      <c r="B156" s="232"/>
      <c r="C156" s="233"/>
      <c r="D156" s="234" t="s">
        <v>146</v>
      </c>
      <c r="E156" s="235" t="s">
        <v>1</v>
      </c>
      <c r="F156" s="236" t="s">
        <v>815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146</v>
      </c>
      <c r="AU156" s="242" t="s">
        <v>87</v>
      </c>
      <c r="AV156" s="13" t="s">
        <v>85</v>
      </c>
      <c r="AW156" s="13" t="s">
        <v>32</v>
      </c>
      <c r="AX156" s="13" t="s">
        <v>77</v>
      </c>
      <c r="AY156" s="242" t="s">
        <v>136</v>
      </c>
    </row>
    <row r="157" s="14" customFormat="1">
      <c r="A157" s="14"/>
      <c r="B157" s="243"/>
      <c r="C157" s="244"/>
      <c r="D157" s="234" t="s">
        <v>146</v>
      </c>
      <c r="E157" s="245" t="s">
        <v>1</v>
      </c>
      <c r="F157" s="246" t="s">
        <v>816</v>
      </c>
      <c r="G157" s="244"/>
      <c r="H157" s="247">
        <v>0.379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146</v>
      </c>
      <c r="AU157" s="253" t="s">
        <v>87</v>
      </c>
      <c r="AV157" s="14" t="s">
        <v>87</v>
      </c>
      <c r="AW157" s="14" t="s">
        <v>32</v>
      </c>
      <c r="AX157" s="14" t="s">
        <v>85</v>
      </c>
      <c r="AY157" s="253" t="s">
        <v>136</v>
      </c>
    </row>
    <row r="158" s="2" customFormat="1" ht="16.5" customHeight="1">
      <c r="A158" s="38"/>
      <c r="B158" s="39"/>
      <c r="C158" s="219" t="s">
        <v>192</v>
      </c>
      <c r="D158" s="219" t="s">
        <v>139</v>
      </c>
      <c r="E158" s="220" t="s">
        <v>531</v>
      </c>
      <c r="F158" s="221" t="s">
        <v>532</v>
      </c>
      <c r="G158" s="222" t="s">
        <v>142</v>
      </c>
      <c r="H158" s="223">
        <v>1.361</v>
      </c>
      <c r="I158" s="224"/>
      <c r="J158" s="225">
        <f>ROUND(I158*H158,2)</f>
        <v>0</v>
      </c>
      <c r="K158" s="221" t="s">
        <v>143</v>
      </c>
      <c r="L158" s="44"/>
      <c r="M158" s="226" t="s">
        <v>1</v>
      </c>
      <c r="N158" s="227" t="s">
        <v>42</v>
      </c>
      <c r="O158" s="91"/>
      <c r="P158" s="228">
        <f>O158*H158</f>
        <v>0</v>
      </c>
      <c r="Q158" s="228">
        <v>0.00247</v>
      </c>
      <c r="R158" s="228">
        <f>Q158*H158</f>
        <v>0.0033616699999999998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150</v>
      </c>
      <c r="AT158" s="230" t="s">
        <v>139</v>
      </c>
      <c r="AU158" s="230" t="s">
        <v>87</v>
      </c>
      <c r="AY158" s="17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85</v>
      </c>
      <c r="BK158" s="231">
        <f>ROUND(I158*H158,2)</f>
        <v>0</v>
      </c>
      <c r="BL158" s="17" t="s">
        <v>150</v>
      </c>
      <c r="BM158" s="230" t="s">
        <v>817</v>
      </c>
    </row>
    <row r="159" s="13" customFormat="1">
      <c r="A159" s="13"/>
      <c r="B159" s="232"/>
      <c r="C159" s="233"/>
      <c r="D159" s="234" t="s">
        <v>146</v>
      </c>
      <c r="E159" s="235" t="s">
        <v>1</v>
      </c>
      <c r="F159" s="236" t="s">
        <v>815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146</v>
      </c>
      <c r="AU159" s="242" t="s">
        <v>87</v>
      </c>
      <c r="AV159" s="13" t="s">
        <v>85</v>
      </c>
      <c r="AW159" s="13" t="s">
        <v>32</v>
      </c>
      <c r="AX159" s="13" t="s">
        <v>77</v>
      </c>
      <c r="AY159" s="242" t="s">
        <v>136</v>
      </c>
    </row>
    <row r="160" s="14" customFormat="1">
      <c r="A160" s="14"/>
      <c r="B160" s="243"/>
      <c r="C160" s="244"/>
      <c r="D160" s="234" t="s">
        <v>146</v>
      </c>
      <c r="E160" s="245" t="s">
        <v>1</v>
      </c>
      <c r="F160" s="246" t="s">
        <v>818</v>
      </c>
      <c r="G160" s="244"/>
      <c r="H160" s="247">
        <v>1.361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146</v>
      </c>
      <c r="AU160" s="253" t="s">
        <v>87</v>
      </c>
      <c r="AV160" s="14" t="s">
        <v>87</v>
      </c>
      <c r="AW160" s="14" t="s">
        <v>32</v>
      </c>
      <c r="AX160" s="14" t="s">
        <v>85</v>
      </c>
      <c r="AY160" s="253" t="s">
        <v>136</v>
      </c>
    </row>
    <row r="161" s="2" customFormat="1" ht="16.5" customHeight="1">
      <c r="A161" s="38"/>
      <c r="B161" s="39"/>
      <c r="C161" s="219" t="s">
        <v>196</v>
      </c>
      <c r="D161" s="219" t="s">
        <v>139</v>
      </c>
      <c r="E161" s="220" t="s">
        <v>535</v>
      </c>
      <c r="F161" s="221" t="s">
        <v>536</v>
      </c>
      <c r="G161" s="222" t="s">
        <v>142</v>
      </c>
      <c r="H161" s="223">
        <v>1.361</v>
      </c>
      <c r="I161" s="224"/>
      <c r="J161" s="225">
        <f>ROUND(I161*H161,2)</f>
        <v>0</v>
      </c>
      <c r="K161" s="221" t="s">
        <v>143</v>
      </c>
      <c r="L161" s="44"/>
      <c r="M161" s="226" t="s">
        <v>1</v>
      </c>
      <c r="N161" s="227" t="s">
        <v>42</v>
      </c>
      <c r="O161" s="91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150</v>
      </c>
      <c r="AT161" s="230" t="s">
        <v>139</v>
      </c>
      <c r="AU161" s="230" t="s">
        <v>87</v>
      </c>
      <c r="AY161" s="17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85</v>
      </c>
      <c r="BK161" s="231">
        <f>ROUND(I161*H161,2)</f>
        <v>0</v>
      </c>
      <c r="BL161" s="17" t="s">
        <v>150</v>
      </c>
      <c r="BM161" s="230" t="s">
        <v>819</v>
      </c>
    </row>
    <row r="162" s="13" customFormat="1">
      <c r="A162" s="13"/>
      <c r="B162" s="232"/>
      <c r="C162" s="233"/>
      <c r="D162" s="234" t="s">
        <v>146</v>
      </c>
      <c r="E162" s="235" t="s">
        <v>1</v>
      </c>
      <c r="F162" s="236" t="s">
        <v>815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146</v>
      </c>
      <c r="AU162" s="242" t="s">
        <v>87</v>
      </c>
      <c r="AV162" s="13" t="s">
        <v>85</v>
      </c>
      <c r="AW162" s="13" t="s">
        <v>32</v>
      </c>
      <c r="AX162" s="13" t="s">
        <v>77</v>
      </c>
      <c r="AY162" s="242" t="s">
        <v>136</v>
      </c>
    </row>
    <row r="163" s="14" customFormat="1">
      <c r="A163" s="14"/>
      <c r="B163" s="243"/>
      <c r="C163" s="244"/>
      <c r="D163" s="234" t="s">
        <v>146</v>
      </c>
      <c r="E163" s="245" t="s">
        <v>1</v>
      </c>
      <c r="F163" s="246" t="s">
        <v>820</v>
      </c>
      <c r="G163" s="244"/>
      <c r="H163" s="247">
        <v>1.361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146</v>
      </c>
      <c r="AU163" s="253" t="s">
        <v>87</v>
      </c>
      <c r="AV163" s="14" t="s">
        <v>87</v>
      </c>
      <c r="AW163" s="14" t="s">
        <v>32</v>
      </c>
      <c r="AX163" s="14" t="s">
        <v>85</v>
      </c>
      <c r="AY163" s="253" t="s">
        <v>136</v>
      </c>
    </row>
    <row r="164" s="2" customFormat="1" ht="24.15" customHeight="1">
      <c r="A164" s="38"/>
      <c r="B164" s="39"/>
      <c r="C164" s="219" t="s">
        <v>200</v>
      </c>
      <c r="D164" s="219" t="s">
        <v>139</v>
      </c>
      <c r="E164" s="220" t="s">
        <v>538</v>
      </c>
      <c r="F164" s="221" t="s">
        <v>539</v>
      </c>
      <c r="G164" s="222" t="s">
        <v>492</v>
      </c>
      <c r="H164" s="223">
        <v>3.5779999999999998</v>
      </c>
      <c r="I164" s="224"/>
      <c r="J164" s="225">
        <f>ROUND(I164*H164,2)</f>
        <v>0</v>
      </c>
      <c r="K164" s="221" t="s">
        <v>143</v>
      </c>
      <c r="L164" s="44"/>
      <c r="M164" s="226" t="s">
        <v>1</v>
      </c>
      <c r="N164" s="227" t="s">
        <v>42</v>
      </c>
      <c r="O164" s="91"/>
      <c r="P164" s="228">
        <f>O164*H164</f>
        <v>0</v>
      </c>
      <c r="Q164" s="228">
        <v>2.3010199999999998</v>
      </c>
      <c r="R164" s="228">
        <f>Q164*H164</f>
        <v>8.2330495599999995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150</v>
      </c>
      <c r="AT164" s="230" t="s">
        <v>139</v>
      </c>
      <c r="AU164" s="230" t="s">
        <v>87</v>
      </c>
      <c r="AY164" s="17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85</v>
      </c>
      <c r="BK164" s="231">
        <f>ROUND(I164*H164,2)</f>
        <v>0</v>
      </c>
      <c r="BL164" s="17" t="s">
        <v>150</v>
      </c>
      <c r="BM164" s="230" t="s">
        <v>821</v>
      </c>
    </row>
    <row r="165" s="13" customFormat="1">
      <c r="A165" s="13"/>
      <c r="B165" s="232"/>
      <c r="C165" s="233"/>
      <c r="D165" s="234" t="s">
        <v>146</v>
      </c>
      <c r="E165" s="235" t="s">
        <v>1</v>
      </c>
      <c r="F165" s="236" t="s">
        <v>815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146</v>
      </c>
      <c r="AU165" s="242" t="s">
        <v>87</v>
      </c>
      <c r="AV165" s="13" t="s">
        <v>85</v>
      </c>
      <c r="AW165" s="13" t="s">
        <v>32</v>
      </c>
      <c r="AX165" s="13" t="s">
        <v>77</v>
      </c>
      <c r="AY165" s="242" t="s">
        <v>136</v>
      </c>
    </row>
    <row r="166" s="14" customFormat="1">
      <c r="A166" s="14"/>
      <c r="B166" s="243"/>
      <c r="C166" s="244"/>
      <c r="D166" s="234" t="s">
        <v>146</v>
      </c>
      <c r="E166" s="245" t="s">
        <v>1</v>
      </c>
      <c r="F166" s="246" t="s">
        <v>822</v>
      </c>
      <c r="G166" s="244"/>
      <c r="H166" s="247">
        <v>1.55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146</v>
      </c>
      <c r="AU166" s="253" t="s">
        <v>87</v>
      </c>
      <c r="AV166" s="14" t="s">
        <v>87</v>
      </c>
      <c r="AW166" s="14" t="s">
        <v>32</v>
      </c>
      <c r="AX166" s="14" t="s">
        <v>77</v>
      </c>
      <c r="AY166" s="253" t="s">
        <v>136</v>
      </c>
    </row>
    <row r="167" s="14" customFormat="1">
      <c r="A167" s="14"/>
      <c r="B167" s="243"/>
      <c r="C167" s="244"/>
      <c r="D167" s="234" t="s">
        <v>146</v>
      </c>
      <c r="E167" s="245" t="s">
        <v>1</v>
      </c>
      <c r="F167" s="246" t="s">
        <v>823</v>
      </c>
      <c r="G167" s="244"/>
      <c r="H167" s="247">
        <v>1.3779999999999999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146</v>
      </c>
      <c r="AU167" s="253" t="s">
        <v>87</v>
      </c>
      <c r="AV167" s="14" t="s">
        <v>87</v>
      </c>
      <c r="AW167" s="14" t="s">
        <v>32</v>
      </c>
      <c r="AX167" s="14" t="s">
        <v>77</v>
      </c>
      <c r="AY167" s="253" t="s">
        <v>136</v>
      </c>
    </row>
    <row r="168" s="14" customFormat="1">
      <c r="A168" s="14"/>
      <c r="B168" s="243"/>
      <c r="C168" s="244"/>
      <c r="D168" s="234" t="s">
        <v>146</v>
      </c>
      <c r="E168" s="245" t="s">
        <v>1</v>
      </c>
      <c r="F168" s="246" t="s">
        <v>824</v>
      </c>
      <c r="G168" s="244"/>
      <c r="H168" s="247">
        <v>0.65000000000000002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146</v>
      </c>
      <c r="AU168" s="253" t="s">
        <v>87</v>
      </c>
      <c r="AV168" s="14" t="s">
        <v>87</v>
      </c>
      <c r="AW168" s="14" t="s">
        <v>32</v>
      </c>
      <c r="AX168" s="14" t="s">
        <v>77</v>
      </c>
      <c r="AY168" s="253" t="s">
        <v>136</v>
      </c>
    </row>
    <row r="169" s="15" customFormat="1">
      <c r="A169" s="15"/>
      <c r="B169" s="254"/>
      <c r="C169" s="255"/>
      <c r="D169" s="234" t="s">
        <v>146</v>
      </c>
      <c r="E169" s="256" t="s">
        <v>1</v>
      </c>
      <c r="F169" s="257" t="s">
        <v>149</v>
      </c>
      <c r="G169" s="255"/>
      <c r="H169" s="258">
        <v>3.5779999999999998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146</v>
      </c>
      <c r="AU169" s="264" t="s">
        <v>87</v>
      </c>
      <c r="AV169" s="15" t="s">
        <v>150</v>
      </c>
      <c r="AW169" s="15" t="s">
        <v>32</v>
      </c>
      <c r="AX169" s="15" t="s">
        <v>85</v>
      </c>
      <c r="AY169" s="264" t="s">
        <v>136</v>
      </c>
    </row>
    <row r="170" s="2" customFormat="1" ht="16.5" customHeight="1">
      <c r="A170" s="38"/>
      <c r="B170" s="39"/>
      <c r="C170" s="219" t="s">
        <v>8</v>
      </c>
      <c r="D170" s="219" t="s">
        <v>139</v>
      </c>
      <c r="E170" s="220" t="s">
        <v>546</v>
      </c>
      <c r="F170" s="221" t="s">
        <v>547</v>
      </c>
      <c r="G170" s="222" t="s">
        <v>142</v>
      </c>
      <c r="H170" s="223">
        <v>14.310000000000001</v>
      </c>
      <c r="I170" s="224"/>
      <c r="J170" s="225">
        <f>ROUND(I170*H170,2)</f>
        <v>0</v>
      </c>
      <c r="K170" s="221" t="s">
        <v>143</v>
      </c>
      <c r="L170" s="44"/>
      <c r="M170" s="226" t="s">
        <v>1</v>
      </c>
      <c r="N170" s="227" t="s">
        <v>42</v>
      </c>
      <c r="O170" s="91"/>
      <c r="P170" s="228">
        <f>O170*H170</f>
        <v>0</v>
      </c>
      <c r="Q170" s="228">
        <v>0.0026900000000000001</v>
      </c>
      <c r="R170" s="228">
        <f>Q170*H170</f>
        <v>0.038493900000000005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150</v>
      </c>
      <c r="AT170" s="230" t="s">
        <v>139</v>
      </c>
      <c r="AU170" s="230" t="s">
        <v>87</v>
      </c>
      <c r="AY170" s="17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85</v>
      </c>
      <c r="BK170" s="231">
        <f>ROUND(I170*H170,2)</f>
        <v>0</v>
      </c>
      <c r="BL170" s="17" t="s">
        <v>150</v>
      </c>
      <c r="BM170" s="230" t="s">
        <v>825</v>
      </c>
    </row>
    <row r="171" s="13" customFormat="1">
      <c r="A171" s="13"/>
      <c r="B171" s="232"/>
      <c r="C171" s="233"/>
      <c r="D171" s="234" t="s">
        <v>146</v>
      </c>
      <c r="E171" s="235" t="s">
        <v>1</v>
      </c>
      <c r="F171" s="236" t="s">
        <v>815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146</v>
      </c>
      <c r="AU171" s="242" t="s">
        <v>87</v>
      </c>
      <c r="AV171" s="13" t="s">
        <v>85</v>
      </c>
      <c r="AW171" s="13" t="s">
        <v>32</v>
      </c>
      <c r="AX171" s="13" t="s">
        <v>77</v>
      </c>
      <c r="AY171" s="242" t="s">
        <v>136</v>
      </c>
    </row>
    <row r="172" s="14" customFormat="1">
      <c r="A172" s="14"/>
      <c r="B172" s="243"/>
      <c r="C172" s="244"/>
      <c r="D172" s="234" t="s">
        <v>146</v>
      </c>
      <c r="E172" s="245" t="s">
        <v>1</v>
      </c>
      <c r="F172" s="246" t="s">
        <v>826</v>
      </c>
      <c r="G172" s="244"/>
      <c r="H172" s="247">
        <v>6.2000000000000002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146</v>
      </c>
      <c r="AU172" s="253" t="s">
        <v>87</v>
      </c>
      <c r="AV172" s="14" t="s">
        <v>87</v>
      </c>
      <c r="AW172" s="14" t="s">
        <v>32</v>
      </c>
      <c r="AX172" s="14" t="s">
        <v>77</v>
      </c>
      <c r="AY172" s="253" t="s">
        <v>136</v>
      </c>
    </row>
    <row r="173" s="14" customFormat="1">
      <c r="A173" s="14"/>
      <c r="B173" s="243"/>
      <c r="C173" s="244"/>
      <c r="D173" s="234" t="s">
        <v>146</v>
      </c>
      <c r="E173" s="245" t="s">
        <v>1</v>
      </c>
      <c r="F173" s="246" t="s">
        <v>827</v>
      </c>
      <c r="G173" s="244"/>
      <c r="H173" s="247">
        <v>5.5099999999999998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146</v>
      </c>
      <c r="AU173" s="253" t="s">
        <v>87</v>
      </c>
      <c r="AV173" s="14" t="s">
        <v>87</v>
      </c>
      <c r="AW173" s="14" t="s">
        <v>32</v>
      </c>
      <c r="AX173" s="14" t="s">
        <v>77</v>
      </c>
      <c r="AY173" s="253" t="s">
        <v>136</v>
      </c>
    </row>
    <row r="174" s="14" customFormat="1">
      <c r="A174" s="14"/>
      <c r="B174" s="243"/>
      <c r="C174" s="244"/>
      <c r="D174" s="234" t="s">
        <v>146</v>
      </c>
      <c r="E174" s="245" t="s">
        <v>1</v>
      </c>
      <c r="F174" s="246" t="s">
        <v>828</v>
      </c>
      <c r="G174" s="244"/>
      <c r="H174" s="247">
        <v>2.6000000000000001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146</v>
      </c>
      <c r="AU174" s="253" t="s">
        <v>87</v>
      </c>
      <c r="AV174" s="14" t="s">
        <v>87</v>
      </c>
      <c r="AW174" s="14" t="s">
        <v>32</v>
      </c>
      <c r="AX174" s="14" t="s">
        <v>77</v>
      </c>
      <c r="AY174" s="253" t="s">
        <v>136</v>
      </c>
    </row>
    <row r="175" s="15" customFormat="1">
      <c r="A175" s="15"/>
      <c r="B175" s="254"/>
      <c r="C175" s="255"/>
      <c r="D175" s="234" t="s">
        <v>146</v>
      </c>
      <c r="E175" s="256" t="s">
        <v>1</v>
      </c>
      <c r="F175" s="257" t="s">
        <v>149</v>
      </c>
      <c r="G175" s="255"/>
      <c r="H175" s="258">
        <v>14.310000000000001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146</v>
      </c>
      <c r="AU175" s="264" t="s">
        <v>87</v>
      </c>
      <c r="AV175" s="15" t="s">
        <v>150</v>
      </c>
      <c r="AW175" s="15" t="s">
        <v>32</v>
      </c>
      <c r="AX175" s="15" t="s">
        <v>85</v>
      </c>
      <c r="AY175" s="264" t="s">
        <v>136</v>
      </c>
    </row>
    <row r="176" s="2" customFormat="1" ht="16.5" customHeight="1">
      <c r="A176" s="38"/>
      <c r="B176" s="39"/>
      <c r="C176" s="219" t="s">
        <v>144</v>
      </c>
      <c r="D176" s="219" t="s">
        <v>139</v>
      </c>
      <c r="E176" s="220" t="s">
        <v>554</v>
      </c>
      <c r="F176" s="221" t="s">
        <v>555</v>
      </c>
      <c r="G176" s="222" t="s">
        <v>142</v>
      </c>
      <c r="H176" s="223">
        <v>14.310000000000001</v>
      </c>
      <c r="I176" s="224"/>
      <c r="J176" s="225">
        <f>ROUND(I176*H176,2)</f>
        <v>0</v>
      </c>
      <c r="K176" s="221" t="s">
        <v>143</v>
      </c>
      <c r="L176" s="44"/>
      <c r="M176" s="226" t="s">
        <v>1</v>
      </c>
      <c r="N176" s="227" t="s">
        <v>42</v>
      </c>
      <c r="O176" s="91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150</v>
      </c>
      <c r="AT176" s="230" t="s">
        <v>139</v>
      </c>
      <c r="AU176" s="230" t="s">
        <v>87</v>
      </c>
      <c r="AY176" s="17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85</v>
      </c>
      <c r="BK176" s="231">
        <f>ROUND(I176*H176,2)</f>
        <v>0</v>
      </c>
      <c r="BL176" s="17" t="s">
        <v>150</v>
      </c>
      <c r="BM176" s="230" t="s">
        <v>829</v>
      </c>
    </row>
    <row r="177" s="13" customFormat="1">
      <c r="A177" s="13"/>
      <c r="B177" s="232"/>
      <c r="C177" s="233"/>
      <c r="D177" s="234" t="s">
        <v>146</v>
      </c>
      <c r="E177" s="235" t="s">
        <v>1</v>
      </c>
      <c r="F177" s="236" t="s">
        <v>815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146</v>
      </c>
      <c r="AU177" s="242" t="s">
        <v>87</v>
      </c>
      <c r="AV177" s="13" t="s">
        <v>85</v>
      </c>
      <c r="AW177" s="13" t="s">
        <v>32</v>
      </c>
      <c r="AX177" s="13" t="s">
        <v>77</v>
      </c>
      <c r="AY177" s="242" t="s">
        <v>136</v>
      </c>
    </row>
    <row r="178" s="14" customFormat="1">
      <c r="A178" s="14"/>
      <c r="B178" s="243"/>
      <c r="C178" s="244"/>
      <c r="D178" s="234" t="s">
        <v>146</v>
      </c>
      <c r="E178" s="245" t="s">
        <v>1</v>
      </c>
      <c r="F178" s="246" t="s">
        <v>826</v>
      </c>
      <c r="G178" s="244"/>
      <c r="H178" s="247">
        <v>6.2000000000000002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146</v>
      </c>
      <c r="AU178" s="253" t="s">
        <v>87</v>
      </c>
      <c r="AV178" s="14" t="s">
        <v>87</v>
      </c>
      <c r="AW178" s="14" t="s">
        <v>32</v>
      </c>
      <c r="AX178" s="14" t="s">
        <v>77</v>
      </c>
      <c r="AY178" s="253" t="s">
        <v>136</v>
      </c>
    </row>
    <row r="179" s="14" customFormat="1">
      <c r="A179" s="14"/>
      <c r="B179" s="243"/>
      <c r="C179" s="244"/>
      <c r="D179" s="234" t="s">
        <v>146</v>
      </c>
      <c r="E179" s="245" t="s">
        <v>1</v>
      </c>
      <c r="F179" s="246" t="s">
        <v>827</v>
      </c>
      <c r="G179" s="244"/>
      <c r="H179" s="247">
        <v>5.5099999999999998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146</v>
      </c>
      <c r="AU179" s="253" t="s">
        <v>87</v>
      </c>
      <c r="AV179" s="14" t="s">
        <v>87</v>
      </c>
      <c r="AW179" s="14" t="s">
        <v>32</v>
      </c>
      <c r="AX179" s="14" t="s">
        <v>77</v>
      </c>
      <c r="AY179" s="253" t="s">
        <v>136</v>
      </c>
    </row>
    <row r="180" s="14" customFormat="1">
      <c r="A180" s="14"/>
      <c r="B180" s="243"/>
      <c r="C180" s="244"/>
      <c r="D180" s="234" t="s">
        <v>146</v>
      </c>
      <c r="E180" s="245" t="s">
        <v>1</v>
      </c>
      <c r="F180" s="246" t="s">
        <v>828</v>
      </c>
      <c r="G180" s="244"/>
      <c r="H180" s="247">
        <v>2.6000000000000001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146</v>
      </c>
      <c r="AU180" s="253" t="s">
        <v>87</v>
      </c>
      <c r="AV180" s="14" t="s">
        <v>87</v>
      </c>
      <c r="AW180" s="14" t="s">
        <v>32</v>
      </c>
      <c r="AX180" s="14" t="s">
        <v>77</v>
      </c>
      <c r="AY180" s="253" t="s">
        <v>136</v>
      </c>
    </row>
    <row r="181" s="15" customFormat="1">
      <c r="A181" s="15"/>
      <c r="B181" s="254"/>
      <c r="C181" s="255"/>
      <c r="D181" s="234" t="s">
        <v>146</v>
      </c>
      <c r="E181" s="256" t="s">
        <v>1</v>
      </c>
      <c r="F181" s="257" t="s">
        <v>149</v>
      </c>
      <c r="G181" s="255"/>
      <c r="H181" s="258">
        <v>14.310000000000001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146</v>
      </c>
      <c r="AU181" s="264" t="s">
        <v>87</v>
      </c>
      <c r="AV181" s="15" t="s">
        <v>150</v>
      </c>
      <c r="AW181" s="15" t="s">
        <v>32</v>
      </c>
      <c r="AX181" s="15" t="s">
        <v>85</v>
      </c>
      <c r="AY181" s="264" t="s">
        <v>136</v>
      </c>
    </row>
    <row r="182" s="2" customFormat="1" ht="33" customHeight="1">
      <c r="A182" s="38"/>
      <c r="B182" s="39"/>
      <c r="C182" s="219" t="s">
        <v>210</v>
      </c>
      <c r="D182" s="219" t="s">
        <v>139</v>
      </c>
      <c r="E182" s="220" t="s">
        <v>557</v>
      </c>
      <c r="F182" s="221" t="s">
        <v>558</v>
      </c>
      <c r="G182" s="222" t="s">
        <v>142</v>
      </c>
      <c r="H182" s="223">
        <v>6.0800000000000001</v>
      </c>
      <c r="I182" s="224"/>
      <c r="J182" s="225">
        <f>ROUND(I182*H182,2)</f>
        <v>0</v>
      </c>
      <c r="K182" s="221" t="s">
        <v>143</v>
      </c>
      <c r="L182" s="44"/>
      <c r="M182" s="226" t="s">
        <v>1</v>
      </c>
      <c r="N182" s="227" t="s">
        <v>42</v>
      </c>
      <c r="O182" s="91"/>
      <c r="P182" s="228">
        <f>O182*H182</f>
        <v>0</v>
      </c>
      <c r="Q182" s="228">
        <v>0.51809000000000005</v>
      </c>
      <c r="R182" s="228">
        <f>Q182*H182</f>
        <v>3.1499872000000004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150</v>
      </c>
      <c r="AT182" s="230" t="s">
        <v>139</v>
      </c>
      <c r="AU182" s="230" t="s">
        <v>87</v>
      </c>
      <c r="AY182" s="17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85</v>
      </c>
      <c r="BK182" s="231">
        <f>ROUND(I182*H182,2)</f>
        <v>0</v>
      </c>
      <c r="BL182" s="17" t="s">
        <v>150</v>
      </c>
      <c r="BM182" s="230" t="s">
        <v>830</v>
      </c>
    </row>
    <row r="183" s="13" customFormat="1">
      <c r="A183" s="13"/>
      <c r="B183" s="232"/>
      <c r="C183" s="233"/>
      <c r="D183" s="234" t="s">
        <v>146</v>
      </c>
      <c r="E183" s="235" t="s">
        <v>1</v>
      </c>
      <c r="F183" s="236" t="s">
        <v>815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146</v>
      </c>
      <c r="AU183" s="242" t="s">
        <v>87</v>
      </c>
      <c r="AV183" s="13" t="s">
        <v>85</v>
      </c>
      <c r="AW183" s="13" t="s">
        <v>32</v>
      </c>
      <c r="AX183" s="13" t="s">
        <v>77</v>
      </c>
      <c r="AY183" s="242" t="s">
        <v>136</v>
      </c>
    </row>
    <row r="184" s="14" customFormat="1">
      <c r="A184" s="14"/>
      <c r="B184" s="243"/>
      <c r="C184" s="244"/>
      <c r="D184" s="234" t="s">
        <v>146</v>
      </c>
      <c r="E184" s="245" t="s">
        <v>1</v>
      </c>
      <c r="F184" s="246" t="s">
        <v>831</v>
      </c>
      <c r="G184" s="244"/>
      <c r="H184" s="247">
        <v>6.0800000000000001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146</v>
      </c>
      <c r="AU184" s="253" t="s">
        <v>87</v>
      </c>
      <c r="AV184" s="14" t="s">
        <v>87</v>
      </c>
      <c r="AW184" s="14" t="s">
        <v>32</v>
      </c>
      <c r="AX184" s="14" t="s">
        <v>77</v>
      </c>
      <c r="AY184" s="253" t="s">
        <v>136</v>
      </c>
    </row>
    <row r="185" s="15" customFormat="1">
      <c r="A185" s="15"/>
      <c r="B185" s="254"/>
      <c r="C185" s="255"/>
      <c r="D185" s="234" t="s">
        <v>146</v>
      </c>
      <c r="E185" s="256" t="s">
        <v>1</v>
      </c>
      <c r="F185" s="257" t="s">
        <v>149</v>
      </c>
      <c r="G185" s="255"/>
      <c r="H185" s="258">
        <v>6.0800000000000001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146</v>
      </c>
      <c r="AU185" s="264" t="s">
        <v>87</v>
      </c>
      <c r="AV185" s="15" t="s">
        <v>150</v>
      </c>
      <c r="AW185" s="15" t="s">
        <v>32</v>
      </c>
      <c r="AX185" s="15" t="s">
        <v>85</v>
      </c>
      <c r="AY185" s="264" t="s">
        <v>136</v>
      </c>
    </row>
    <row r="186" s="2" customFormat="1" ht="16.5" customHeight="1">
      <c r="A186" s="38"/>
      <c r="B186" s="39"/>
      <c r="C186" s="219" t="s">
        <v>214</v>
      </c>
      <c r="D186" s="219" t="s">
        <v>139</v>
      </c>
      <c r="E186" s="220" t="s">
        <v>563</v>
      </c>
      <c r="F186" s="221" t="s">
        <v>564</v>
      </c>
      <c r="G186" s="222" t="s">
        <v>401</v>
      </c>
      <c r="H186" s="223">
        <v>0.80800000000000005</v>
      </c>
      <c r="I186" s="224"/>
      <c r="J186" s="225">
        <f>ROUND(I186*H186,2)</f>
        <v>0</v>
      </c>
      <c r="K186" s="221" t="s">
        <v>1</v>
      </c>
      <c r="L186" s="44"/>
      <c r="M186" s="226" t="s">
        <v>1</v>
      </c>
      <c r="N186" s="227" t="s">
        <v>42</v>
      </c>
      <c r="O186" s="91"/>
      <c r="P186" s="228">
        <f>O186*H186</f>
        <v>0</v>
      </c>
      <c r="Q186" s="228">
        <v>1.05871</v>
      </c>
      <c r="R186" s="228">
        <f>Q186*H186</f>
        <v>0.85543768000000009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150</v>
      </c>
      <c r="AT186" s="230" t="s">
        <v>139</v>
      </c>
      <c r="AU186" s="230" t="s">
        <v>87</v>
      </c>
      <c r="AY186" s="17" t="s">
        <v>136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85</v>
      </c>
      <c r="BK186" s="231">
        <f>ROUND(I186*H186,2)</f>
        <v>0</v>
      </c>
      <c r="BL186" s="17" t="s">
        <v>150</v>
      </c>
      <c r="BM186" s="230" t="s">
        <v>832</v>
      </c>
    </row>
    <row r="187" s="13" customFormat="1">
      <c r="A187" s="13"/>
      <c r="B187" s="232"/>
      <c r="C187" s="233"/>
      <c r="D187" s="234" t="s">
        <v>146</v>
      </c>
      <c r="E187" s="235" t="s">
        <v>1</v>
      </c>
      <c r="F187" s="236" t="s">
        <v>833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146</v>
      </c>
      <c r="AU187" s="242" t="s">
        <v>87</v>
      </c>
      <c r="AV187" s="13" t="s">
        <v>85</v>
      </c>
      <c r="AW187" s="13" t="s">
        <v>32</v>
      </c>
      <c r="AX187" s="13" t="s">
        <v>77</v>
      </c>
      <c r="AY187" s="242" t="s">
        <v>136</v>
      </c>
    </row>
    <row r="188" s="14" customFormat="1">
      <c r="A188" s="14"/>
      <c r="B188" s="243"/>
      <c r="C188" s="244"/>
      <c r="D188" s="234" t="s">
        <v>146</v>
      </c>
      <c r="E188" s="245" t="s">
        <v>1</v>
      </c>
      <c r="F188" s="246" t="s">
        <v>834</v>
      </c>
      <c r="G188" s="244"/>
      <c r="H188" s="247">
        <v>0.80800000000000005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146</v>
      </c>
      <c r="AU188" s="253" t="s">
        <v>87</v>
      </c>
      <c r="AV188" s="14" t="s">
        <v>87</v>
      </c>
      <c r="AW188" s="14" t="s">
        <v>32</v>
      </c>
      <c r="AX188" s="14" t="s">
        <v>85</v>
      </c>
      <c r="AY188" s="253" t="s">
        <v>136</v>
      </c>
    </row>
    <row r="189" s="12" customFormat="1" ht="22.8" customHeight="1">
      <c r="A189" s="12"/>
      <c r="B189" s="203"/>
      <c r="C189" s="204"/>
      <c r="D189" s="205" t="s">
        <v>76</v>
      </c>
      <c r="E189" s="217" t="s">
        <v>153</v>
      </c>
      <c r="F189" s="217" t="s">
        <v>575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SUM(P190:P193)</f>
        <v>0</v>
      </c>
      <c r="Q189" s="211"/>
      <c r="R189" s="212">
        <f>SUM(R190:R193)</f>
        <v>6.8806366199999998</v>
      </c>
      <c r="S189" s="211"/>
      <c r="T189" s="213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85</v>
      </c>
      <c r="AT189" s="215" t="s">
        <v>76</v>
      </c>
      <c r="AU189" s="215" t="s">
        <v>85</v>
      </c>
      <c r="AY189" s="214" t="s">
        <v>136</v>
      </c>
      <c r="BK189" s="216">
        <f>SUM(BK190:BK193)</f>
        <v>0</v>
      </c>
    </row>
    <row r="190" s="2" customFormat="1" ht="21.75" customHeight="1">
      <c r="A190" s="38"/>
      <c r="B190" s="39"/>
      <c r="C190" s="219" t="s">
        <v>218</v>
      </c>
      <c r="D190" s="219" t="s">
        <v>139</v>
      </c>
      <c r="E190" s="220" t="s">
        <v>581</v>
      </c>
      <c r="F190" s="221" t="s">
        <v>582</v>
      </c>
      <c r="G190" s="222" t="s">
        <v>492</v>
      </c>
      <c r="H190" s="223">
        <v>3.6269999999999998</v>
      </c>
      <c r="I190" s="224"/>
      <c r="J190" s="225">
        <f>ROUND(I190*H190,2)</f>
        <v>0</v>
      </c>
      <c r="K190" s="221" t="s">
        <v>143</v>
      </c>
      <c r="L190" s="44"/>
      <c r="M190" s="226" t="s">
        <v>1</v>
      </c>
      <c r="N190" s="227" t="s">
        <v>42</v>
      </c>
      <c r="O190" s="91"/>
      <c r="P190" s="228">
        <f>O190*H190</f>
        <v>0</v>
      </c>
      <c r="Q190" s="228">
        <v>1.89706</v>
      </c>
      <c r="R190" s="228">
        <f>Q190*H190</f>
        <v>6.8806366199999998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150</v>
      </c>
      <c r="AT190" s="230" t="s">
        <v>139</v>
      </c>
      <c r="AU190" s="230" t="s">
        <v>87</v>
      </c>
      <c r="AY190" s="17" t="s">
        <v>136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85</v>
      </c>
      <c r="BK190" s="231">
        <f>ROUND(I190*H190,2)</f>
        <v>0</v>
      </c>
      <c r="BL190" s="17" t="s">
        <v>150</v>
      </c>
      <c r="BM190" s="230" t="s">
        <v>835</v>
      </c>
    </row>
    <row r="191" s="13" customFormat="1">
      <c r="A191" s="13"/>
      <c r="B191" s="232"/>
      <c r="C191" s="233"/>
      <c r="D191" s="234" t="s">
        <v>146</v>
      </c>
      <c r="E191" s="235" t="s">
        <v>1</v>
      </c>
      <c r="F191" s="236" t="s">
        <v>836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146</v>
      </c>
      <c r="AU191" s="242" t="s">
        <v>87</v>
      </c>
      <c r="AV191" s="13" t="s">
        <v>85</v>
      </c>
      <c r="AW191" s="13" t="s">
        <v>32</v>
      </c>
      <c r="AX191" s="13" t="s">
        <v>77</v>
      </c>
      <c r="AY191" s="242" t="s">
        <v>136</v>
      </c>
    </row>
    <row r="192" s="14" customFormat="1">
      <c r="A192" s="14"/>
      <c r="B192" s="243"/>
      <c r="C192" s="244"/>
      <c r="D192" s="234" t="s">
        <v>146</v>
      </c>
      <c r="E192" s="245" t="s">
        <v>1</v>
      </c>
      <c r="F192" s="246" t="s">
        <v>837</v>
      </c>
      <c r="G192" s="244"/>
      <c r="H192" s="247">
        <v>3.6269999999999998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146</v>
      </c>
      <c r="AU192" s="253" t="s">
        <v>87</v>
      </c>
      <c r="AV192" s="14" t="s">
        <v>87</v>
      </c>
      <c r="AW192" s="14" t="s">
        <v>32</v>
      </c>
      <c r="AX192" s="14" t="s">
        <v>77</v>
      </c>
      <c r="AY192" s="253" t="s">
        <v>136</v>
      </c>
    </row>
    <row r="193" s="15" customFormat="1">
      <c r="A193" s="15"/>
      <c r="B193" s="254"/>
      <c r="C193" s="255"/>
      <c r="D193" s="234" t="s">
        <v>146</v>
      </c>
      <c r="E193" s="256" t="s">
        <v>1</v>
      </c>
      <c r="F193" s="257" t="s">
        <v>149</v>
      </c>
      <c r="G193" s="255"/>
      <c r="H193" s="258">
        <v>3.6269999999999998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146</v>
      </c>
      <c r="AU193" s="264" t="s">
        <v>87</v>
      </c>
      <c r="AV193" s="15" t="s">
        <v>150</v>
      </c>
      <c r="AW193" s="15" t="s">
        <v>32</v>
      </c>
      <c r="AX193" s="15" t="s">
        <v>85</v>
      </c>
      <c r="AY193" s="264" t="s">
        <v>136</v>
      </c>
    </row>
    <row r="194" s="12" customFormat="1" ht="22.8" customHeight="1">
      <c r="A194" s="12"/>
      <c r="B194" s="203"/>
      <c r="C194" s="204"/>
      <c r="D194" s="205" t="s">
        <v>76</v>
      </c>
      <c r="E194" s="217" t="s">
        <v>150</v>
      </c>
      <c r="F194" s="217" t="s">
        <v>592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SUM(P195:P203)</f>
        <v>0</v>
      </c>
      <c r="Q194" s="211"/>
      <c r="R194" s="212">
        <f>SUM(R195:R203)</f>
        <v>4.1411136600000003</v>
      </c>
      <c r="S194" s="211"/>
      <c r="T194" s="213">
        <f>SUM(T195:T203)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85</v>
      </c>
      <c r="AT194" s="215" t="s">
        <v>76</v>
      </c>
      <c r="AU194" s="215" t="s">
        <v>85</v>
      </c>
      <c r="AY194" s="214" t="s">
        <v>136</v>
      </c>
      <c r="BK194" s="216">
        <f>SUM(BK195:BK203)</f>
        <v>0</v>
      </c>
    </row>
    <row r="195" s="2" customFormat="1" ht="21.75" customHeight="1">
      <c r="A195" s="38"/>
      <c r="B195" s="39"/>
      <c r="C195" s="219" t="s">
        <v>223</v>
      </c>
      <c r="D195" s="219" t="s">
        <v>139</v>
      </c>
      <c r="E195" s="220" t="s">
        <v>838</v>
      </c>
      <c r="F195" s="221" t="s">
        <v>839</v>
      </c>
      <c r="G195" s="222" t="s">
        <v>492</v>
      </c>
      <c r="H195" s="223">
        <v>1.7010000000000001</v>
      </c>
      <c r="I195" s="224"/>
      <c r="J195" s="225">
        <f>ROUND(I195*H195,2)</f>
        <v>0</v>
      </c>
      <c r="K195" s="221" t="s">
        <v>143</v>
      </c>
      <c r="L195" s="44"/>
      <c r="M195" s="226" t="s">
        <v>1</v>
      </c>
      <c r="N195" s="227" t="s">
        <v>42</v>
      </c>
      <c r="O195" s="91"/>
      <c r="P195" s="228">
        <f>O195*H195</f>
        <v>0</v>
      </c>
      <c r="Q195" s="228">
        <v>2.3010999999999999</v>
      </c>
      <c r="R195" s="228">
        <f>Q195*H195</f>
        <v>3.9141710999999999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150</v>
      </c>
      <c r="AT195" s="230" t="s">
        <v>139</v>
      </c>
      <c r="AU195" s="230" t="s">
        <v>87</v>
      </c>
      <c r="AY195" s="17" t="s">
        <v>136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85</v>
      </c>
      <c r="BK195" s="231">
        <f>ROUND(I195*H195,2)</f>
        <v>0</v>
      </c>
      <c r="BL195" s="17" t="s">
        <v>150</v>
      </c>
      <c r="BM195" s="230" t="s">
        <v>840</v>
      </c>
    </row>
    <row r="196" s="13" customFormat="1">
      <c r="A196" s="13"/>
      <c r="B196" s="232"/>
      <c r="C196" s="233"/>
      <c r="D196" s="234" t="s">
        <v>146</v>
      </c>
      <c r="E196" s="235" t="s">
        <v>1</v>
      </c>
      <c r="F196" s="236" t="s">
        <v>815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146</v>
      </c>
      <c r="AU196" s="242" t="s">
        <v>87</v>
      </c>
      <c r="AV196" s="13" t="s">
        <v>85</v>
      </c>
      <c r="AW196" s="13" t="s">
        <v>32</v>
      </c>
      <c r="AX196" s="13" t="s">
        <v>77</v>
      </c>
      <c r="AY196" s="242" t="s">
        <v>136</v>
      </c>
    </row>
    <row r="197" s="14" customFormat="1">
      <c r="A197" s="14"/>
      <c r="B197" s="243"/>
      <c r="C197" s="244"/>
      <c r="D197" s="234" t="s">
        <v>146</v>
      </c>
      <c r="E197" s="245" t="s">
        <v>1</v>
      </c>
      <c r="F197" s="246" t="s">
        <v>841</v>
      </c>
      <c r="G197" s="244"/>
      <c r="H197" s="247">
        <v>1.7010000000000001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146</v>
      </c>
      <c r="AU197" s="253" t="s">
        <v>87</v>
      </c>
      <c r="AV197" s="14" t="s">
        <v>87</v>
      </c>
      <c r="AW197" s="14" t="s">
        <v>32</v>
      </c>
      <c r="AX197" s="14" t="s">
        <v>85</v>
      </c>
      <c r="AY197" s="253" t="s">
        <v>136</v>
      </c>
    </row>
    <row r="198" s="2" customFormat="1" ht="24.15" customHeight="1">
      <c r="A198" s="38"/>
      <c r="B198" s="39"/>
      <c r="C198" s="219" t="s">
        <v>7</v>
      </c>
      <c r="D198" s="219" t="s">
        <v>139</v>
      </c>
      <c r="E198" s="220" t="s">
        <v>597</v>
      </c>
      <c r="F198" s="221" t="s">
        <v>598</v>
      </c>
      <c r="G198" s="222" t="s">
        <v>142</v>
      </c>
      <c r="H198" s="223">
        <v>17.510999999999999</v>
      </c>
      <c r="I198" s="224"/>
      <c r="J198" s="225">
        <f>ROUND(I198*H198,2)</f>
        <v>0</v>
      </c>
      <c r="K198" s="221" t="s">
        <v>143</v>
      </c>
      <c r="L198" s="44"/>
      <c r="M198" s="226" t="s">
        <v>1</v>
      </c>
      <c r="N198" s="227" t="s">
        <v>42</v>
      </c>
      <c r="O198" s="91"/>
      <c r="P198" s="228">
        <f>O198*H198</f>
        <v>0</v>
      </c>
      <c r="Q198" s="228">
        <v>0.012959999999999999</v>
      </c>
      <c r="R198" s="228">
        <f>Q198*H198</f>
        <v>0.22694255999999999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150</v>
      </c>
      <c r="AT198" s="230" t="s">
        <v>139</v>
      </c>
      <c r="AU198" s="230" t="s">
        <v>87</v>
      </c>
      <c r="AY198" s="17" t="s">
        <v>136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85</v>
      </c>
      <c r="BK198" s="231">
        <f>ROUND(I198*H198,2)</f>
        <v>0</v>
      </c>
      <c r="BL198" s="17" t="s">
        <v>150</v>
      </c>
      <c r="BM198" s="230" t="s">
        <v>842</v>
      </c>
    </row>
    <row r="199" s="13" customFormat="1">
      <c r="A199" s="13"/>
      <c r="B199" s="232"/>
      <c r="C199" s="233"/>
      <c r="D199" s="234" t="s">
        <v>146</v>
      </c>
      <c r="E199" s="235" t="s">
        <v>1</v>
      </c>
      <c r="F199" s="236" t="s">
        <v>815</v>
      </c>
      <c r="G199" s="233"/>
      <c r="H199" s="235" t="s">
        <v>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146</v>
      </c>
      <c r="AU199" s="242" t="s">
        <v>87</v>
      </c>
      <c r="AV199" s="13" t="s">
        <v>85</v>
      </c>
      <c r="AW199" s="13" t="s">
        <v>32</v>
      </c>
      <c r="AX199" s="13" t="s">
        <v>77</v>
      </c>
      <c r="AY199" s="242" t="s">
        <v>136</v>
      </c>
    </row>
    <row r="200" s="14" customFormat="1">
      <c r="A200" s="14"/>
      <c r="B200" s="243"/>
      <c r="C200" s="244"/>
      <c r="D200" s="234" t="s">
        <v>146</v>
      </c>
      <c r="E200" s="245" t="s">
        <v>1</v>
      </c>
      <c r="F200" s="246" t="s">
        <v>843</v>
      </c>
      <c r="G200" s="244"/>
      <c r="H200" s="247">
        <v>17.510999999999999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146</v>
      </c>
      <c r="AU200" s="253" t="s">
        <v>87</v>
      </c>
      <c r="AV200" s="14" t="s">
        <v>87</v>
      </c>
      <c r="AW200" s="14" t="s">
        <v>32</v>
      </c>
      <c r="AX200" s="14" t="s">
        <v>85</v>
      </c>
      <c r="AY200" s="253" t="s">
        <v>136</v>
      </c>
    </row>
    <row r="201" s="2" customFormat="1" ht="24.15" customHeight="1">
      <c r="A201" s="38"/>
      <c r="B201" s="39"/>
      <c r="C201" s="219" t="s">
        <v>230</v>
      </c>
      <c r="D201" s="219" t="s">
        <v>139</v>
      </c>
      <c r="E201" s="220" t="s">
        <v>601</v>
      </c>
      <c r="F201" s="221" t="s">
        <v>602</v>
      </c>
      <c r="G201" s="222" t="s">
        <v>142</v>
      </c>
      <c r="H201" s="223">
        <v>17.510999999999999</v>
      </c>
      <c r="I201" s="224"/>
      <c r="J201" s="225">
        <f>ROUND(I201*H201,2)</f>
        <v>0</v>
      </c>
      <c r="K201" s="221" t="s">
        <v>143</v>
      </c>
      <c r="L201" s="44"/>
      <c r="M201" s="226" t="s">
        <v>1</v>
      </c>
      <c r="N201" s="227" t="s">
        <v>42</v>
      </c>
      <c r="O201" s="91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150</v>
      </c>
      <c r="AT201" s="230" t="s">
        <v>139</v>
      </c>
      <c r="AU201" s="230" t="s">
        <v>87</v>
      </c>
      <c r="AY201" s="17" t="s">
        <v>136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85</v>
      </c>
      <c r="BK201" s="231">
        <f>ROUND(I201*H201,2)</f>
        <v>0</v>
      </c>
      <c r="BL201" s="17" t="s">
        <v>150</v>
      </c>
      <c r="BM201" s="230" t="s">
        <v>844</v>
      </c>
    </row>
    <row r="202" s="13" customFormat="1">
      <c r="A202" s="13"/>
      <c r="B202" s="232"/>
      <c r="C202" s="233"/>
      <c r="D202" s="234" t="s">
        <v>146</v>
      </c>
      <c r="E202" s="235" t="s">
        <v>1</v>
      </c>
      <c r="F202" s="236" t="s">
        <v>815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146</v>
      </c>
      <c r="AU202" s="242" t="s">
        <v>87</v>
      </c>
      <c r="AV202" s="13" t="s">
        <v>85</v>
      </c>
      <c r="AW202" s="13" t="s">
        <v>32</v>
      </c>
      <c r="AX202" s="13" t="s">
        <v>77</v>
      </c>
      <c r="AY202" s="242" t="s">
        <v>136</v>
      </c>
    </row>
    <row r="203" s="14" customFormat="1">
      <c r="A203" s="14"/>
      <c r="B203" s="243"/>
      <c r="C203" s="244"/>
      <c r="D203" s="234" t="s">
        <v>146</v>
      </c>
      <c r="E203" s="245" t="s">
        <v>1</v>
      </c>
      <c r="F203" s="246" t="s">
        <v>843</v>
      </c>
      <c r="G203" s="244"/>
      <c r="H203" s="247">
        <v>17.510999999999999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146</v>
      </c>
      <c r="AU203" s="253" t="s">
        <v>87</v>
      </c>
      <c r="AV203" s="14" t="s">
        <v>87</v>
      </c>
      <c r="AW203" s="14" t="s">
        <v>32</v>
      </c>
      <c r="AX203" s="14" t="s">
        <v>85</v>
      </c>
      <c r="AY203" s="253" t="s">
        <v>136</v>
      </c>
    </row>
    <row r="204" s="12" customFormat="1" ht="22.8" customHeight="1">
      <c r="A204" s="12"/>
      <c r="B204" s="203"/>
      <c r="C204" s="204"/>
      <c r="D204" s="205" t="s">
        <v>76</v>
      </c>
      <c r="E204" s="217" t="s">
        <v>161</v>
      </c>
      <c r="F204" s="217" t="s">
        <v>604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SUM(P205:P234)</f>
        <v>0</v>
      </c>
      <c r="Q204" s="211"/>
      <c r="R204" s="212">
        <f>SUM(R205:R234)</f>
        <v>0.055910399999999999</v>
      </c>
      <c r="S204" s="211"/>
      <c r="T204" s="213">
        <f>SUM(T205:T234)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85</v>
      </c>
      <c r="AT204" s="215" t="s">
        <v>76</v>
      </c>
      <c r="AU204" s="215" t="s">
        <v>85</v>
      </c>
      <c r="AY204" s="214" t="s">
        <v>136</v>
      </c>
      <c r="BK204" s="216">
        <f>SUM(BK205:BK234)</f>
        <v>0</v>
      </c>
    </row>
    <row r="205" s="2" customFormat="1" ht="21.75" customHeight="1">
      <c r="A205" s="38"/>
      <c r="B205" s="39"/>
      <c r="C205" s="219" t="s">
        <v>234</v>
      </c>
      <c r="D205" s="219" t="s">
        <v>139</v>
      </c>
      <c r="E205" s="220" t="s">
        <v>845</v>
      </c>
      <c r="F205" s="221" t="s">
        <v>846</v>
      </c>
      <c r="G205" s="222" t="s">
        <v>142</v>
      </c>
      <c r="H205" s="223">
        <v>1.8280000000000001</v>
      </c>
      <c r="I205" s="224"/>
      <c r="J205" s="225">
        <f>ROUND(I205*H205,2)</f>
        <v>0</v>
      </c>
      <c r="K205" s="221" t="s">
        <v>143</v>
      </c>
      <c r="L205" s="44"/>
      <c r="M205" s="226" t="s">
        <v>1</v>
      </c>
      <c r="N205" s="227" t="s">
        <v>42</v>
      </c>
      <c r="O205" s="91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150</v>
      </c>
      <c r="AT205" s="230" t="s">
        <v>139</v>
      </c>
      <c r="AU205" s="230" t="s">
        <v>87</v>
      </c>
      <c r="AY205" s="17" t="s">
        <v>136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85</v>
      </c>
      <c r="BK205" s="231">
        <f>ROUND(I205*H205,2)</f>
        <v>0</v>
      </c>
      <c r="BL205" s="17" t="s">
        <v>150</v>
      </c>
      <c r="BM205" s="230" t="s">
        <v>847</v>
      </c>
    </row>
    <row r="206" s="13" customFormat="1">
      <c r="A206" s="13"/>
      <c r="B206" s="232"/>
      <c r="C206" s="233"/>
      <c r="D206" s="234" t="s">
        <v>146</v>
      </c>
      <c r="E206" s="235" t="s">
        <v>1</v>
      </c>
      <c r="F206" s="236" t="s">
        <v>848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146</v>
      </c>
      <c r="AU206" s="242" t="s">
        <v>87</v>
      </c>
      <c r="AV206" s="13" t="s">
        <v>85</v>
      </c>
      <c r="AW206" s="13" t="s">
        <v>32</v>
      </c>
      <c r="AX206" s="13" t="s">
        <v>77</v>
      </c>
      <c r="AY206" s="242" t="s">
        <v>136</v>
      </c>
    </row>
    <row r="207" s="14" customFormat="1">
      <c r="A207" s="14"/>
      <c r="B207" s="243"/>
      <c r="C207" s="244"/>
      <c r="D207" s="234" t="s">
        <v>146</v>
      </c>
      <c r="E207" s="245" t="s">
        <v>1</v>
      </c>
      <c r="F207" s="246" t="s">
        <v>849</v>
      </c>
      <c r="G207" s="244"/>
      <c r="H207" s="247">
        <v>1.8280000000000001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146</v>
      </c>
      <c r="AU207" s="253" t="s">
        <v>87</v>
      </c>
      <c r="AV207" s="14" t="s">
        <v>87</v>
      </c>
      <c r="AW207" s="14" t="s">
        <v>32</v>
      </c>
      <c r="AX207" s="14" t="s">
        <v>85</v>
      </c>
      <c r="AY207" s="253" t="s">
        <v>136</v>
      </c>
    </row>
    <row r="208" s="2" customFormat="1" ht="16.5" customHeight="1">
      <c r="A208" s="38"/>
      <c r="B208" s="39"/>
      <c r="C208" s="219" t="s">
        <v>238</v>
      </c>
      <c r="D208" s="219" t="s">
        <v>139</v>
      </c>
      <c r="E208" s="220" t="s">
        <v>610</v>
      </c>
      <c r="F208" s="221" t="s">
        <v>611</v>
      </c>
      <c r="G208" s="222" t="s">
        <v>142</v>
      </c>
      <c r="H208" s="223">
        <v>5.5599999999999996</v>
      </c>
      <c r="I208" s="224"/>
      <c r="J208" s="225">
        <f>ROUND(I208*H208,2)</f>
        <v>0</v>
      </c>
      <c r="K208" s="221" t="s">
        <v>143</v>
      </c>
      <c r="L208" s="44"/>
      <c r="M208" s="226" t="s">
        <v>1</v>
      </c>
      <c r="N208" s="227" t="s">
        <v>42</v>
      </c>
      <c r="O208" s="91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150</v>
      </c>
      <c r="AT208" s="230" t="s">
        <v>139</v>
      </c>
      <c r="AU208" s="230" t="s">
        <v>87</v>
      </c>
      <c r="AY208" s="17" t="s">
        <v>136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85</v>
      </c>
      <c r="BK208" s="231">
        <f>ROUND(I208*H208,2)</f>
        <v>0</v>
      </c>
      <c r="BL208" s="17" t="s">
        <v>150</v>
      </c>
      <c r="BM208" s="230" t="s">
        <v>850</v>
      </c>
    </row>
    <row r="209" s="13" customFormat="1">
      <c r="A209" s="13"/>
      <c r="B209" s="232"/>
      <c r="C209" s="233"/>
      <c r="D209" s="234" t="s">
        <v>146</v>
      </c>
      <c r="E209" s="235" t="s">
        <v>1</v>
      </c>
      <c r="F209" s="236" t="s">
        <v>851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146</v>
      </c>
      <c r="AU209" s="242" t="s">
        <v>87</v>
      </c>
      <c r="AV209" s="13" t="s">
        <v>85</v>
      </c>
      <c r="AW209" s="13" t="s">
        <v>32</v>
      </c>
      <c r="AX209" s="13" t="s">
        <v>77</v>
      </c>
      <c r="AY209" s="242" t="s">
        <v>136</v>
      </c>
    </row>
    <row r="210" s="14" customFormat="1">
      <c r="A210" s="14"/>
      <c r="B210" s="243"/>
      <c r="C210" s="244"/>
      <c r="D210" s="234" t="s">
        <v>146</v>
      </c>
      <c r="E210" s="245" t="s">
        <v>1</v>
      </c>
      <c r="F210" s="246" t="s">
        <v>796</v>
      </c>
      <c r="G210" s="244"/>
      <c r="H210" s="247">
        <v>5.5599999999999996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146</v>
      </c>
      <c r="AU210" s="253" t="s">
        <v>87</v>
      </c>
      <c r="AV210" s="14" t="s">
        <v>87</v>
      </c>
      <c r="AW210" s="14" t="s">
        <v>32</v>
      </c>
      <c r="AX210" s="14" t="s">
        <v>85</v>
      </c>
      <c r="AY210" s="253" t="s">
        <v>136</v>
      </c>
    </row>
    <row r="211" s="2" customFormat="1" ht="24.15" customHeight="1">
      <c r="A211" s="38"/>
      <c r="B211" s="39"/>
      <c r="C211" s="219" t="s">
        <v>242</v>
      </c>
      <c r="D211" s="219" t="s">
        <v>139</v>
      </c>
      <c r="E211" s="220" t="s">
        <v>615</v>
      </c>
      <c r="F211" s="221" t="s">
        <v>616</v>
      </c>
      <c r="G211" s="222" t="s">
        <v>142</v>
      </c>
      <c r="H211" s="223">
        <v>5.5599999999999996</v>
      </c>
      <c r="I211" s="224"/>
      <c r="J211" s="225">
        <f>ROUND(I211*H211,2)</f>
        <v>0</v>
      </c>
      <c r="K211" s="221" t="s">
        <v>143</v>
      </c>
      <c r="L211" s="44"/>
      <c r="M211" s="226" t="s">
        <v>1</v>
      </c>
      <c r="N211" s="227" t="s">
        <v>42</v>
      </c>
      <c r="O211" s="91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150</v>
      </c>
      <c r="AT211" s="230" t="s">
        <v>139</v>
      </c>
      <c r="AU211" s="230" t="s">
        <v>87</v>
      </c>
      <c r="AY211" s="17" t="s">
        <v>136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85</v>
      </c>
      <c r="BK211" s="231">
        <f>ROUND(I211*H211,2)</f>
        <v>0</v>
      </c>
      <c r="BL211" s="17" t="s">
        <v>150</v>
      </c>
      <c r="BM211" s="230" t="s">
        <v>852</v>
      </c>
    </row>
    <row r="212" s="13" customFormat="1">
      <c r="A212" s="13"/>
      <c r="B212" s="232"/>
      <c r="C212" s="233"/>
      <c r="D212" s="234" t="s">
        <v>146</v>
      </c>
      <c r="E212" s="235" t="s">
        <v>1</v>
      </c>
      <c r="F212" s="236" t="s">
        <v>851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146</v>
      </c>
      <c r="AU212" s="242" t="s">
        <v>87</v>
      </c>
      <c r="AV212" s="13" t="s">
        <v>85</v>
      </c>
      <c r="AW212" s="13" t="s">
        <v>32</v>
      </c>
      <c r="AX212" s="13" t="s">
        <v>77</v>
      </c>
      <c r="AY212" s="242" t="s">
        <v>136</v>
      </c>
    </row>
    <row r="213" s="14" customFormat="1">
      <c r="A213" s="14"/>
      <c r="B213" s="243"/>
      <c r="C213" s="244"/>
      <c r="D213" s="234" t="s">
        <v>146</v>
      </c>
      <c r="E213" s="245" t="s">
        <v>1</v>
      </c>
      <c r="F213" s="246" t="s">
        <v>796</v>
      </c>
      <c r="G213" s="244"/>
      <c r="H213" s="247">
        <v>5.5599999999999996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146</v>
      </c>
      <c r="AU213" s="253" t="s">
        <v>87</v>
      </c>
      <c r="AV213" s="14" t="s">
        <v>87</v>
      </c>
      <c r="AW213" s="14" t="s">
        <v>32</v>
      </c>
      <c r="AX213" s="14" t="s">
        <v>85</v>
      </c>
      <c r="AY213" s="253" t="s">
        <v>136</v>
      </c>
    </row>
    <row r="214" s="2" customFormat="1" ht="33" customHeight="1">
      <c r="A214" s="38"/>
      <c r="B214" s="39"/>
      <c r="C214" s="219" t="s">
        <v>249</v>
      </c>
      <c r="D214" s="219" t="s">
        <v>139</v>
      </c>
      <c r="E214" s="220" t="s">
        <v>618</v>
      </c>
      <c r="F214" s="221" t="s">
        <v>619</v>
      </c>
      <c r="G214" s="222" t="s">
        <v>142</v>
      </c>
      <c r="H214" s="223">
        <v>5.5599999999999996</v>
      </c>
      <c r="I214" s="224"/>
      <c r="J214" s="225">
        <f>ROUND(I214*H214,2)</f>
        <v>0</v>
      </c>
      <c r="K214" s="221" t="s">
        <v>143</v>
      </c>
      <c r="L214" s="44"/>
      <c r="M214" s="226" t="s">
        <v>1</v>
      </c>
      <c r="N214" s="227" t="s">
        <v>42</v>
      </c>
      <c r="O214" s="91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150</v>
      </c>
      <c r="AT214" s="230" t="s">
        <v>139</v>
      </c>
      <c r="AU214" s="230" t="s">
        <v>87</v>
      </c>
      <c r="AY214" s="17" t="s">
        <v>136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85</v>
      </c>
      <c r="BK214" s="231">
        <f>ROUND(I214*H214,2)</f>
        <v>0</v>
      </c>
      <c r="BL214" s="17" t="s">
        <v>150</v>
      </c>
      <c r="BM214" s="230" t="s">
        <v>853</v>
      </c>
    </row>
    <row r="215" s="13" customFormat="1">
      <c r="A215" s="13"/>
      <c r="B215" s="232"/>
      <c r="C215" s="233"/>
      <c r="D215" s="234" t="s">
        <v>146</v>
      </c>
      <c r="E215" s="235" t="s">
        <v>1</v>
      </c>
      <c r="F215" s="236" t="s">
        <v>851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146</v>
      </c>
      <c r="AU215" s="242" t="s">
        <v>87</v>
      </c>
      <c r="AV215" s="13" t="s">
        <v>85</v>
      </c>
      <c r="AW215" s="13" t="s">
        <v>32</v>
      </c>
      <c r="AX215" s="13" t="s">
        <v>77</v>
      </c>
      <c r="AY215" s="242" t="s">
        <v>136</v>
      </c>
    </row>
    <row r="216" s="14" customFormat="1">
      <c r="A216" s="14"/>
      <c r="B216" s="243"/>
      <c r="C216" s="244"/>
      <c r="D216" s="234" t="s">
        <v>146</v>
      </c>
      <c r="E216" s="245" t="s">
        <v>1</v>
      </c>
      <c r="F216" s="246" t="s">
        <v>796</v>
      </c>
      <c r="G216" s="244"/>
      <c r="H216" s="247">
        <v>5.5599999999999996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146</v>
      </c>
      <c r="AU216" s="253" t="s">
        <v>87</v>
      </c>
      <c r="AV216" s="14" t="s">
        <v>87</v>
      </c>
      <c r="AW216" s="14" t="s">
        <v>32</v>
      </c>
      <c r="AX216" s="14" t="s">
        <v>85</v>
      </c>
      <c r="AY216" s="253" t="s">
        <v>136</v>
      </c>
    </row>
    <row r="217" s="2" customFormat="1" ht="24.15" customHeight="1">
      <c r="A217" s="38"/>
      <c r="B217" s="39"/>
      <c r="C217" s="219" t="s">
        <v>255</v>
      </c>
      <c r="D217" s="219" t="s">
        <v>139</v>
      </c>
      <c r="E217" s="220" t="s">
        <v>621</v>
      </c>
      <c r="F217" s="221" t="s">
        <v>622</v>
      </c>
      <c r="G217" s="222" t="s">
        <v>142</v>
      </c>
      <c r="H217" s="223">
        <v>5.5599999999999996</v>
      </c>
      <c r="I217" s="224"/>
      <c r="J217" s="225">
        <f>ROUND(I217*H217,2)</f>
        <v>0</v>
      </c>
      <c r="K217" s="221" t="s">
        <v>143</v>
      </c>
      <c r="L217" s="44"/>
      <c r="M217" s="226" t="s">
        <v>1</v>
      </c>
      <c r="N217" s="227" t="s">
        <v>42</v>
      </c>
      <c r="O217" s="91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150</v>
      </c>
      <c r="AT217" s="230" t="s">
        <v>139</v>
      </c>
      <c r="AU217" s="230" t="s">
        <v>87</v>
      </c>
      <c r="AY217" s="17" t="s">
        <v>136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85</v>
      </c>
      <c r="BK217" s="231">
        <f>ROUND(I217*H217,2)</f>
        <v>0</v>
      </c>
      <c r="BL217" s="17" t="s">
        <v>150</v>
      </c>
      <c r="BM217" s="230" t="s">
        <v>854</v>
      </c>
    </row>
    <row r="218" s="13" customFormat="1">
      <c r="A218" s="13"/>
      <c r="B218" s="232"/>
      <c r="C218" s="233"/>
      <c r="D218" s="234" t="s">
        <v>146</v>
      </c>
      <c r="E218" s="235" t="s">
        <v>1</v>
      </c>
      <c r="F218" s="236" t="s">
        <v>851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146</v>
      </c>
      <c r="AU218" s="242" t="s">
        <v>87</v>
      </c>
      <c r="AV218" s="13" t="s">
        <v>85</v>
      </c>
      <c r="AW218" s="13" t="s">
        <v>32</v>
      </c>
      <c r="AX218" s="13" t="s">
        <v>77</v>
      </c>
      <c r="AY218" s="242" t="s">
        <v>136</v>
      </c>
    </row>
    <row r="219" s="14" customFormat="1">
      <c r="A219" s="14"/>
      <c r="B219" s="243"/>
      <c r="C219" s="244"/>
      <c r="D219" s="234" t="s">
        <v>146</v>
      </c>
      <c r="E219" s="245" t="s">
        <v>1</v>
      </c>
      <c r="F219" s="246" t="s">
        <v>796</v>
      </c>
      <c r="G219" s="244"/>
      <c r="H219" s="247">
        <v>5.5599999999999996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146</v>
      </c>
      <c r="AU219" s="253" t="s">
        <v>87</v>
      </c>
      <c r="AV219" s="14" t="s">
        <v>87</v>
      </c>
      <c r="AW219" s="14" t="s">
        <v>32</v>
      </c>
      <c r="AX219" s="14" t="s">
        <v>85</v>
      </c>
      <c r="AY219" s="253" t="s">
        <v>136</v>
      </c>
    </row>
    <row r="220" s="2" customFormat="1" ht="24.15" customHeight="1">
      <c r="A220" s="38"/>
      <c r="B220" s="39"/>
      <c r="C220" s="219" t="s">
        <v>260</v>
      </c>
      <c r="D220" s="219" t="s">
        <v>139</v>
      </c>
      <c r="E220" s="220" t="s">
        <v>624</v>
      </c>
      <c r="F220" s="221" t="s">
        <v>625</v>
      </c>
      <c r="G220" s="222" t="s">
        <v>142</v>
      </c>
      <c r="H220" s="223">
        <v>5.5599999999999996</v>
      </c>
      <c r="I220" s="224"/>
      <c r="J220" s="225">
        <f>ROUND(I220*H220,2)</f>
        <v>0</v>
      </c>
      <c r="K220" s="221" t="s">
        <v>143</v>
      </c>
      <c r="L220" s="44"/>
      <c r="M220" s="226" t="s">
        <v>1</v>
      </c>
      <c r="N220" s="227" t="s">
        <v>42</v>
      </c>
      <c r="O220" s="91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150</v>
      </c>
      <c r="AT220" s="230" t="s">
        <v>139</v>
      </c>
      <c r="AU220" s="230" t="s">
        <v>87</v>
      </c>
      <c r="AY220" s="17" t="s">
        <v>136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85</v>
      </c>
      <c r="BK220" s="231">
        <f>ROUND(I220*H220,2)</f>
        <v>0</v>
      </c>
      <c r="BL220" s="17" t="s">
        <v>150</v>
      </c>
      <c r="BM220" s="230" t="s">
        <v>855</v>
      </c>
    </row>
    <row r="221" s="13" customFormat="1">
      <c r="A221" s="13"/>
      <c r="B221" s="232"/>
      <c r="C221" s="233"/>
      <c r="D221" s="234" t="s">
        <v>146</v>
      </c>
      <c r="E221" s="235" t="s">
        <v>1</v>
      </c>
      <c r="F221" s="236" t="s">
        <v>851</v>
      </c>
      <c r="G221" s="233"/>
      <c r="H221" s="235" t="s">
        <v>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146</v>
      </c>
      <c r="AU221" s="242" t="s">
        <v>87</v>
      </c>
      <c r="AV221" s="13" t="s">
        <v>85</v>
      </c>
      <c r="AW221" s="13" t="s">
        <v>32</v>
      </c>
      <c r="AX221" s="13" t="s">
        <v>77</v>
      </c>
      <c r="AY221" s="242" t="s">
        <v>136</v>
      </c>
    </row>
    <row r="222" s="14" customFormat="1">
      <c r="A222" s="14"/>
      <c r="B222" s="243"/>
      <c r="C222" s="244"/>
      <c r="D222" s="234" t="s">
        <v>146</v>
      </c>
      <c r="E222" s="245" t="s">
        <v>1</v>
      </c>
      <c r="F222" s="246" t="s">
        <v>796</v>
      </c>
      <c r="G222" s="244"/>
      <c r="H222" s="247">
        <v>5.5599999999999996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146</v>
      </c>
      <c r="AU222" s="253" t="s">
        <v>87</v>
      </c>
      <c r="AV222" s="14" t="s">
        <v>87</v>
      </c>
      <c r="AW222" s="14" t="s">
        <v>32</v>
      </c>
      <c r="AX222" s="14" t="s">
        <v>85</v>
      </c>
      <c r="AY222" s="253" t="s">
        <v>136</v>
      </c>
    </row>
    <row r="223" s="2" customFormat="1" ht="33" customHeight="1">
      <c r="A223" s="38"/>
      <c r="B223" s="39"/>
      <c r="C223" s="219" t="s">
        <v>265</v>
      </c>
      <c r="D223" s="219" t="s">
        <v>139</v>
      </c>
      <c r="E223" s="220" t="s">
        <v>627</v>
      </c>
      <c r="F223" s="221" t="s">
        <v>628</v>
      </c>
      <c r="G223" s="222" t="s">
        <v>142</v>
      </c>
      <c r="H223" s="223">
        <v>5.5599999999999996</v>
      </c>
      <c r="I223" s="224"/>
      <c r="J223" s="225">
        <f>ROUND(I223*H223,2)</f>
        <v>0</v>
      </c>
      <c r="K223" s="221" t="s">
        <v>143</v>
      </c>
      <c r="L223" s="44"/>
      <c r="M223" s="226" t="s">
        <v>1</v>
      </c>
      <c r="N223" s="227" t="s">
        <v>42</v>
      </c>
      <c r="O223" s="91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150</v>
      </c>
      <c r="AT223" s="230" t="s">
        <v>139</v>
      </c>
      <c r="AU223" s="230" t="s">
        <v>87</v>
      </c>
      <c r="AY223" s="17" t="s">
        <v>136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85</v>
      </c>
      <c r="BK223" s="231">
        <f>ROUND(I223*H223,2)</f>
        <v>0</v>
      </c>
      <c r="BL223" s="17" t="s">
        <v>150</v>
      </c>
      <c r="BM223" s="230" t="s">
        <v>856</v>
      </c>
    </row>
    <row r="224" s="13" customFormat="1">
      <c r="A224" s="13"/>
      <c r="B224" s="232"/>
      <c r="C224" s="233"/>
      <c r="D224" s="234" t="s">
        <v>146</v>
      </c>
      <c r="E224" s="235" t="s">
        <v>1</v>
      </c>
      <c r="F224" s="236" t="s">
        <v>851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146</v>
      </c>
      <c r="AU224" s="242" t="s">
        <v>87</v>
      </c>
      <c r="AV224" s="13" t="s">
        <v>85</v>
      </c>
      <c r="AW224" s="13" t="s">
        <v>32</v>
      </c>
      <c r="AX224" s="13" t="s">
        <v>77</v>
      </c>
      <c r="AY224" s="242" t="s">
        <v>136</v>
      </c>
    </row>
    <row r="225" s="14" customFormat="1">
      <c r="A225" s="14"/>
      <c r="B225" s="243"/>
      <c r="C225" s="244"/>
      <c r="D225" s="234" t="s">
        <v>146</v>
      </c>
      <c r="E225" s="245" t="s">
        <v>1</v>
      </c>
      <c r="F225" s="246" t="s">
        <v>796</v>
      </c>
      <c r="G225" s="244"/>
      <c r="H225" s="247">
        <v>5.5599999999999996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146</v>
      </c>
      <c r="AU225" s="253" t="s">
        <v>87</v>
      </c>
      <c r="AV225" s="14" t="s">
        <v>87</v>
      </c>
      <c r="AW225" s="14" t="s">
        <v>32</v>
      </c>
      <c r="AX225" s="14" t="s">
        <v>85</v>
      </c>
      <c r="AY225" s="253" t="s">
        <v>136</v>
      </c>
    </row>
    <row r="226" s="2" customFormat="1" ht="33" customHeight="1">
      <c r="A226" s="38"/>
      <c r="B226" s="39"/>
      <c r="C226" s="219" t="s">
        <v>270</v>
      </c>
      <c r="D226" s="219" t="s">
        <v>139</v>
      </c>
      <c r="E226" s="220" t="s">
        <v>630</v>
      </c>
      <c r="F226" s="221" t="s">
        <v>631</v>
      </c>
      <c r="G226" s="222" t="s">
        <v>277</v>
      </c>
      <c r="H226" s="223">
        <v>13.960000000000001</v>
      </c>
      <c r="I226" s="224"/>
      <c r="J226" s="225">
        <f>ROUND(I226*H226,2)</f>
        <v>0</v>
      </c>
      <c r="K226" s="221" t="s">
        <v>143</v>
      </c>
      <c r="L226" s="44"/>
      <c r="M226" s="226" t="s">
        <v>1</v>
      </c>
      <c r="N226" s="227" t="s">
        <v>42</v>
      </c>
      <c r="O226" s="91"/>
      <c r="P226" s="228">
        <f>O226*H226</f>
        <v>0</v>
      </c>
      <c r="Q226" s="228">
        <v>0.0022399999999999998</v>
      </c>
      <c r="R226" s="228">
        <f>Q226*H226</f>
        <v>0.031270399999999997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150</v>
      </c>
      <c r="AT226" s="230" t="s">
        <v>139</v>
      </c>
      <c r="AU226" s="230" t="s">
        <v>87</v>
      </c>
      <c r="AY226" s="17" t="s">
        <v>136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85</v>
      </c>
      <c r="BK226" s="231">
        <f>ROUND(I226*H226,2)</f>
        <v>0</v>
      </c>
      <c r="BL226" s="17" t="s">
        <v>150</v>
      </c>
      <c r="BM226" s="230" t="s">
        <v>857</v>
      </c>
    </row>
    <row r="227" s="13" customFormat="1">
      <c r="A227" s="13"/>
      <c r="B227" s="232"/>
      <c r="C227" s="233"/>
      <c r="D227" s="234" t="s">
        <v>146</v>
      </c>
      <c r="E227" s="235" t="s">
        <v>1</v>
      </c>
      <c r="F227" s="236" t="s">
        <v>851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146</v>
      </c>
      <c r="AU227" s="242" t="s">
        <v>87</v>
      </c>
      <c r="AV227" s="13" t="s">
        <v>85</v>
      </c>
      <c r="AW227" s="13" t="s">
        <v>32</v>
      </c>
      <c r="AX227" s="13" t="s">
        <v>77</v>
      </c>
      <c r="AY227" s="242" t="s">
        <v>136</v>
      </c>
    </row>
    <row r="228" s="14" customFormat="1">
      <c r="A228" s="14"/>
      <c r="B228" s="243"/>
      <c r="C228" s="244"/>
      <c r="D228" s="234" t="s">
        <v>146</v>
      </c>
      <c r="E228" s="245" t="s">
        <v>1</v>
      </c>
      <c r="F228" s="246" t="s">
        <v>858</v>
      </c>
      <c r="G228" s="244"/>
      <c r="H228" s="247">
        <v>13.960000000000001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146</v>
      </c>
      <c r="AU228" s="253" t="s">
        <v>87</v>
      </c>
      <c r="AV228" s="14" t="s">
        <v>87</v>
      </c>
      <c r="AW228" s="14" t="s">
        <v>32</v>
      </c>
      <c r="AX228" s="14" t="s">
        <v>85</v>
      </c>
      <c r="AY228" s="253" t="s">
        <v>136</v>
      </c>
    </row>
    <row r="229" s="2" customFormat="1" ht="16.5" customHeight="1">
      <c r="A229" s="38"/>
      <c r="B229" s="39"/>
      <c r="C229" s="219" t="s">
        <v>274</v>
      </c>
      <c r="D229" s="219" t="s">
        <v>139</v>
      </c>
      <c r="E229" s="220" t="s">
        <v>634</v>
      </c>
      <c r="F229" s="221" t="s">
        <v>635</v>
      </c>
      <c r="G229" s="222" t="s">
        <v>277</v>
      </c>
      <c r="H229" s="223">
        <v>11</v>
      </c>
      <c r="I229" s="224"/>
      <c r="J229" s="225">
        <f>ROUND(I229*H229,2)</f>
        <v>0</v>
      </c>
      <c r="K229" s="221" t="s">
        <v>1</v>
      </c>
      <c r="L229" s="44"/>
      <c r="M229" s="226" t="s">
        <v>1</v>
      </c>
      <c r="N229" s="227" t="s">
        <v>42</v>
      </c>
      <c r="O229" s="91"/>
      <c r="P229" s="228">
        <f>O229*H229</f>
        <v>0</v>
      </c>
      <c r="Q229" s="228">
        <v>0.0022399999999999998</v>
      </c>
      <c r="R229" s="228">
        <f>Q229*H229</f>
        <v>0.024639999999999999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150</v>
      </c>
      <c r="AT229" s="230" t="s">
        <v>139</v>
      </c>
      <c r="AU229" s="230" t="s">
        <v>87</v>
      </c>
      <c r="AY229" s="17" t="s">
        <v>136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85</v>
      </c>
      <c r="BK229" s="231">
        <f>ROUND(I229*H229,2)</f>
        <v>0</v>
      </c>
      <c r="BL229" s="17" t="s">
        <v>150</v>
      </c>
      <c r="BM229" s="230" t="s">
        <v>859</v>
      </c>
    </row>
    <row r="230" s="13" customFormat="1">
      <c r="A230" s="13"/>
      <c r="B230" s="232"/>
      <c r="C230" s="233"/>
      <c r="D230" s="234" t="s">
        <v>146</v>
      </c>
      <c r="E230" s="235" t="s">
        <v>1</v>
      </c>
      <c r="F230" s="236" t="s">
        <v>851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146</v>
      </c>
      <c r="AU230" s="242" t="s">
        <v>87</v>
      </c>
      <c r="AV230" s="13" t="s">
        <v>85</v>
      </c>
      <c r="AW230" s="13" t="s">
        <v>32</v>
      </c>
      <c r="AX230" s="13" t="s">
        <v>77</v>
      </c>
      <c r="AY230" s="242" t="s">
        <v>136</v>
      </c>
    </row>
    <row r="231" s="14" customFormat="1">
      <c r="A231" s="14"/>
      <c r="B231" s="243"/>
      <c r="C231" s="244"/>
      <c r="D231" s="234" t="s">
        <v>146</v>
      </c>
      <c r="E231" s="245" t="s">
        <v>1</v>
      </c>
      <c r="F231" s="246" t="s">
        <v>860</v>
      </c>
      <c r="G231" s="244"/>
      <c r="H231" s="247">
        <v>11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146</v>
      </c>
      <c r="AU231" s="253" t="s">
        <v>87</v>
      </c>
      <c r="AV231" s="14" t="s">
        <v>87</v>
      </c>
      <c r="AW231" s="14" t="s">
        <v>32</v>
      </c>
      <c r="AX231" s="14" t="s">
        <v>85</v>
      </c>
      <c r="AY231" s="253" t="s">
        <v>136</v>
      </c>
    </row>
    <row r="232" s="2" customFormat="1" ht="21.75" customHeight="1">
      <c r="A232" s="38"/>
      <c r="B232" s="39"/>
      <c r="C232" s="219" t="s">
        <v>280</v>
      </c>
      <c r="D232" s="219" t="s">
        <v>139</v>
      </c>
      <c r="E232" s="220" t="s">
        <v>638</v>
      </c>
      <c r="F232" s="221" t="s">
        <v>639</v>
      </c>
      <c r="G232" s="222" t="s">
        <v>277</v>
      </c>
      <c r="H232" s="223">
        <v>13.960000000000001</v>
      </c>
      <c r="I232" s="224"/>
      <c r="J232" s="225">
        <f>ROUND(I232*H232,2)</f>
        <v>0</v>
      </c>
      <c r="K232" s="221" t="s">
        <v>143</v>
      </c>
      <c r="L232" s="44"/>
      <c r="M232" s="226" t="s">
        <v>1</v>
      </c>
      <c r="N232" s="227" t="s">
        <v>42</v>
      </c>
      <c r="O232" s="91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150</v>
      </c>
      <c r="AT232" s="230" t="s">
        <v>139</v>
      </c>
      <c r="AU232" s="230" t="s">
        <v>87</v>
      </c>
      <c r="AY232" s="17" t="s">
        <v>136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85</v>
      </c>
      <c r="BK232" s="231">
        <f>ROUND(I232*H232,2)</f>
        <v>0</v>
      </c>
      <c r="BL232" s="17" t="s">
        <v>150</v>
      </c>
      <c r="BM232" s="230" t="s">
        <v>861</v>
      </c>
    </row>
    <row r="233" s="13" customFormat="1">
      <c r="A233" s="13"/>
      <c r="B233" s="232"/>
      <c r="C233" s="233"/>
      <c r="D233" s="234" t="s">
        <v>146</v>
      </c>
      <c r="E233" s="235" t="s">
        <v>1</v>
      </c>
      <c r="F233" s="236" t="s">
        <v>851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146</v>
      </c>
      <c r="AU233" s="242" t="s">
        <v>87</v>
      </c>
      <c r="AV233" s="13" t="s">
        <v>85</v>
      </c>
      <c r="AW233" s="13" t="s">
        <v>32</v>
      </c>
      <c r="AX233" s="13" t="s">
        <v>77</v>
      </c>
      <c r="AY233" s="242" t="s">
        <v>136</v>
      </c>
    </row>
    <row r="234" s="14" customFormat="1">
      <c r="A234" s="14"/>
      <c r="B234" s="243"/>
      <c r="C234" s="244"/>
      <c r="D234" s="234" t="s">
        <v>146</v>
      </c>
      <c r="E234" s="245" t="s">
        <v>1</v>
      </c>
      <c r="F234" s="246" t="s">
        <v>862</v>
      </c>
      <c r="G234" s="244"/>
      <c r="H234" s="247">
        <v>13.960000000000001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146</v>
      </c>
      <c r="AU234" s="253" t="s">
        <v>87</v>
      </c>
      <c r="AV234" s="14" t="s">
        <v>87</v>
      </c>
      <c r="AW234" s="14" t="s">
        <v>32</v>
      </c>
      <c r="AX234" s="14" t="s">
        <v>85</v>
      </c>
      <c r="AY234" s="253" t="s">
        <v>136</v>
      </c>
    </row>
    <row r="235" s="12" customFormat="1" ht="22.8" customHeight="1">
      <c r="A235" s="12"/>
      <c r="B235" s="203"/>
      <c r="C235" s="204"/>
      <c r="D235" s="205" t="s">
        <v>76</v>
      </c>
      <c r="E235" s="217" t="s">
        <v>165</v>
      </c>
      <c r="F235" s="217" t="s">
        <v>341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SUM(P236:P255)</f>
        <v>0</v>
      </c>
      <c r="Q235" s="211"/>
      <c r="R235" s="212">
        <f>SUM(R236:R255)</f>
        <v>6.4490590800000005</v>
      </c>
      <c r="S235" s="211"/>
      <c r="T235" s="213">
        <f>SUM(T236:T255)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85</v>
      </c>
      <c r="AT235" s="215" t="s">
        <v>76</v>
      </c>
      <c r="AU235" s="215" t="s">
        <v>85</v>
      </c>
      <c r="AY235" s="214" t="s">
        <v>136</v>
      </c>
      <c r="BK235" s="216">
        <f>SUM(BK236:BK255)</f>
        <v>0</v>
      </c>
    </row>
    <row r="236" s="2" customFormat="1" ht="24.15" customHeight="1">
      <c r="A236" s="38"/>
      <c r="B236" s="39"/>
      <c r="C236" s="219" t="s">
        <v>285</v>
      </c>
      <c r="D236" s="219" t="s">
        <v>139</v>
      </c>
      <c r="E236" s="220" t="s">
        <v>215</v>
      </c>
      <c r="F236" s="221" t="s">
        <v>642</v>
      </c>
      <c r="G236" s="222" t="s">
        <v>142</v>
      </c>
      <c r="H236" s="223">
        <v>22.164000000000001</v>
      </c>
      <c r="I236" s="224"/>
      <c r="J236" s="225">
        <f>ROUND(I236*H236,2)</f>
        <v>0</v>
      </c>
      <c r="K236" s="221" t="s">
        <v>1</v>
      </c>
      <c r="L236" s="44"/>
      <c r="M236" s="226" t="s">
        <v>1</v>
      </c>
      <c r="N236" s="227" t="s">
        <v>42</v>
      </c>
      <c r="O236" s="91"/>
      <c r="P236" s="228">
        <f>O236*H236</f>
        <v>0</v>
      </c>
      <c r="Q236" s="228">
        <v>0.25871</v>
      </c>
      <c r="R236" s="228">
        <f>Q236*H236</f>
        <v>5.7340484400000005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150</v>
      </c>
      <c r="AT236" s="230" t="s">
        <v>139</v>
      </c>
      <c r="AU236" s="230" t="s">
        <v>87</v>
      </c>
      <c r="AY236" s="17" t="s">
        <v>136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85</v>
      </c>
      <c r="BK236" s="231">
        <f>ROUND(I236*H236,2)</f>
        <v>0</v>
      </c>
      <c r="BL236" s="17" t="s">
        <v>150</v>
      </c>
      <c r="BM236" s="230" t="s">
        <v>863</v>
      </c>
    </row>
    <row r="237" s="13" customFormat="1">
      <c r="A237" s="13"/>
      <c r="B237" s="232"/>
      <c r="C237" s="233"/>
      <c r="D237" s="234" t="s">
        <v>146</v>
      </c>
      <c r="E237" s="235" t="s">
        <v>1</v>
      </c>
      <c r="F237" s="236" t="s">
        <v>812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146</v>
      </c>
      <c r="AU237" s="242" t="s">
        <v>87</v>
      </c>
      <c r="AV237" s="13" t="s">
        <v>85</v>
      </c>
      <c r="AW237" s="13" t="s">
        <v>32</v>
      </c>
      <c r="AX237" s="13" t="s">
        <v>77</v>
      </c>
      <c r="AY237" s="242" t="s">
        <v>136</v>
      </c>
    </row>
    <row r="238" s="14" customFormat="1">
      <c r="A238" s="14"/>
      <c r="B238" s="243"/>
      <c r="C238" s="244"/>
      <c r="D238" s="234" t="s">
        <v>146</v>
      </c>
      <c r="E238" s="245" t="s">
        <v>1</v>
      </c>
      <c r="F238" s="246" t="s">
        <v>864</v>
      </c>
      <c r="G238" s="244"/>
      <c r="H238" s="247">
        <v>19.584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146</v>
      </c>
      <c r="AU238" s="253" t="s">
        <v>87</v>
      </c>
      <c r="AV238" s="14" t="s">
        <v>87</v>
      </c>
      <c r="AW238" s="14" t="s">
        <v>32</v>
      </c>
      <c r="AX238" s="14" t="s">
        <v>77</v>
      </c>
      <c r="AY238" s="253" t="s">
        <v>136</v>
      </c>
    </row>
    <row r="239" s="14" customFormat="1">
      <c r="A239" s="14"/>
      <c r="B239" s="243"/>
      <c r="C239" s="244"/>
      <c r="D239" s="234" t="s">
        <v>146</v>
      </c>
      <c r="E239" s="245" t="s">
        <v>1</v>
      </c>
      <c r="F239" s="246" t="s">
        <v>865</v>
      </c>
      <c r="G239" s="244"/>
      <c r="H239" s="247">
        <v>2.5800000000000001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146</v>
      </c>
      <c r="AU239" s="253" t="s">
        <v>87</v>
      </c>
      <c r="AV239" s="14" t="s">
        <v>87</v>
      </c>
      <c r="AW239" s="14" t="s">
        <v>32</v>
      </c>
      <c r="AX239" s="14" t="s">
        <v>77</v>
      </c>
      <c r="AY239" s="253" t="s">
        <v>136</v>
      </c>
    </row>
    <row r="240" s="15" customFormat="1">
      <c r="A240" s="15"/>
      <c r="B240" s="254"/>
      <c r="C240" s="255"/>
      <c r="D240" s="234" t="s">
        <v>146</v>
      </c>
      <c r="E240" s="256" t="s">
        <v>1</v>
      </c>
      <c r="F240" s="257" t="s">
        <v>149</v>
      </c>
      <c r="G240" s="255"/>
      <c r="H240" s="258">
        <v>22.164000000000001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146</v>
      </c>
      <c r="AU240" s="264" t="s">
        <v>87</v>
      </c>
      <c r="AV240" s="15" t="s">
        <v>150</v>
      </c>
      <c r="AW240" s="15" t="s">
        <v>32</v>
      </c>
      <c r="AX240" s="15" t="s">
        <v>85</v>
      </c>
      <c r="AY240" s="264" t="s">
        <v>136</v>
      </c>
    </row>
    <row r="241" s="2" customFormat="1" ht="16.5" customHeight="1">
      <c r="A241" s="38"/>
      <c r="B241" s="39"/>
      <c r="C241" s="219" t="s">
        <v>289</v>
      </c>
      <c r="D241" s="219" t="s">
        <v>139</v>
      </c>
      <c r="E241" s="220" t="s">
        <v>211</v>
      </c>
      <c r="F241" s="221" t="s">
        <v>212</v>
      </c>
      <c r="G241" s="222" t="s">
        <v>142</v>
      </c>
      <c r="H241" s="223">
        <v>22.164000000000001</v>
      </c>
      <c r="I241" s="224"/>
      <c r="J241" s="225">
        <f>ROUND(I241*H241,2)</f>
        <v>0</v>
      </c>
      <c r="K241" s="221" t="s">
        <v>143</v>
      </c>
      <c r="L241" s="44"/>
      <c r="M241" s="226" t="s">
        <v>1</v>
      </c>
      <c r="N241" s="227" t="s">
        <v>42</v>
      </c>
      <c r="O241" s="91"/>
      <c r="P241" s="228">
        <f>O241*H241</f>
        <v>0</v>
      </c>
      <c r="Q241" s="228">
        <v>0.00025999999999999998</v>
      </c>
      <c r="R241" s="228">
        <f>Q241*H241</f>
        <v>0.0057626400000000003</v>
      </c>
      <c r="S241" s="228">
        <v>0</v>
      </c>
      <c r="T241" s="22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150</v>
      </c>
      <c r="AT241" s="230" t="s">
        <v>139</v>
      </c>
      <c r="AU241" s="230" t="s">
        <v>87</v>
      </c>
      <c r="AY241" s="17" t="s">
        <v>136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85</v>
      </c>
      <c r="BK241" s="231">
        <f>ROUND(I241*H241,2)</f>
        <v>0</v>
      </c>
      <c r="BL241" s="17" t="s">
        <v>150</v>
      </c>
      <c r="BM241" s="230" t="s">
        <v>866</v>
      </c>
    </row>
    <row r="242" s="13" customFormat="1">
      <c r="A242" s="13"/>
      <c r="B242" s="232"/>
      <c r="C242" s="233"/>
      <c r="D242" s="234" t="s">
        <v>146</v>
      </c>
      <c r="E242" s="235" t="s">
        <v>1</v>
      </c>
      <c r="F242" s="236" t="s">
        <v>812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146</v>
      </c>
      <c r="AU242" s="242" t="s">
        <v>87</v>
      </c>
      <c r="AV242" s="13" t="s">
        <v>85</v>
      </c>
      <c r="AW242" s="13" t="s">
        <v>32</v>
      </c>
      <c r="AX242" s="13" t="s">
        <v>77</v>
      </c>
      <c r="AY242" s="242" t="s">
        <v>136</v>
      </c>
    </row>
    <row r="243" s="14" customFormat="1">
      <c r="A243" s="14"/>
      <c r="B243" s="243"/>
      <c r="C243" s="244"/>
      <c r="D243" s="234" t="s">
        <v>146</v>
      </c>
      <c r="E243" s="245" t="s">
        <v>1</v>
      </c>
      <c r="F243" s="246" t="s">
        <v>864</v>
      </c>
      <c r="G243" s="244"/>
      <c r="H243" s="247">
        <v>19.584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146</v>
      </c>
      <c r="AU243" s="253" t="s">
        <v>87</v>
      </c>
      <c r="AV243" s="14" t="s">
        <v>87</v>
      </c>
      <c r="AW243" s="14" t="s">
        <v>32</v>
      </c>
      <c r="AX243" s="14" t="s">
        <v>77</v>
      </c>
      <c r="AY243" s="253" t="s">
        <v>136</v>
      </c>
    </row>
    <row r="244" s="14" customFormat="1">
      <c r="A244" s="14"/>
      <c r="B244" s="243"/>
      <c r="C244" s="244"/>
      <c r="D244" s="234" t="s">
        <v>146</v>
      </c>
      <c r="E244" s="245" t="s">
        <v>1</v>
      </c>
      <c r="F244" s="246" t="s">
        <v>865</v>
      </c>
      <c r="G244" s="244"/>
      <c r="H244" s="247">
        <v>2.5800000000000001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146</v>
      </c>
      <c r="AU244" s="253" t="s">
        <v>87</v>
      </c>
      <c r="AV244" s="14" t="s">
        <v>87</v>
      </c>
      <c r="AW244" s="14" t="s">
        <v>32</v>
      </c>
      <c r="AX244" s="14" t="s">
        <v>77</v>
      </c>
      <c r="AY244" s="253" t="s">
        <v>136</v>
      </c>
    </row>
    <row r="245" s="15" customFormat="1">
      <c r="A245" s="15"/>
      <c r="B245" s="254"/>
      <c r="C245" s="255"/>
      <c r="D245" s="234" t="s">
        <v>146</v>
      </c>
      <c r="E245" s="256" t="s">
        <v>1</v>
      </c>
      <c r="F245" s="257" t="s">
        <v>149</v>
      </c>
      <c r="G245" s="255"/>
      <c r="H245" s="258">
        <v>22.164000000000001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146</v>
      </c>
      <c r="AU245" s="264" t="s">
        <v>87</v>
      </c>
      <c r="AV245" s="15" t="s">
        <v>150</v>
      </c>
      <c r="AW245" s="15" t="s">
        <v>32</v>
      </c>
      <c r="AX245" s="15" t="s">
        <v>85</v>
      </c>
      <c r="AY245" s="264" t="s">
        <v>136</v>
      </c>
    </row>
    <row r="246" s="2" customFormat="1" ht="24.15" customHeight="1">
      <c r="A246" s="38"/>
      <c r="B246" s="39"/>
      <c r="C246" s="219" t="s">
        <v>294</v>
      </c>
      <c r="D246" s="219" t="s">
        <v>139</v>
      </c>
      <c r="E246" s="220" t="s">
        <v>649</v>
      </c>
      <c r="F246" s="221" t="s">
        <v>650</v>
      </c>
      <c r="G246" s="222" t="s">
        <v>142</v>
      </c>
      <c r="H246" s="223">
        <v>22.164000000000001</v>
      </c>
      <c r="I246" s="224"/>
      <c r="J246" s="225">
        <f>ROUND(I246*H246,2)</f>
        <v>0</v>
      </c>
      <c r="K246" s="221" t="s">
        <v>143</v>
      </c>
      <c r="L246" s="44"/>
      <c r="M246" s="226" t="s">
        <v>1</v>
      </c>
      <c r="N246" s="227" t="s">
        <v>42</v>
      </c>
      <c r="O246" s="91"/>
      <c r="P246" s="228">
        <f>O246*H246</f>
        <v>0</v>
      </c>
      <c r="Q246" s="228">
        <v>0.025000000000000001</v>
      </c>
      <c r="R246" s="228">
        <f>Q246*H246</f>
        <v>0.55410000000000004</v>
      </c>
      <c r="S246" s="228">
        <v>0</v>
      </c>
      <c r="T246" s="22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0" t="s">
        <v>150</v>
      </c>
      <c r="AT246" s="230" t="s">
        <v>139</v>
      </c>
      <c r="AU246" s="230" t="s">
        <v>87</v>
      </c>
      <c r="AY246" s="17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85</v>
      </c>
      <c r="BK246" s="231">
        <f>ROUND(I246*H246,2)</f>
        <v>0</v>
      </c>
      <c r="BL246" s="17" t="s">
        <v>150</v>
      </c>
      <c r="BM246" s="230" t="s">
        <v>867</v>
      </c>
    </row>
    <row r="247" s="13" customFormat="1">
      <c r="A247" s="13"/>
      <c r="B247" s="232"/>
      <c r="C247" s="233"/>
      <c r="D247" s="234" t="s">
        <v>146</v>
      </c>
      <c r="E247" s="235" t="s">
        <v>1</v>
      </c>
      <c r="F247" s="236" t="s">
        <v>812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146</v>
      </c>
      <c r="AU247" s="242" t="s">
        <v>87</v>
      </c>
      <c r="AV247" s="13" t="s">
        <v>85</v>
      </c>
      <c r="AW247" s="13" t="s">
        <v>32</v>
      </c>
      <c r="AX247" s="13" t="s">
        <v>77</v>
      </c>
      <c r="AY247" s="242" t="s">
        <v>136</v>
      </c>
    </row>
    <row r="248" s="14" customFormat="1">
      <c r="A248" s="14"/>
      <c r="B248" s="243"/>
      <c r="C248" s="244"/>
      <c r="D248" s="234" t="s">
        <v>146</v>
      </c>
      <c r="E248" s="245" t="s">
        <v>1</v>
      </c>
      <c r="F248" s="246" t="s">
        <v>864</v>
      </c>
      <c r="G248" s="244"/>
      <c r="H248" s="247">
        <v>19.584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146</v>
      </c>
      <c r="AU248" s="253" t="s">
        <v>87</v>
      </c>
      <c r="AV248" s="14" t="s">
        <v>87</v>
      </c>
      <c r="AW248" s="14" t="s">
        <v>32</v>
      </c>
      <c r="AX248" s="14" t="s">
        <v>77</v>
      </c>
      <c r="AY248" s="253" t="s">
        <v>136</v>
      </c>
    </row>
    <row r="249" s="14" customFormat="1">
      <c r="A249" s="14"/>
      <c r="B249" s="243"/>
      <c r="C249" s="244"/>
      <c r="D249" s="234" t="s">
        <v>146</v>
      </c>
      <c r="E249" s="245" t="s">
        <v>1</v>
      </c>
      <c r="F249" s="246" t="s">
        <v>865</v>
      </c>
      <c r="G249" s="244"/>
      <c r="H249" s="247">
        <v>2.5800000000000001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146</v>
      </c>
      <c r="AU249" s="253" t="s">
        <v>87</v>
      </c>
      <c r="AV249" s="14" t="s">
        <v>87</v>
      </c>
      <c r="AW249" s="14" t="s">
        <v>32</v>
      </c>
      <c r="AX249" s="14" t="s">
        <v>77</v>
      </c>
      <c r="AY249" s="253" t="s">
        <v>136</v>
      </c>
    </row>
    <row r="250" s="15" customFormat="1">
      <c r="A250" s="15"/>
      <c r="B250" s="254"/>
      <c r="C250" s="255"/>
      <c r="D250" s="234" t="s">
        <v>146</v>
      </c>
      <c r="E250" s="256" t="s">
        <v>1</v>
      </c>
      <c r="F250" s="257" t="s">
        <v>149</v>
      </c>
      <c r="G250" s="255"/>
      <c r="H250" s="258">
        <v>22.164000000000001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4" t="s">
        <v>146</v>
      </c>
      <c r="AU250" s="264" t="s">
        <v>87</v>
      </c>
      <c r="AV250" s="15" t="s">
        <v>150</v>
      </c>
      <c r="AW250" s="15" t="s">
        <v>32</v>
      </c>
      <c r="AX250" s="15" t="s">
        <v>85</v>
      </c>
      <c r="AY250" s="264" t="s">
        <v>136</v>
      </c>
    </row>
    <row r="251" s="2" customFormat="1" ht="24.15" customHeight="1">
      <c r="A251" s="38"/>
      <c r="B251" s="39"/>
      <c r="C251" s="219" t="s">
        <v>299</v>
      </c>
      <c r="D251" s="219" t="s">
        <v>139</v>
      </c>
      <c r="E251" s="220" t="s">
        <v>652</v>
      </c>
      <c r="F251" s="221" t="s">
        <v>653</v>
      </c>
      <c r="G251" s="222" t="s">
        <v>142</v>
      </c>
      <c r="H251" s="223">
        <v>22.164000000000001</v>
      </c>
      <c r="I251" s="224"/>
      <c r="J251" s="225">
        <f>ROUND(I251*H251,2)</f>
        <v>0</v>
      </c>
      <c r="K251" s="221" t="s">
        <v>143</v>
      </c>
      <c r="L251" s="44"/>
      <c r="M251" s="226" t="s">
        <v>1</v>
      </c>
      <c r="N251" s="227" t="s">
        <v>42</v>
      </c>
      <c r="O251" s="91"/>
      <c r="P251" s="228">
        <f>O251*H251</f>
        <v>0</v>
      </c>
      <c r="Q251" s="228">
        <v>0.0070000000000000001</v>
      </c>
      <c r="R251" s="228">
        <f>Q251*H251</f>
        <v>0.15514800000000001</v>
      </c>
      <c r="S251" s="228">
        <v>0</v>
      </c>
      <c r="T251" s="22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150</v>
      </c>
      <c r="AT251" s="230" t="s">
        <v>139</v>
      </c>
      <c r="AU251" s="230" t="s">
        <v>87</v>
      </c>
      <c r="AY251" s="17" t="s">
        <v>136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85</v>
      </c>
      <c r="BK251" s="231">
        <f>ROUND(I251*H251,2)</f>
        <v>0</v>
      </c>
      <c r="BL251" s="17" t="s">
        <v>150</v>
      </c>
      <c r="BM251" s="230" t="s">
        <v>868</v>
      </c>
    </row>
    <row r="252" s="13" customFormat="1">
      <c r="A252" s="13"/>
      <c r="B252" s="232"/>
      <c r="C252" s="233"/>
      <c r="D252" s="234" t="s">
        <v>146</v>
      </c>
      <c r="E252" s="235" t="s">
        <v>1</v>
      </c>
      <c r="F252" s="236" t="s">
        <v>812</v>
      </c>
      <c r="G252" s="233"/>
      <c r="H252" s="235" t="s">
        <v>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146</v>
      </c>
      <c r="AU252" s="242" t="s">
        <v>87</v>
      </c>
      <c r="AV252" s="13" t="s">
        <v>85</v>
      </c>
      <c r="AW252" s="13" t="s">
        <v>32</v>
      </c>
      <c r="AX252" s="13" t="s">
        <v>77</v>
      </c>
      <c r="AY252" s="242" t="s">
        <v>136</v>
      </c>
    </row>
    <row r="253" s="14" customFormat="1">
      <c r="A253" s="14"/>
      <c r="B253" s="243"/>
      <c r="C253" s="244"/>
      <c r="D253" s="234" t="s">
        <v>146</v>
      </c>
      <c r="E253" s="245" t="s">
        <v>1</v>
      </c>
      <c r="F253" s="246" t="s">
        <v>864</v>
      </c>
      <c r="G253" s="244"/>
      <c r="H253" s="247">
        <v>19.584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146</v>
      </c>
      <c r="AU253" s="253" t="s">
        <v>87</v>
      </c>
      <c r="AV253" s="14" t="s">
        <v>87</v>
      </c>
      <c r="AW253" s="14" t="s">
        <v>32</v>
      </c>
      <c r="AX253" s="14" t="s">
        <v>77</v>
      </c>
      <c r="AY253" s="253" t="s">
        <v>136</v>
      </c>
    </row>
    <row r="254" s="14" customFormat="1">
      <c r="A254" s="14"/>
      <c r="B254" s="243"/>
      <c r="C254" s="244"/>
      <c r="D254" s="234" t="s">
        <v>146</v>
      </c>
      <c r="E254" s="245" t="s">
        <v>1</v>
      </c>
      <c r="F254" s="246" t="s">
        <v>865</v>
      </c>
      <c r="G254" s="244"/>
      <c r="H254" s="247">
        <v>2.5800000000000001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146</v>
      </c>
      <c r="AU254" s="253" t="s">
        <v>87</v>
      </c>
      <c r="AV254" s="14" t="s">
        <v>87</v>
      </c>
      <c r="AW254" s="14" t="s">
        <v>32</v>
      </c>
      <c r="AX254" s="14" t="s">
        <v>77</v>
      </c>
      <c r="AY254" s="253" t="s">
        <v>136</v>
      </c>
    </row>
    <row r="255" s="15" customFormat="1">
      <c r="A255" s="15"/>
      <c r="B255" s="254"/>
      <c r="C255" s="255"/>
      <c r="D255" s="234" t="s">
        <v>146</v>
      </c>
      <c r="E255" s="256" t="s">
        <v>1</v>
      </c>
      <c r="F255" s="257" t="s">
        <v>149</v>
      </c>
      <c r="G255" s="255"/>
      <c r="H255" s="258">
        <v>22.164000000000001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146</v>
      </c>
      <c r="AU255" s="264" t="s">
        <v>87</v>
      </c>
      <c r="AV255" s="15" t="s">
        <v>150</v>
      </c>
      <c r="AW255" s="15" t="s">
        <v>32</v>
      </c>
      <c r="AX255" s="15" t="s">
        <v>85</v>
      </c>
      <c r="AY255" s="264" t="s">
        <v>136</v>
      </c>
    </row>
    <row r="256" s="12" customFormat="1" ht="22.8" customHeight="1">
      <c r="A256" s="12"/>
      <c r="B256" s="203"/>
      <c r="C256" s="204"/>
      <c r="D256" s="205" t="s">
        <v>76</v>
      </c>
      <c r="E256" s="217" t="s">
        <v>180</v>
      </c>
      <c r="F256" s="217" t="s">
        <v>352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SUM(P257:P287)</f>
        <v>0</v>
      </c>
      <c r="Q256" s="211"/>
      <c r="R256" s="212">
        <f>SUM(R257:R287)</f>
        <v>0.0105553</v>
      </c>
      <c r="S256" s="211"/>
      <c r="T256" s="213">
        <f>SUM(T257:T287)</f>
        <v>90.499199999999988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85</v>
      </c>
      <c r="AT256" s="215" t="s">
        <v>76</v>
      </c>
      <c r="AU256" s="215" t="s">
        <v>85</v>
      </c>
      <c r="AY256" s="214" t="s">
        <v>136</v>
      </c>
      <c r="BK256" s="216">
        <f>SUM(BK257:BK287)</f>
        <v>0</v>
      </c>
    </row>
    <row r="257" s="2" customFormat="1" ht="24.15" customHeight="1">
      <c r="A257" s="38"/>
      <c r="B257" s="39"/>
      <c r="C257" s="219" t="s">
        <v>304</v>
      </c>
      <c r="D257" s="219" t="s">
        <v>139</v>
      </c>
      <c r="E257" s="220" t="s">
        <v>674</v>
      </c>
      <c r="F257" s="221" t="s">
        <v>675</v>
      </c>
      <c r="G257" s="222" t="s">
        <v>142</v>
      </c>
      <c r="H257" s="223">
        <v>3.23</v>
      </c>
      <c r="I257" s="224"/>
      <c r="J257" s="225">
        <f>ROUND(I257*H257,2)</f>
        <v>0</v>
      </c>
      <c r="K257" s="221" t="s">
        <v>143</v>
      </c>
      <c r="L257" s="44"/>
      <c r="M257" s="226" t="s">
        <v>1</v>
      </c>
      <c r="N257" s="227" t="s">
        <v>42</v>
      </c>
      <c r="O257" s="91"/>
      <c r="P257" s="228">
        <f>O257*H257</f>
        <v>0</v>
      </c>
      <c r="Q257" s="228">
        <v>0.00068999999999999997</v>
      </c>
      <c r="R257" s="228">
        <f>Q257*H257</f>
        <v>0.0022286999999999997</v>
      </c>
      <c r="S257" s="228">
        <v>0</v>
      </c>
      <c r="T257" s="22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0" t="s">
        <v>150</v>
      </c>
      <c r="AT257" s="230" t="s">
        <v>139</v>
      </c>
      <c r="AU257" s="230" t="s">
        <v>87</v>
      </c>
      <c r="AY257" s="17" t="s">
        <v>136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85</v>
      </c>
      <c r="BK257" s="231">
        <f>ROUND(I257*H257,2)</f>
        <v>0</v>
      </c>
      <c r="BL257" s="17" t="s">
        <v>150</v>
      </c>
      <c r="BM257" s="230" t="s">
        <v>869</v>
      </c>
    </row>
    <row r="258" s="13" customFormat="1">
      <c r="A258" s="13"/>
      <c r="B258" s="232"/>
      <c r="C258" s="233"/>
      <c r="D258" s="234" t="s">
        <v>146</v>
      </c>
      <c r="E258" s="235" t="s">
        <v>1</v>
      </c>
      <c r="F258" s="236" t="s">
        <v>812</v>
      </c>
      <c r="G258" s="233"/>
      <c r="H258" s="235" t="s">
        <v>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146</v>
      </c>
      <c r="AU258" s="242" t="s">
        <v>87</v>
      </c>
      <c r="AV258" s="13" t="s">
        <v>85</v>
      </c>
      <c r="AW258" s="13" t="s">
        <v>32</v>
      </c>
      <c r="AX258" s="13" t="s">
        <v>77</v>
      </c>
      <c r="AY258" s="242" t="s">
        <v>136</v>
      </c>
    </row>
    <row r="259" s="14" customFormat="1">
      <c r="A259" s="14"/>
      <c r="B259" s="243"/>
      <c r="C259" s="244"/>
      <c r="D259" s="234" t="s">
        <v>146</v>
      </c>
      <c r="E259" s="245" t="s">
        <v>1</v>
      </c>
      <c r="F259" s="246" t="s">
        <v>870</v>
      </c>
      <c r="G259" s="244"/>
      <c r="H259" s="247">
        <v>3.23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146</v>
      </c>
      <c r="AU259" s="253" t="s">
        <v>87</v>
      </c>
      <c r="AV259" s="14" t="s">
        <v>87</v>
      </c>
      <c r="AW259" s="14" t="s">
        <v>32</v>
      </c>
      <c r="AX259" s="14" t="s">
        <v>85</v>
      </c>
      <c r="AY259" s="253" t="s">
        <v>136</v>
      </c>
    </row>
    <row r="260" s="2" customFormat="1" ht="24.15" customHeight="1">
      <c r="A260" s="38"/>
      <c r="B260" s="39"/>
      <c r="C260" s="219" t="s">
        <v>311</v>
      </c>
      <c r="D260" s="219" t="s">
        <v>139</v>
      </c>
      <c r="E260" s="220" t="s">
        <v>678</v>
      </c>
      <c r="F260" s="221" t="s">
        <v>679</v>
      </c>
      <c r="G260" s="222" t="s">
        <v>142</v>
      </c>
      <c r="H260" s="223">
        <v>5.2699999999999996</v>
      </c>
      <c r="I260" s="224"/>
      <c r="J260" s="225">
        <f>ROUND(I260*H260,2)</f>
        <v>0</v>
      </c>
      <c r="K260" s="221" t="s">
        <v>143</v>
      </c>
      <c r="L260" s="44"/>
      <c r="M260" s="226" t="s">
        <v>1</v>
      </c>
      <c r="N260" s="227" t="s">
        <v>42</v>
      </c>
      <c r="O260" s="91"/>
      <c r="P260" s="228">
        <f>O260*H260</f>
        <v>0</v>
      </c>
      <c r="Q260" s="228">
        <v>0.00158</v>
      </c>
      <c r="R260" s="228">
        <f>Q260*H260</f>
        <v>0.0083266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150</v>
      </c>
      <c r="AT260" s="230" t="s">
        <v>139</v>
      </c>
      <c r="AU260" s="230" t="s">
        <v>87</v>
      </c>
      <c r="AY260" s="17" t="s">
        <v>136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85</v>
      </c>
      <c r="BK260" s="231">
        <f>ROUND(I260*H260,2)</f>
        <v>0</v>
      </c>
      <c r="BL260" s="17" t="s">
        <v>150</v>
      </c>
      <c r="BM260" s="230" t="s">
        <v>871</v>
      </c>
    </row>
    <row r="261" s="13" customFormat="1">
      <c r="A261" s="13"/>
      <c r="B261" s="232"/>
      <c r="C261" s="233"/>
      <c r="D261" s="234" t="s">
        <v>146</v>
      </c>
      <c r="E261" s="235" t="s">
        <v>1</v>
      </c>
      <c r="F261" s="236" t="s">
        <v>836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146</v>
      </c>
      <c r="AU261" s="242" t="s">
        <v>87</v>
      </c>
      <c r="AV261" s="13" t="s">
        <v>85</v>
      </c>
      <c r="AW261" s="13" t="s">
        <v>32</v>
      </c>
      <c r="AX261" s="13" t="s">
        <v>77</v>
      </c>
      <c r="AY261" s="242" t="s">
        <v>136</v>
      </c>
    </row>
    <row r="262" s="14" customFormat="1">
      <c r="A262" s="14"/>
      <c r="B262" s="243"/>
      <c r="C262" s="244"/>
      <c r="D262" s="234" t="s">
        <v>146</v>
      </c>
      <c r="E262" s="245" t="s">
        <v>1</v>
      </c>
      <c r="F262" s="246" t="s">
        <v>872</v>
      </c>
      <c r="G262" s="244"/>
      <c r="H262" s="247">
        <v>5.2699999999999996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146</v>
      </c>
      <c r="AU262" s="253" t="s">
        <v>87</v>
      </c>
      <c r="AV262" s="14" t="s">
        <v>87</v>
      </c>
      <c r="AW262" s="14" t="s">
        <v>32</v>
      </c>
      <c r="AX262" s="14" t="s">
        <v>85</v>
      </c>
      <c r="AY262" s="253" t="s">
        <v>136</v>
      </c>
    </row>
    <row r="263" s="2" customFormat="1" ht="24.15" customHeight="1">
      <c r="A263" s="38"/>
      <c r="B263" s="39"/>
      <c r="C263" s="219" t="s">
        <v>316</v>
      </c>
      <c r="D263" s="219" t="s">
        <v>139</v>
      </c>
      <c r="E263" s="220" t="s">
        <v>682</v>
      </c>
      <c r="F263" s="221" t="s">
        <v>873</v>
      </c>
      <c r="G263" s="222" t="s">
        <v>492</v>
      </c>
      <c r="H263" s="223">
        <v>14.252000000000001</v>
      </c>
      <c r="I263" s="224"/>
      <c r="J263" s="225">
        <f>ROUND(I263*H263,2)</f>
        <v>0</v>
      </c>
      <c r="K263" s="221" t="s">
        <v>1</v>
      </c>
      <c r="L263" s="44"/>
      <c r="M263" s="226" t="s">
        <v>1</v>
      </c>
      <c r="N263" s="227" t="s">
        <v>42</v>
      </c>
      <c r="O263" s="91"/>
      <c r="P263" s="228">
        <f>O263*H263</f>
        <v>0</v>
      </c>
      <c r="Q263" s="228">
        <v>0</v>
      </c>
      <c r="R263" s="228">
        <f>Q263*H263</f>
        <v>0</v>
      </c>
      <c r="S263" s="228">
        <v>2.3999999999999999</v>
      </c>
      <c r="T263" s="229">
        <f>S263*H263</f>
        <v>34.204799999999999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150</v>
      </c>
      <c r="AT263" s="230" t="s">
        <v>139</v>
      </c>
      <c r="AU263" s="230" t="s">
        <v>87</v>
      </c>
      <c r="AY263" s="17" t="s">
        <v>136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85</v>
      </c>
      <c r="BK263" s="231">
        <f>ROUND(I263*H263,2)</f>
        <v>0</v>
      </c>
      <c r="BL263" s="17" t="s">
        <v>150</v>
      </c>
      <c r="BM263" s="230" t="s">
        <v>874</v>
      </c>
    </row>
    <row r="264" s="13" customFormat="1">
      <c r="A264" s="13"/>
      <c r="B264" s="232"/>
      <c r="C264" s="233"/>
      <c r="D264" s="234" t="s">
        <v>146</v>
      </c>
      <c r="E264" s="235" t="s">
        <v>1</v>
      </c>
      <c r="F264" s="236" t="s">
        <v>875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146</v>
      </c>
      <c r="AU264" s="242" t="s">
        <v>87</v>
      </c>
      <c r="AV264" s="13" t="s">
        <v>85</v>
      </c>
      <c r="AW264" s="13" t="s">
        <v>32</v>
      </c>
      <c r="AX264" s="13" t="s">
        <v>77</v>
      </c>
      <c r="AY264" s="242" t="s">
        <v>136</v>
      </c>
    </row>
    <row r="265" s="13" customFormat="1">
      <c r="A265" s="13"/>
      <c r="B265" s="232"/>
      <c r="C265" s="233"/>
      <c r="D265" s="234" t="s">
        <v>146</v>
      </c>
      <c r="E265" s="235" t="s">
        <v>1</v>
      </c>
      <c r="F265" s="236" t="s">
        <v>686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146</v>
      </c>
      <c r="AU265" s="242" t="s">
        <v>87</v>
      </c>
      <c r="AV265" s="13" t="s">
        <v>85</v>
      </c>
      <c r="AW265" s="13" t="s">
        <v>32</v>
      </c>
      <c r="AX265" s="13" t="s">
        <v>77</v>
      </c>
      <c r="AY265" s="242" t="s">
        <v>136</v>
      </c>
    </row>
    <row r="266" s="13" customFormat="1">
      <c r="A266" s="13"/>
      <c r="B266" s="232"/>
      <c r="C266" s="233"/>
      <c r="D266" s="234" t="s">
        <v>146</v>
      </c>
      <c r="E266" s="235" t="s">
        <v>1</v>
      </c>
      <c r="F266" s="236" t="s">
        <v>687</v>
      </c>
      <c r="G266" s="233"/>
      <c r="H266" s="235" t="s">
        <v>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146</v>
      </c>
      <c r="AU266" s="242" t="s">
        <v>87</v>
      </c>
      <c r="AV266" s="13" t="s">
        <v>85</v>
      </c>
      <c r="AW266" s="13" t="s">
        <v>32</v>
      </c>
      <c r="AX266" s="13" t="s">
        <v>77</v>
      </c>
      <c r="AY266" s="242" t="s">
        <v>136</v>
      </c>
    </row>
    <row r="267" s="14" customFormat="1">
      <c r="A267" s="14"/>
      <c r="B267" s="243"/>
      <c r="C267" s="244"/>
      <c r="D267" s="234" t="s">
        <v>146</v>
      </c>
      <c r="E267" s="245" t="s">
        <v>1</v>
      </c>
      <c r="F267" s="246" t="s">
        <v>876</v>
      </c>
      <c r="G267" s="244"/>
      <c r="H267" s="247">
        <v>14.252000000000001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146</v>
      </c>
      <c r="AU267" s="253" t="s">
        <v>87</v>
      </c>
      <c r="AV267" s="14" t="s">
        <v>87</v>
      </c>
      <c r="AW267" s="14" t="s">
        <v>32</v>
      </c>
      <c r="AX267" s="14" t="s">
        <v>85</v>
      </c>
      <c r="AY267" s="253" t="s">
        <v>136</v>
      </c>
    </row>
    <row r="268" s="2" customFormat="1" ht="24.15" customHeight="1">
      <c r="A268" s="38"/>
      <c r="B268" s="39"/>
      <c r="C268" s="219" t="s">
        <v>320</v>
      </c>
      <c r="D268" s="219" t="s">
        <v>139</v>
      </c>
      <c r="E268" s="220" t="s">
        <v>691</v>
      </c>
      <c r="F268" s="221" t="s">
        <v>692</v>
      </c>
      <c r="G268" s="222" t="s">
        <v>142</v>
      </c>
      <c r="H268" s="223">
        <v>8.6600000000000001</v>
      </c>
      <c r="I268" s="224"/>
      <c r="J268" s="225">
        <f>ROUND(I268*H268,2)</f>
        <v>0</v>
      </c>
      <c r="K268" s="221" t="s">
        <v>1</v>
      </c>
      <c r="L268" s="44"/>
      <c r="M268" s="226" t="s">
        <v>1</v>
      </c>
      <c r="N268" s="227" t="s">
        <v>42</v>
      </c>
      <c r="O268" s="91"/>
      <c r="P268" s="228">
        <f>O268*H268</f>
        <v>0</v>
      </c>
      <c r="Q268" s="228">
        <v>0</v>
      </c>
      <c r="R268" s="228">
        <f>Q268*H268</f>
        <v>0</v>
      </c>
      <c r="S268" s="228">
        <v>2.3999999999999999</v>
      </c>
      <c r="T268" s="229">
        <f>S268*H268</f>
        <v>20.783999999999999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150</v>
      </c>
      <c r="AT268" s="230" t="s">
        <v>139</v>
      </c>
      <c r="AU268" s="230" t="s">
        <v>87</v>
      </c>
      <c r="AY268" s="17" t="s">
        <v>136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85</v>
      </c>
      <c r="BK268" s="231">
        <f>ROUND(I268*H268,2)</f>
        <v>0</v>
      </c>
      <c r="BL268" s="17" t="s">
        <v>150</v>
      </c>
      <c r="BM268" s="230" t="s">
        <v>877</v>
      </c>
    </row>
    <row r="269" s="13" customFormat="1">
      <c r="A269" s="13"/>
      <c r="B269" s="232"/>
      <c r="C269" s="233"/>
      <c r="D269" s="234" t="s">
        <v>146</v>
      </c>
      <c r="E269" s="235" t="s">
        <v>1</v>
      </c>
      <c r="F269" s="236" t="s">
        <v>812</v>
      </c>
      <c r="G269" s="233"/>
      <c r="H269" s="235" t="s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146</v>
      </c>
      <c r="AU269" s="242" t="s">
        <v>87</v>
      </c>
      <c r="AV269" s="13" t="s">
        <v>85</v>
      </c>
      <c r="AW269" s="13" t="s">
        <v>32</v>
      </c>
      <c r="AX269" s="13" t="s">
        <v>77</v>
      </c>
      <c r="AY269" s="242" t="s">
        <v>136</v>
      </c>
    </row>
    <row r="270" s="13" customFormat="1">
      <c r="A270" s="13"/>
      <c r="B270" s="232"/>
      <c r="C270" s="233"/>
      <c r="D270" s="234" t="s">
        <v>146</v>
      </c>
      <c r="E270" s="235" t="s">
        <v>1</v>
      </c>
      <c r="F270" s="236" t="s">
        <v>878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146</v>
      </c>
      <c r="AU270" s="242" t="s">
        <v>87</v>
      </c>
      <c r="AV270" s="13" t="s">
        <v>85</v>
      </c>
      <c r="AW270" s="13" t="s">
        <v>32</v>
      </c>
      <c r="AX270" s="13" t="s">
        <v>77</v>
      </c>
      <c r="AY270" s="242" t="s">
        <v>136</v>
      </c>
    </row>
    <row r="271" s="13" customFormat="1">
      <c r="A271" s="13"/>
      <c r="B271" s="232"/>
      <c r="C271" s="233"/>
      <c r="D271" s="234" t="s">
        <v>146</v>
      </c>
      <c r="E271" s="235" t="s">
        <v>1</v>
      </c>
      <c r="F271" s="236" t="s">
        <v>694</v>
      </c>
      <c r="G271" s="233"/>
      <c r="H271" s="235" t="s">
        <v>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146</v>
      </c>
      <c r="AU271" s="242" t="s">
        <v>87</v>
      </c>
      <c r="AV271" s="13" t="s">
        <v>85</v>
      </c>
      <c r="AW271" s="13" t="s">
        <v>32</v>
      </c>
      <c r="AX271" s="13" t="s">
        <v>77</v>
      </c>
      <c r="AY271" s="242" t="s">
        <v>136</v>
      </c>
    </row>
    <row r="272" s="13" customFormat="1">
      <c r="A272" s="13"/>
      <c r="B272" s="232"/>
      <c r="C272" s="233"/>
      <c r="D272" s="234" t="s">
        <v>146</v>
      </c>
      <c r="E272" s="235" t="s">
        <v>1</v>
      </c>
      <c r="F272" s="236" t="s">
        <v>695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146</v>
      </c>
      <c r="AU272" s="242" t="s">
        <v>87</v>
      </c>
      <c r="AV272" s="13" t="s">
        <v>85</v>
      </c>
      <c r="AW272" s="13" t="s">
        <v>32</v>
      </c>
      <c r="AX272" s="13" t="s">
        <v>77</v>
      </c>
      <c r="AY272" s="242" t="s">
        <v>136</v>
      </c>
    </row>
    <row r="273" s="14" customFormat="1">
      <c r="A273" s="14"/>
      <c r="B273" s="243"/>
      <c r="C273" s="244"/>
      <c r="D273" s="234" t="s">
        <v>146</v>
      </c>
      <c r="E273" s="245" t="s">
        <v>1</v>
      </c>
      <c r="F273" s="246" t="s">
        <v>879</v>
      </c>
      <c r="G273" s="244"/>
      <c r="H273" s="247">
        <v>5.8300000000000001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146</v>
      </c>
      <c r="AU273" s="253" t="s">
        <v>87</v>
      </c>
      <c r="AV273" s="14" t="s">
        <v>87</v>
      </c>
      <c r="AW273" s="14" t="s">
        <v>32</v>
      </c>
      <c r="AX273" s="14" t="s">
        <v>77</v>
      </c>
      <c r="AY273" s="253" t="s">
        <v>136</v>
      </c>
    </row>
    <row r="274" s="14" customFormat="1">
      <c r="A274" s="14"/>
      <c r="B274" s="243"/>
      <c r="C274" s="244"/>
      <c r="D274" s="234" t="s">
        <v>146</v>
      </c>
      <c r="E274" s="245" t="s">
        <v>1</v>
      </c>
      <c r="F274" s="246" t="s">
        <v>880</v>
      </c>
      <c r="G274" s="244"/>
      <c r="H274" s="247">
        <v>2.8300000000000001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146</v>
      </c>
      <c r="AU274" s="253" t="s">
        <v>87</v>
      </c>
      <c r="AV274" s="14" t="s">
        <v>87</v>
      </c>
      <c r="AW274" s="14" t="s">
        <v>32</v>
      </c>
      <c r="AX274" s="14" t="s">
        <v>77</v>
      </c>
      <c r="AY274" s="253" t="s">
        <v>136</v>
      </c>
    </row>
    <row r="275" s="15" customFormat="1">
      <c r="A275" s="15"/>
      <c r="B275" s="254"/>
      <c r="C275" s="255"/>
      <c r="D275" s="234" t="s">
        <v>146</v>
      </c>
      <c r="E275" s="256" t="s">
        <v>1</v>
      </c>
      <c r="F275" s="257" t="s">
        <v>149</v>
      </c>
      <c r="G275" s="255"/>
      <c r="H275" s="258">
        <v>8.6600000000000001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146</v>
      </c>
      <c r="AU275" s="264" t="s">
        <v>87</v>
      </c>
      <c r="AV275" s="15" t="s">
        <v>150</v>
      </c>
      <c r="AW275" s="15" t="s">
        <v>32</v>
      </c>
      <c r="AX275" s="15" t="s">
        <v>85</v>
      </c>
      <c r="AY275" s="264" t="s">
        <v>136</v>
      </c>
    </row>
    <row r="276" s="2" customFormat="1" ht="16.5" customHeight="1">
      <c r="A276" s="38"/>
      <c r="B276" s="39"/>
      <c r="C276" s="219" t="s">
        <v>324</v>
      </c>
      <c r="D276" s="219" t="s">
        <v>139</v>
      </c>
      <c r="E276" s="220" t="s">
        <v>698</v>
      </c>
      <c r="F276" s="221" t="s">
        <v>881</v>
      </c>
      <c r="G276" s="222" t="s">
        <v>142</v>
      </c>
      <c r="H276" s="223">
        <v>1.8979999999999999</v>
      </c>
      <c r="I276" s="224"/>
      <c r="J276" s="225">
        <f>ROUND(I276*H276,2)</f>
        <v>0</v>
      </c>
      <c r="K276" s="221" t="s">
        <v>1</v>
      </c>
      <c r="L276" s="44"/>
      <c r="M276" s="226" t="s">
        <v>1</v>
      </c>
      <c r="N276" s="227" t="s">
        <v>42</v>
      </c>
      <c r="O276" s="91"/>
      <c r="P276" s="228">
        <f>O276*H276</f>
        <v>0</v>
      </c>
      <c r="Q276" s="228">
        <v>0</v>
      </c>
      <c r="R276" s="228">
        <f>Q276*H276</f>
        <v>0</v>
      </c>
      <c r="S276" s="228">
        <v>2.3999999999999999</v>
      </c>
      <c r="T276" s="229">
        <f>S276*H276</f>
        <v>4.5551999999999992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0" t="s">
        <v>150</v>
      </c>
      <c r="AT276" s="230" t="s">
        <v>139</v>
      </c>
      <c r="AU276" s="230" t="s">
        <v>87</v>
      </c>
      <c r="AY276" s="17" t="s">
        <v>136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7" t="s">
        <v>85</v>
      </c>
      <c r="BK276" s="231">
        <f>ROUND(I276*H276,2)</f>
        <v>0</v>
      </c>
      <c r="BL276" s="17" t="s">
        <v>150</v>
      </c>
      <c r="BM276" s="230" t="s">
        <v>882</v>
      </c>
    </row>
    <row r="277" s="13" customFormat="1">
      <c r="A277" s="13"/>
      <c r="B277" s="232"/>
      <c r="C277" s="233"/>
      <c r="D277" s="234" t="s">
        <v>146</v>
      </c>
      <c r="E277" s="235" t="s">
        <v>1</v>
      </c>
      <c r="F277" s="236" t="s">
        <v>812</v>
      </c>
      <c r="G277" s="233"/>
      <c r="H277" s="235" t="s">
        <v>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146</v>
      </c>
      <c r="AU277" s="242" t="s">
        <v>87</v>
      </c>
      <c r="AV277" s="13" t="s">
        <v>85</v>
      </c>
      <c r="AW277" s="13" t="s">
        <v>32</v>
      </c>
      <c r="AX277" s="13" t="s">
        <v>77</v>
      </c>
      <c r="AY277" s="242" t="s">
        <v>136</v>
      </c>
    </row>
    <row r="278" s="14" customFormat="1">
      <c r="A278" s="14"/>
      <c r="B278" s="243"/>
      <c r="C278" s="244"/>
      <c r="D278" s="234" t="s">
        <v>146</v>
      </c>
      <c r="E278" s="245" t="s">
        <v>1</v>
      </c>
      <c r="F278" s="246" t="s">
        <v>883</v>
      </c>
      <c r="G278" s="244"/>
      <c r="H278" s="247">
        <v>1.8979999999999999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146</v>
      </c>
      <c r="AU278" s="253" t="s">
        <v>87</v>
      </c>
      <c r="AV278" s="14" t="s">
        <v>87</v>
      </c>
      <c r="AW278" s="14" t="s">
        <v>32</v>
      </c>
      <c r="AX278" s="14" t="s">
        <v>85</v>
      </c>
      <c r="AY278" s="253" t="s">
        <v>136</v>
      </c>
    </row>
    <row r="279" s="2" customFormat="1" ht="24.15" customHeight="1">
      <c r="A279" s="38"/>
      <c r="B279" s="39"/>
      <c r="C279" s="219" t="s">
        <v>328</v>
      </c>
      <c r="D279" s="219" t="s">
        <v>139</v>
      </c>
      <c r="E279" s="220" t="s">
        <v>702</v>
      </c>
      <c r="F279" s="221" t="s">
        <v>703</v>
      </c>
      <c r="G279" s="222" t="s">
        <v>142</v>
      </c>
      <c r="H279" s="223">
        <v>1.8979999999999999</v>
      </c>
      <c r="I279" s="224"/>
      <c r="J279" s="225">
        <f>ROUND(I279*H279,2)</f>
        <v>0</v>
      </c>
      <c r="K279" s="221" t="s">
        <v>1</v>
      </c>
      <c r="L279" s="44"/>
      <c r="M279" s="226" t="s">
        <v>1</v>
      </c>
      <c r="N279" s="227" t="s">
        <v>42</v>
      </c>
      <c r="O279" s="91"/>
      <c r="P279" s="228">
        <f>O279*H279</f>
        <v>0</v>
      </c>
      <c r="Q279" s="228">
        <v>0</v>
      </c>
      <c r="R279" s="228">
        <f>Q279*H279</f>
        <v>0</v>
      </c>
      <c r="S279" s="228">
        <v>2.3999999999999999</v>
      </c>
      <c r="T279" s="229">
        <f>S279*H279</f>
        <v>4.5551999999999992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0" t="s">
        <v>150</v>
      </c>
      <c r="AT279" s="230" t="s">
        <v>139</v>
      </c>
      <c r="AU279" s="230" t="s">
        <v>87</v>
      </c>
      <c r="AY279" s="17" t="s">
        <v>136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85</v>
      </c>
      <c r="BK279" s="231">
        <f>ROUND(I279*H279,2)</f>
        <v>0</v>
      </c>
      <c r="BL279" s="17" t="s">
        <v>150</v>
      </c>
      <c r="BM279" s="230" t="s">
        <v>884</v>
      </c>
    </row>
    <row r="280" s="13" customFormat="1">
      <c r="A280" s="13"/>
      <c r="B280" s="232"/>
      <c r="C280" s="233"/>
      <c r="D280" s="234" t="s">
        <v>146</v>
      </c>
      <c r="E280" s="235" t="s">
        <v>1</v>
      </c>
      <c r="F280" s="236" t="s">
        <v>812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146</v>
      </c>
      <c r="AU280" s="242" t="s">
        <v>87</v>
      </c>
      <c r="AV280" s="13" t="s">
        <v>85</v>
      </c>
      <c r="AW280" s="13" t="s">
        <v>32</v>
      </c>
      <c r="AX280" s="13" t="s">
        <v>77</v>
      </c>
      <c r="AY280" s="242" t="s">
        <v>136</v>
      </c>
    </row>
    <row r="281" s="14" customFormat="1">
      <c r="A281" s="14"/>
      <c r="B281" s="243"/>
      <c r="C281" s="244"/>
      <c r="D281" s="234" t="s">
        <v>146</v>
      </c>
      <c r="E281" s="245" t="s">
        <v>1</v>
      </c>
      <c r="F281" s="246" t="s">
        <v>883</v>
      </c>
      <c r="G281" s="244"/>
      <c r="H281" s="247">
        <v>1.8979999999999999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146</v>
      </c>
      <c r="AU281" s="253" t="s">
        <v>87</v>
      </c>
      <c r="AV281" s="14" t="s">
        <v>87</v>
      </c>
      <c r="AW281" s="14" t="s">
        <v>32</v>
      </c>
      <c r="AX281" s="14" t="s">
        <v>85</v>
      </c>
      <c r="AY281" s="253" t="s">
        <v>136</v>
      </c>
    </row>
    <row r="282" s="2" customFormat="1" ht="44.25" customHeight="1">
      <c r="A282" s="38"/>
      <c r="B282" s="39"/>
      <c r="C282" s="219" t="s">
        <v>333</v>
      </c>
      <c r="D282" s="219" t="s">
        <v>139</v>
      </c>
      <c r="E282" s="220" t="s">
        <v>705</v>
      </c>
      <c r="F282" s="221" t="s">
        <v>706</v>
      </c>
      <c r="G282" s="222" t="s">
        <v>142</v>
      </c>
      <c r="H282" s="223">
        <v>7</v>
      </c>
      <c r="I282" s="224"/>
      <c r="J282" s="225">
        <f>ROUND(I282*H282,2)</f>
        <v>0</v>
      </c>
      <c r="K282" s="221" t="s">
        <v>1</v>
      </c>
      <c r="L282" s="44"/>
      <c r="M282" s="226" t="s">
        <v>1</v>
      </c>
      <c r="N282" s="227" t="s">
        <v>42</v>
      </c>
      <c r="O282" s="91"/>
      <c r="P282" s="228">
        <f>O282*H282</f>
        <v>0</v>
      </c>
      <c r="Q282" s="228">
        <v>0</v>
      </c>
      <c r="R282" s="228">
        <f>Q282*H282</f>
        <v>0</v>
      </c>
      <c r="S282" s="228">
        <v>2.3999999999999999</v>
      </c>
      <c r="T282" s="229">
        <f>S282*H282</f>
        <v>16.800000000000001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150</v>
      </c>
      <c r="AT282" s="230" t="s">
        <v>139</v>
      </c>
      <c r="AU282" s="230" t="s">
        <v>87</v>
      </c>
      <c r="AY282" s="17" t="s">
        <v>136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85</v>
      </c>
      <c r="BK282" s="231">
        <f>ROUND(I282*H282,2)</f>
        <v>0</v>
      </c>
      <c r="BL282" s="17" t="s">
        <v>150</v>
      </c>
      <c r="BM282" s="230" t="s">
        <v>885</v>
      </c>
    </row>
    <row r="283" s="13" customFormat="1">
      <c r="A283" s="13"/>
      <c r="B283" s="232"/>
      <c r="C283" s="233"/>
      <c r="D283" s="234" t="s">
        <v>146</v>
      </c>
      <c r="E283" s="235" t="s">
        <v>1</v>
      </c>
      <c r="F283" s="236" t="s">
        <v>812</v>
      </c>
      <c r="G283" s="233"/>
      <c r="H283" s="235" t="s">
        <v>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146</v>
      </c>
      <c r="AU283" s="242" t="s">
        <v>87</v>
      </c>
      <c r="AV283" s="13" t="s">
        <v>85</v>
      </c>
      <c r="AW283" s="13" t="s">
        <v>32</v>
      </c>
      <c r="AX283" s="13" t="s">
        <v>77</v>
      </c>
      <c r="AY283" s="242" t="s">
        <v>136</v>
      </c>
    </row>
    <row r="284" s="14" customFormat="1">
      <c r="A284" s="14"/>
      <c r="B284" s="243"/>
      <c r="C284" s="244"/>
      <c r="D284" s="234" t="s">
        <v>146</v>
      </c>
      <c r="E284" s="245" t="s">
        <v>1</v>
      </c>
      <c r="F284" s="246" t="s">
        <v>169</v>
      </c>
      <c r="G284" s="244"/>
      <c r="H284" s="247">
        <v>7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146</v>
      </c>
      <c r="AU284" s="253" t="s">
        <v>87</v>
      </c>
      <c r="AV284" s="14" t="s">
        <v>87</v>
      </c>
      <c r="AW284" s="14" t="s">
        <v>32</v>
      </c>
      <c r="AX284" s="14" t="s">
        <v>85</v>
      </c>
      <c r="AY284" s="253" t="s">
        <v>136</v>
      </c>
    </row>
    <row r="285" s="2" customFormat="1" ht="49.05" customHeight="1">
      <c r="A285" s="38"/>
      <c r="B285" s="39"/>
      <c r="C285" s="219" t="s">
        <v>337</v>
      </c>
      <c r="D285" s="219" t="s">
        <v>139</v>
      </c>
      <c r="E285" s="220" t="s">
        <v>709</v>
      </c>
      <c r="F285" s="221" t="s">
        <v>710</v>
      </c>
      <c r="G285" s="222" t="s">
        <v>252</v>
      </c>
      <c r="H285" s="223">
        <v>4</v>
      </c>
      <c r="I285" s="224"/>
      <c r="J285" s="225">
        <f>ROUND(I285*H285,2)</f>
        <v>0</v>
      </c>
      <c r="K285" s="221" t="s">
        <v>1</v>
      </c>
      <c r="L285" s="44"/>
      <c r="M285" s="226" t="s">
        <v>1</v>
      </c>
      <c r="N285" s="227" t="s">
        <v>42</v>
      </c>
      <c r="O285" s="91"/>
      <c r="P285" s="228">
        <f>O285*H285</f>
        <v>0</v>
      </c>
      <c r="Q285" s="228">
        <v>0</v>
      </c>
      <c r="R285" s="228">
        <f>Q285*H285</f>
        <v>0</v>
      </c>
      <c r="S285" s="228">
        <v>2.3999999999999999</v>
      </c>
      <c r="T285" s="229">
        <f>S285*H285</f>
        <v>9.5999999999999996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150</v>
      </c>
      <c r="AT285" s="230" t="s">
        <v>139</v>
      </c>
      <c r="AU285" s="230" t="s">
        <v>87</v>
      </c>
      <c r="AY285" s="17" t="s">
        <v>136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85</v>
      </c>
      <c r="BK285" s="231">
        <f>ROUND(I285*H285,2)</f>
        <v>0</v>
      </c>
      <c r="BL285" s="17" t="s">
        <v>150</v>
      </c>
      <c r="BM285" s="230" t="s">
        <v>886</v>
      </c>
    </row>
    <row r="286" s="13" customFormat="1">
      <c r="A286" s="13"/>
      <c r="B286" s="232"/>
      <c r="C286" s="233"/>
      <c r="D286" s="234" t="s">
        <v>146</v>
      </c>
      <c r="E286" s="235" t="s">
        <v>1</v>
      </c>
      <c r="F286" s="236" t="s">
        <v>887</v>
      </c>
      <c r="G286" s="233"/>
      <c r="H286" s="235" t="s">
        <v>1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146</v>
      </c>
      <c r="AU286" s="242" t="s">
        <v>87</v>
      </c>
      <c r="AV286" s="13" t="s">
        <v>85</v>
      </c>
      <c r="AW286" s="13" t="s">
        <v>32</v>
      </c>
      <c r="AX286" s="13" t="s">
        <v>77</v>
      </c>
      <c r="AY286" s="242" t="s">
        <v>136</v>
      </c>
    </row>
    <row r="287" s="14" customFormat="1">
      <c r="A287" s="14"/>
      <c r="B287" s="243"/>
      <c r="C287" s="244"/>
      <c r="D287" s="234" t="s">
        <v>146</v>
      </c>
      <c r="E287" s="245" t="s">
        <v>1</v>
      </c>
      <c r="F287" s="246" t="s">
        <v>150</v>
      </c>
      <c r="G287" s="244"/>
      <c r="H287" s="247">
        <v>4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146</v>
      </c>
      <c r="AU287" s="253" t="s">
        <v>87</v>
      </c>
      <c r="AV287" s="14" t="s">
        <v>87</v>
      </c>
      <c r="AW287" s="14" t="s">
        <v>32</v>
      </c>
      <c r="AX287" s="14" t="s">
        <v>85</v>
      </c>
      <c r="AY287" s="253" t="s">
        <v>136</v>
      </c>
    </row>
    <row r="288" s="12" customFormat="1" ht="22.8" customHeight="1">
      <c r="A288" s="12"/>
      <c r="B288" s="203"/>
      <c r="C288" s="204"/>
      <c r="D288" s="205" t="s">
        <v>76</v>
      </c>
      <c r="E288" s="217" t="s">
        <v>396</v>
      </c>
      <c r="F288" s="217" t="s">
        <v>397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SUM(P289:P295)</f>
        <v>0</v>
      </c>
      <c r="Q288" s="211"/>
      <c r="R288" s="212">
        <f>SUM(R289:R295)</f>
        <v>0</v>
      </c>
      <c r="S288" s="211"/>
      <c r="T288" s="213">
        <f>SUM(T289:T295)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85</v>
      </c>
      <c r="AT288" s="215" t="s">
        <v>76</v>
      </c>
      <c r="AU288" s="215" t="s">
        <v>85</v>
      </c>
      <c r="AY288" s="214" t="s">
        <v>136</v>
      </c>
      <c r="BK288" s="216">
        <f>SUM(BK289:BK295)</f>
        <v>0</v>
      </c>
    </row>
    <row r="289" s="2" customFormat="1" ht="33" customHeight="1">
      <c r="A289" s="38"/>
      <c r="B289" s="39"/>
      <c r="C289" s="219" t="s">
        <v>342</v>
      </c>
      <c r="D289" s="219" t="s">
        <v>139</v>
      </c>
      <c r="E289" s="220" t="s">
        <v>717</v>
      </c>
      <c r="F289" s="221" t="s">
        <v>718</v>
      </c>
      <c r="G289" s="222" t="s">
        <v>401</v>
      </c>
      <c r="H289" s="223">
        <v>82.099999999999994</v>
      </c>
      <c r="I289" s="224"/>
      <c r="J289" s="225">
        <f>ROUND(I289*H289,2)</f>
        <v>0</v>
      </c>
      <c r="K289" s="221" t="s">
        <v>143</v>
      </c>
      <c r="L289" s="44"/>
      <c r="M289" s="226" t="s">
        <v>1</v>
      </c>
      <c r="N289" s="227" t="s">
        <v>42</v>
      </c>
      <c r="O289" s="91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150</v>
      </c>
      <c r="AT289" s="230" t="s">
        <v>139</v>
      </c>
      <c r="AU289" s="230" t="s">
        <v>87</v>
      </c>
      <c r="AY289" s="17" t="s">
        <v>136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85</v>
      </c>
      <c r="BK289" s="231">
        <f>ROUND(I289*H289,2)</f>
        <v>0</v>
      </c>
      <c r="BL289" s="17" t="s">
        <v>150</v>
      </c>
      <c r="BM289" s="230" t="s">
        <v>888</v>
      </c>
    </row>
    <row r="290" s="2" customFormat="1" ht="21.75" customHeight="1">
      <c r="A290" s="38"/>
      <c r="B290" s="39"/>
      <c r="C290" s="219" t="s">
        <v>347</v>
      </c>
      <c r="D290" s="219" t="s">
        <v>139</v>
      </c>
      <c r="E290" s="220" t="s">
        <v>720</v>
      </c>
      <c r="F290" s="221" t="s">
        <v>721</v>
      </c>
      <c r="G290" s="222" t="s">
        <v>401</v>
      </c>
      <c r="H290" s="223">
        <v>1231.5</v>
      </c>
      <c r="I290" s="224"/>
      <c r="J290" s="225">
        <f>ROUND(I290*H290,2)</f>
        <v>0</v>
      </c>
      <c r="K290" s="221" t="s">
        <v>143</v>
      </c>
      <c r="L290" s="44"/>
      <c r="M290" s="226" t="s">
        <v>1</v>
      </c>
      <c r="N290" s="227" t="s">
        <v>42</v>
      </c>
      <c r="O290" s="91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0" t="s">
        <v>150</v>
      </c>
      <c r="AT290" s="230" t="s">
        <v>139</v>
      </c>
      <c r="AU290" s="230" t="s">
        <v>87</v>
      </c>
      <c r="AY290" s="17" t="s">
        <v>136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85</v>
      </c>
      <c r="BK290" s="231">
        <f>ROUND(I290*H290,2)</f>
        <v>0</v>
      </c>
      <c r="BL290" s="17" t="s">
        <v>150</v>
      </c>
      <c r="BM290" s="230" t="s">
        <v>889</v>
      </c>
    </row>
    <row r="291" s="14" customFormat="1">
      <c r="A291" s="14"/>
      <c r="B291" s="243"/>
      <c r="C291" s="244"/>
      <c r="D291" s="234" t="s">
        <v>146</v>
      </c>
      <c r="E291" s="245" t="s">
        <v>1</v>
      </c>
      <c r="F291" s="246" t="s">
        <v>890</v>
      </c>
      <c r="G291" s="244"/>
      <c r="H291" s="247">
        <v>1231.5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146</v>
      </c>
      <c r="AU291" s="253" t="s">
        <v>87</v>
      </c>
      <c r="AV291" s="14" t="s">
        <v>87</v>
      </c>
      <c r="AW291" s="14" t="s">
        <v>32</v>
      </c>
      <c r="AX291" s="14" t="s">
        <v>85</v>
      </c>
      <c r="AY291" s="253" t="s">
        <v>136</v>
      </c>
    </row>
    <row r="292" s="2" customFormat="1" ht="16.5" customHeight="1">
      <c r="A292" s="38"/>
      <c r="B292" s="39"/>
      <c r="C292" s="219" t="s">
        <v>353</v>
      </c>
      <c r="D292" s="219" t="s">
        <v>139</v>
      </c>
      <c r="E292" s="220" t="s">
        <v>724</v>
      </c>
      <c r="F292" s="221" t="s">
        <v>725</v>
      </c>
      <c r="G292" s="222" t="s">
        <v>401</v>
      </c>
      <c r="H292" s="223">
        <v>82.099999999999994</v>
      </c>
      <c r="I292" s="224"/>
      <c r="J292" s="225">
        <f>ROUND(I292*H292,2)</f>
        <v>0</v>
      </c>
      <c r="K292" s="221" t="s">
        <v>143</v>
      </c>
      <c r="L292" s="44"/>
      <c r="M292" s="226" t="s">
        <v>1</v>
      </c>
      <c r="N292" s="227" t="s">
        <v>42</v>
      </c>
      <c r="O292" s="91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0" t="s">
        <v>150</v>
      </c>
      <c r="AT292" s="230" t="s">
        <v>139</v>
      </c>
      <c r="AU292" s="230" t="s">
        <v>87</v>
      </c>
      <c r="AY292" s="17" t="s">
        <v>136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85</v>
      </c>
      <c r="BK292" s="231">
        <f>ROUND(I292*H292,2)</f>
        <v>0</v>
      </c>
      <c r="BL292" s="17" t="s">
        <v>150</v>
      </c>
      <c r="BM292" s="230" t="s">
        <v>891</v>
      </c>
    </row>
    <row r="293" s="2" customFormat="1" ht="44.25" customHeight="1">
      <c r="A293" s="38"/>
      <c r="B293" s="39"/>
      <c r="C293" s="219" t="s">
        <v>358</v>
      </c>
      <c r="D293" s="219" t="s">
        <v>139</v>
      </c>
      <c r="E293" s="220" t="s">
        <v>413</v>
      </c>
      <c r="F293" s="221" t="s">
        <v>414</v>
      </c>
      <c r="G293" s="222" t="s">
        <v>401</v>
      </c>
      <c r="H293" s="223">
        <v>28.600000000000001</v>
      </c>
      <c r="I293" s="224"/>
      <c r="J293" s="225">
        <f>ROUND(I293*H293,2)</f>
        <v>0</v>
      </c>
      <c r="K293" s="221" t="s">
        <v>143</v>
      </c>
      <c r="L293" s="44"/>
      <c r="M293" s="226" t="s">
        <v>1</v>
      </c>
      <c r="N293" s="227" t="s">
        <v>42</v>
      </c>
      <c r="O293" s="91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0" t="s">
        <v>150</v>
      </c>
      <c r="AT293" s="230" t="s">
        <v>139</v>
      </c>
      <c r="AU293" s="230" t="s">
        <v>87</v>
      </c>
      <c r="AY293" s="17" t="s">
        <v>136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85</v>
      </c>
      <c r="BK293" s="231">
        <f>ROUND(I293*H293,2)</f>
        <v>0</v>
      </c>
      <c r="BL293" s="17" t="s">
        <v>150</v>
      </c>
      <c r="BM293" s="230" t="s">
        <v>892</v>
      </c>
    </row>
    <row r="294" s="2" customFormat="1" ht="44.25" customHeight="1">
      <c r="A294" s="38"/>
      <c r="B294" s="39"/>
      <c r="C294" s="219" t="s">
        <v>363</v>
      </c>
      <c r="D294" s="219" t="s">
        <v>139</v>
      </c>
      <c r="E294" s="220" t="s">
        <v>728</v>
      </c>
      <c r="F294" s="221" t="s">
        <v>729</v>
      </c>
      <c r="G294" s="222" t="s">
        <v>401</v>
      </c>
      <c r="H294" s="223">
        <v>52.299999999999997</v>
      </c>
      <c r="I294" s="224"/>
      <c r="J294" s="225">
        <f>ROUND(I294*H294,2)</f>
        <v>0</v>
      </c>
      <c r="K294" s="221" t="s">
        <v>143</v>
      </c>
      <c r="L294" s="44"/>
      <c r="M294" s="226" t="s">
        <v>1</v>
      </c>
      <c r="N294" s="227" t="s">
        <v>42</v>
      </c>
      <c r="O294" s="91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0" t="s">
        <v>150</v>
      </c>
      <c r="AT294" s="230" t="s">
        <v>139</v>
      </c>
      <c r="AU294" s="230" t="s">
        <v>87</v>
      </c>
      <c r="AY294" s="17" t="s">
        <v>136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7" t="s">
        <v>85</v>
      </c>
      <c r="BK294" s="231">
        <f>ROUND(I294*H294,2)</f>
        <v>0</v>
      </c>
      <c r="BL294" s="17" t="s">
        <v>150</v>
      </c>
      <c r="BM294" s="230" t="s">
        <v>893</v>
      </c>
    </row>
    <row r="295" s="2" customFormat="1" ht="44.25" customHeight="1">
      <c r="A295" s="38"/>
      <c r="B295" s="39"/>
      <c r="C295" s="219" t="s">
        <v>367</v>
      </c>
      <c r="D295" s="219" t="s">
        <v>139</v>
      </c>
      <c r="E295" s="220" t="s">
        <v>731</v>
      </c>
      <c r="F295" s="221" t="s">
        <v>732</v>
      </c>
      <c r="G295" s="222" t="s">
        <v>401</v>
      </c>
      <c r="H295" s="223">
        <v>1.2</v>
      </c>
      <c r="I295" s="224"/>
      <c r="J295" s="225">
        <f>ROUND(I295*H295,2)</f>
        <v>0</v>
      </c>
      <c r="K295" s="221" t="s">
        <v>143</v>
      </c>
      <c r="L295" s="44"/>
      <c r="M295" s="226" t="s">
        <v>1</v>
      </c>
      <c r="N295" s="227" t="s">
        <v>42</v>
      </c>
      <c r="O295" s="91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150</v>
      </c>
      <c r="AT295" s="230" t="s">
        <v>139</v>
      </c>
      <c r="AU295" s="230" t="s">
        <v>87</v>
      </c>
      <c r="AY295" s="17" t="s">
        <v>136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85</v>
      </c>
      <c r="BK295" s="231">
        <f>ROUND(I295*H295,2)</f>
        <v>0</v>
      </c>
      <c r="BL295" s="17" t="s">
        <v>150</v>
      </c>
      <c r="BM295" s="230" t="s">
        <v>894</v>
      </c>
    </row>
    <row r="296" s="12" customFormat="1" ht="22.8" customHeight="1">
      <c r="A296" s="12"/>
      <c r="B296" s="203"/>
      <c r="C296" s="204"/>
      <c r="D296" s="205" t="s">
        <v>76</v>
      </c>
      <c r="E296" s="217" t="s">
        <v>416</v>
      </c>
      <c r="F296" s="217" t="s">
        <v>417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P297</f>
        <v>0</v>
      </c>
      <c r="Q296" s="211"/>
      <c r="R296" s="212">
        <f>R297</f>
        <v>0</v>
      </c>
      <c r="S296" s="211"/>
      <c r="T296" s="213">
        <f>T297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85</v>
      </c>
      <c r="AT296" s="215" t="s">
        <v>76</v>
      </c>
      <c r="AU296" s="215" t="s">
        <v>85</v>
      </c>
      <c r="AY296" s="214" t="s">
        <v>136</v>
      </c>
      <c r="BK296" s="216">
        <f>BK297</f>
        <v>0</v>
      </c>
    </row>
    <row r="297" s="2" customFormat="1" ht="33" customHeight="1">
      <c r="A297" s="38"/>
      <c r="B297" s="39"/>
      <c r="C297" s="219" t="s">
        <v>371</v>
      </c>
      <c r="D297" s="219" t="s">
        <v>139</v>
      </c>
      <c r="E297" s="220" t="s">
        <v>734</v>
      </c>
      <c r="F297" s="221" t="s">
        <v>735</v>
      </c>
      <c r="G297" s="222" t="s">
        <v>401</v>
      </c>
      <c r="H297" s="223">
        <v>47.726999999999997</v>
      </c>
      <c r="I297" s="224"/>
      <c r="J297" s="225">
        <f>ROUND(I297*H297,2)</f>
        <v>0</v>
      </c>
      <c r="K297" s="221" t="s">
        <v>143</v>
      </c>
      <c r="L297" s="44"/>
      <c r="M297" s="226" t="s">
        <v>1</v>
      </c>
      <c r="N297" s="227" t="s">
        <v>42</v>
      </c>
      <c r="O297" s="91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0" t="s">
        <v>150</v>
      </c>
      <c r="AT297" s="230" t="s">
        <v>139</v>
      </c>
      <c r="AU297" s="230" t="s">
        <v>87</v>
      </c>
      <c r="AY297" s="17" t="s">
        <v>136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7" t="s">
        <v>85</v>
      </c>
      <c r="BK297" s="231">
        <f>ROUND(I297*H297,2)</f>
        <v>0</v>
      </c>
      <c r="BL297" s="17" t="s">
        <v>150</v>
      </c>
      <c r="BM297" s="230" t="s">
        <v>895</v>
      </c>
    </row>
    <row r="298" s="12" customFormat="1" ht="25.92" customHeight="1">
      <c r="A298" s="12"/>
      <c r="B298" s="203"/>
      <c r="C298" s="204"/>
      <c r="D298" s="205" t="s">
        <v>76</v>
      </c>
      <c r="E298" s="206" t="s">
        <v>422</v>
      </c>
      <c r="F298" s="206" t="s">
        <v>423</v>
      </c>
      <c r="G298" s="204"/>
      <c r="H298" s="204"/>
      <c r="I298" s="207"/>
      <c r="J298" s="208">
        <f>BK298</f>
        <v>0</v>
      </c>
      <c r="K298" s="204"/>
      <c r="L298" s="209"/>
      <c r="M298" s="210"/>
      <c r="N298" s="211"/>
      <c r="O298" s="211"/>
      <c r="P298" s="212">
        <f>P299</f>
        <v>0</v>
      </c>
      <c r="Q298" s="211"/>
      <c r="R298" s="212">
        <f>R299</f>
        <v>0.0174605</v>
      </c>
      <c r="S298" s="211"/>
      <c r="T298" s="213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4" t="s">
        <v>87</v>
      </c>
      <c r="AT298" s="215" t="s">
        <v>76</v>
      </c>
      <c r="AU298" s="215" t="s">
        <v>77</v>
      </c>
      <c r="AY298" s="214" t="s">
        <v>136</v>
      </c>
      <c r="BK298" s="216">
        <f>BK299</f>
        <v>0</v>
      </c>
    </row>
    <row r="299" s="12" customFormat="1" ht="22.8" customHeight="1">
      <c r="A299" s="12"/>
      <c r="B299" s="203"/>
      <c r="C299" s="204"/>
      <c r="D299" s="205" t="s">
        <v>76</v>
      </c>
      <c r="E299" s="217" t="s">
        <v>737</v>
      </c>
      <c r="F299" s="217" t="s">
        <v>738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SUM(P300:P305)</f>
        <v>0</v>
      </c>
      <c r="Q299" s="211"/>
      <c r="R299" s="212">
        <f>SUM(R300:R305)</f>
        <v>0.0174605</v>
      </c>
      <c r="S299" s="211"/>
      <c r="T299" s="213">
        <f>SUM(T300:T305)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87</v>
      </c>
      <c r="AT299" s="215" t="s">
        <v>76</v>
      </c>
      <c r="AU299" s="215" t="s">
        <v>85</v>
      </c>
      <c r="AY299" s="214" t="s">
        <v>136</v>
      </c>
      <c r="BK299" s="216">
        <f>SUM(BK300:BK305)</f>
        <v>0</v>
      </c>
    </row>
    <row r="300" s="2" customFormat="1" ht="24.15" customHeight="1">
      <c r="A300" s="38"/>
      <c r="B300" s="39"/>
      <c r="C300" s="219" t="s">
        <v>375</v>
      </c>
      <c r="D300" s="219" t="s">
        <v>139</v>
      </c>
      <c r="E300" s="220" t="s">
        <v>739</v>
      </c>
      <c r="F300" s="221" t="s">
        <v>740</v>
      </c>
      <c r="G300" s="222" t="s">
        <v>142</v>
      </c>
      <c r="H300" s="223">
        <v>3.23</v>
      </c>
      <c r="I300" s="224"/>
      <c r="J300" s="225">
        <f>ROUND(I300*H300,2)</f>
        <v>0</v>
      </c>
      <c r="K300" s="221" t="s">
        <v>143</v>
      </c>
      <c r="L300" s="44"/>
      <c r="M300" s="226" t="s">
        <v>1</v>
      </c>
      <c r="N300" s="227" t="s">
        <v>42</v>
      </c>
      <c r="O300" s="91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144</v>
      </c>
      <c r="AT300" s="230" t="s">
        <v>139</v>
      </c>
      <c r="AU300" s="230" t="s">
        <v>87</v>
      </c>
      <c r="AY300" s="17" t="s">
        <v>136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85</v>
      </c>
      <c r="BK300" s="231">
        <f>ROUND(I300*H300,2)</f>
        <v>0</v>
      </c>
      <c r="BL300" s="17" t="s">
        <v>144</v>
      </c>
      <c r="BM300" s="230" t="s">
        <v>896</v>
      </c>
    </row>
    <row r="301" s="13" customFormat="1">
      <c r="A301" s="13"/>
      <c r="B301" s="232"/>
      <c r="C301" s="233"/>
      <c r="D301" s="234" t="s">
        <v>146</v>
      </c>
      <c r="E301" s="235" t="s">
        <v>1</v>
      </c>
      <c r="F301" s="236" t="s">
        <v>812</v>
      </c>
      <c r="G301" s="233"/>
      <c r="H301" s="235" t="s">
        <v>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146</v>
      </c>
      <c r="AU301" s="242" t="s">
        <v>87</v>
      </c>
      <c r="AV301" s="13" t="s">
        <v>85</v>
      </c>
      <c r="AW301" s="13" t="s">
        <v>32</v>
      </c>
      <c r="AX301" s="13" t="s">
        <v>77</v>
      </c>
      <c r="AY301" s="242" t="s">
        <v>136</v>
      </c>
    </row>
    <row r="302" s="14" customFormat="1">
      <c r="A302" s="14"/>
      <c r="B302" s="243"/>
      <c r="C302" s="244"/>
      <c r="D302" s="234" t="s">
        <v>146</v>
      </c>
      <c r="E302" s="245" t="s">
        <v>1</v>
      </c>
      <c r="F302" s="246" t="s">
        <v>897</v>
      </c>
      <c r="G302" s="244"/>
      <c r="H302" s="247">
        <v>3.23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146</v>
      </c>
      <c r="AU302" s="253" t="s">
        <v>87</v>
      </c>
      <c r="AV302" s="14" t="s">
        <v>87</v>
      </c>
      <c r="AW302" s="14" t="s">
        <v>32</v>
      </c>
      <c r="AX302" s="14" t="s">
        <v>85</v>
      </c>
      <c r="AY302" s="253" t="s">
        <v>136</v>
      </c>
    </row>
    <row r="303" s="2" customFormat="1" ht="37.8" customHeight="1">
      <c r="A303" s="38"/>
      <c r="B303" s="39"/>
      <c r="C303" s="270" t="s">
        <v>379</v>
      </c>
      <c r="D303" s="270" t="s">
        <v>743</v>
      </c>
      <c r="E303" s="271" t="s">
        <v>744</v>
      </c>
      <c r="F303" s="272" t="s">
        <v>745</v>
      </c>
      <c r="G303" s="273" t="s">
        <v>142</v>
      </c>
      <c r="H303" s="274">
        <v>3.7149999999999999</v>
      </c>
      <c r="I303" s="275"/>
      <c r="J303" s="276">
        <f>ROUND(I303*H303,2)</f>
        <v>0</v>
      </c>
      <c r="K303" s="272" t="s">
        <v>143</v>
      </c>
      <c r="L303" s="277"/>
      <c r="M303" s="278" t="s">
        <v>1</v>
      </c>
      <c r="N303" s="279" t="s">
        <v>42</v>
      </c>
      <c r="O303" s="91"/>
      <c r="P303" s="228">
        <f>O303*H303</f>
        <v>0</v>
      </c>
      <c r="Q303" s="228">
        <v>0.0047000000000000002</v>
      </c>
      <c r="R303" s="228">
        <f>Q303*H303</f>
        <v>0.0174605</v>
      </c>
      <c r="S303" s="228">
        <v>0</v>
      </c>
      <c r="T303" s="229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0" t="s">
        <v>280</v>
      </c>
      <c r="AT303" s="230" t="s">
        <v>743</v>
      </c>
      <c r="AU303" s="230" t="s">
        <v>87</v>
      </c>
      <c r="AY303" s="17" t="s">
        <v>136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85</v>
      </c>
      <c r="BK303" s="231">
        <f>ROUND(I303*H303,2)</f>
        <v>0</v>
      </c>
      <c r="BL303" s="17" t="s">
        <v>144</v>
      </c>
      <c r="BM303" s="230" t="s">
        <v>898</v>
      </c>
    </row>
    <row r="304" s="14" customFormat="1">
      <c r="A304" s="14"/>
      <c r="B304" s="243"/>
      <c r="C304" s="244"/>
      <c r="D304" s="234" t="s">
        <v>146</v>
      </c>
      <c r="E304" s="244"/>
      <c r="F304" s="246" t="s">
        <v>899</v>
      </c>
      <c r="G304" s="244"/>
      <c r="H304" s="247">
        <v>3.7149999999999999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146</v>
      </c>
      <c r="AU304" s="253" t="s">
        <v>87</v>
      </c>
      <c r="AV304" s="14" t="s">
        <v>87</v>
      </c>
      <c r="AW304" s="14" t="s">
        <v>4</v>
      </c>
      <c r="AX304" s="14" t="s">
        <v>85</v>
      </c>
      <c r="AY304" s="253" t="s">
        <v>136</v>
      </c>
    </row>
    <row r="305" s="2" customFormat="1" ht="24.15" customHeight="1">
      <c r="A305" s="38"/>
      <c r="B305" s="39"/>
      <c r="C305" s="219" t="s">
        <v>384</v>
      </c>
      <c r="D305" s="219" t="s">
        <v>139</v>
      </c>
      <c r="E305" s="220" t="s">
        <v>758</v>
      </c>
      <c r="F305" s="221" t="s">
        <v>759</v>
      </c>
      <c r="G305" s="222" t="s">
        <v>401</v>
      </c>
      <c r="H305" s="223">
        <v>0.017000000000000001</v>
      </c>
      <c r="I305" s="224"/>
      <c r="J305" s="225">
        <f>ROUND(I305*H305,2)</f>
        <v>0</v>
      </c>
      <c r="K305" s="221" t="s">
        <v>143</v>
      </c>
      <c r="L305" s="44"/>
      <c r="M305" s="265" t="s">
        <v>1</v>
      </c>
      <c r="N305" s="266" t="s">
        <v>42</v>
      </c>
      <c r="O305" s="267"/>
      <c r="P305" s="268">
        <f>O305*H305</f>
        <v>0</v>
      </c>
      <c r="Q305" s="268">
        <v>0</v>
      </c>
      <c r="R305" s="268">
        <f>Q305*H305</f>
        <v>0</v>
      </c>
      <c r="S305" s="268">
        <v>0</v>
      </c>
      <c r="T305" s="26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0" t="s">
        <v>144</v>
      </c>
      <c r="AT305" s="230" t="s">
        <v>139</v>
      </c>
      <c r="AU305" s="230" t="s">
        <v>87</v>
      </c>
      <c r="AY305" s="17" t="s">
        <v>136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85</v>
      </c>
      <c r="BK305" s="231">
        <f>ROUND(I305*H305,2)</f>
        <v>0</v>
      </c>
      <c r="BL305" s="17" t="s">
        <v>144</v>
      </c>
      <c r="BM305" s="230" t="s">
        <v>900</v>
      </c>
    </row>
    <row r="306" s="2" customFormat="1" ht="6.96" customHeight="1">
      <c r="A306" s="38"/>
      <c r="B306" s="66"/>
      <c r="C306" s="67"/>
      <c r="D306" s="67"/>
      <c r="E306" s="67"/>
      <c r="F306" s="67"/>
      <c r="G306" s="67"/>
      <c r="H306" s="67"/>
      <c r="I306" s="67"/>
      <c r="J306" s="67"/>
      <c r="K306" s="67"/>
      <c r="L306" s="44"/>
      <c r="M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</row>
  </sheetData>
  <sheetProtection sheet="1" autoFilter="0" formatColumns="0" formatRows="0" objects="1" scenarios="1" spinCount="100000" saltValue="hs4WxNX/yTL0KUqkxWaxNH/VJBVOOlTB+xdu7qzYXxjhVzkSw12F/4dqSkRB385LlKmZI10SynAddp0o3SDy+Q==" hashValue="tF5zf2fE0nPxYAHrsztGk/vhsdpRtjbLBblMMCgDxS/6sq664A+Kehtmwzp2VYfR4pC6eCjzLXpiOhg7KcO2dQ==" algorithmName="SHA-512" password="CC35"/>
  <autoFilter ref="C127:K30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100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Oprava fasády - Gymnázium Boženy Němcové, sekce III, Hradec Králové, 5.9.2023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6"/>
      <c r="B27" s="147"/>
      <c r="C27" s="146"/>
      <c r="D27" s="146"/>
      <c r="E27" s="148" t="s">
        <v>36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ROUND((SUM(BE120:BE153)),  2)</f>
        <v>0</v>
      </c>
      <c r="G33" s="38"/>
      <c r="H33" s="38"/>
      <c r="I33" s="156">
        <v>0.20999999999999999</v>
      </c>
      <c r="J33" s="155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ROUND((SUM(BF120:BF153)),  2)</f>
        <v>0</v>
      </c>
      <c r="G34" s="38"/>
      <c r="H34" s="38"/>
      <c r="I34" s="156">
        <v>0.14999999999999999</v>
      </c>
      <c r="J34" s="155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ROUND((SUM(BG120:BG153)),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ROUND((SUM(BH120:BH153)),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ROUND((SUM(BI120:BI153)),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5" t="str">
        <f>E7</f>
        <v>Oprava fasády - Gymnázium Boženy Němcové, sekce III, Hradec Králové, 5.9.2023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Sekce III.3 - Vedlejší rozpočtovací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parč. č. sr. 407/1</v>
      </c>
      <c r="G89" s="40"/>
      <c r="H89" s="40"/>
      <c r="I89" s="32" t="s">
        <v>22</v>
      </c>
      <c r="J89" s="79" t="str">
        <f>IF(J12="","",J12)</f>
        <v>5. 9. 2023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Královehradecký kraj, Pivovarské nám. 1245, Hradec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Projecticon s.r.o., A. Kopeckého 151, Nový Hrádek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104</v>
      </c>
      <c r="D94" s="177"/>
      <c r="E94" s="177"/>
      <c r="F94" s="177"/>
      <c r="G94" s="177"/>
      <c r="H94" s="177"/>
      <c r="I94" s="177"/>
      <c r="J94" s="178" t="s">
        <v>105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106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hidden="1" s="9" customFormat="1" ht="24.96" customHeight="1">
      <c r="A97" s="9"/>
      <c r="B97" s="180"/>
      <c r="C97" s="181"/>
      <c r="D97" s="182" t="s">
        <v>902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903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904</v>
      </c>
      <c r="E99" s="189"/>
      <c r="F99" s="189"/>
      <c r="G99" s="189"/>
      <c r="H99" s="189"/>
      <c r="I99" s="189"/>
      <c r="J99" s="190">
        <f>J144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905</v>
      </c>
      <c r="E100" s="189"/>
      <c r="F100" s="189"/>
      <c r="G100" s="189"/>
      <c r="H100" s="189"/>
      <c r="I100" s="189"/>
      <c r="J100" s="190">
        <f>J151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121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5" t="str">
        <f>E7</f>
        <v>Oprava fasády - Gymnázium Boženy Němcové, sekce III, Hradec Králové, 5.9.2023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Sekce III.3 - Vedlejší rozpočtovací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parč. č. sr. 407/1</v>
      </c>
      <c r="G114" s="40"/>
      <c r="H114" s="40"/>
      <c r="I114" s="32" t="s">
        <v>22</v>
      </c>
      <c r="J114" s="79" t="str">
        <f>IF(J12="","",J12)</f>
        <v>5. 9. 2023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Královehradecký kraj, Pivovarské nám. 1245, Hradec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Projecticon s.r.o., A. Kopeckého 151, Nový Hrádek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122</v>
      </c>
      <c r="D119" s="195" t="s">
        <v>62</v>
      </c>
      <c r="E119" s="195" t="s">
        <v>58</v>
      </c>
      <c r="F119" s="195" t="s">
        <v>59</v>
      </c>
      <c r="G119" s="195" t="s">
        <v>123</v>
      </c>
      <c r="H119" s="195" t="s">
        <v>124</v>
      </c>
      <c r="I119" s="195" t="s">
        <v>125</v>
      </c>
      <c r="J119" s="195" t="s">
        <v>105</v>
      </c>
      <c r="K119" s="196" t="s">
        <v>126</v>
      </c>
      <c r="L119" s="197"/>
      <c r="M119" s="100" t="s">
        <v>1</v>
      </c>
      <c r="N119" s="101" t="s">
        <v>41</v>
      </c>
      <c r="O119" s="101" t="s">
        <v>127</v>
      </c>
      <c r="P119" s="101" t="s">
        <v>128</v>
      </c>
      <c r="Q119" s="101" t="s">
        <v>129</v>
      </c>
      <c r="R119" s="101" t="s">
        <v>130</v>
      </c>
      <c r="S119" s="101" t="s">
        <v>131</v>
      </c>
      <c r="T119" s="102" t="s">
        <v>132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133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107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906</v>
      </c>
      <c r="F121" s="206" t="s">
        <v>907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P122+SUM(P123:P134)+P144+P151</f>
        <v>0</v>
      </c>
      <c r="Q121" s="211"/>
      <c r="R121" s="212">
        <f>R122+SUM(R123:R134)+R144+R151</f>
        <v>0</v>
      </c>
      <c r="S121" s="211"/>
      <c r="T121" s="213">
        <f>T122+SUM(T123:T134)+T144+T151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161</v>
      </c>
      <c r="AT121" s="215" t="s">
        <v>76</v>
      </c>
      <c r="AU121" s="215" t="s">
        <v>77</v>
      </c>
      <c r="AY121" s="214" t="s">
        <v>136</v>
      </c>
      <c r="BK121" s="216">
        <f>BK122+SUM(BK123:BK134)+BK144+BK151</f>
        <v>0</v>
      </c>
    </row>
    <row r="122" s="2" customFormat="1" ht="55.5" customHeight="1">
      <c r="A122" s="38"/>
      <c r="B122" s="39"/>
      <c r="C122" s="219" t="s">
        <v>85</v>
      </c>
      <c r="D122" s="219" t="s">
        <v>139</v>
      </c>
      <c r="E122" s="220" t="s">
        <v>908</v>
      </c>
      <c r="F122" s="221" t="s">
        <v>909</v>
      </c>
      <c r="G122" s="222" t="s">
        <v>910</v>
      </c>
      <c r="H122" s="223">
        <v>1</v>
      </c>
      <c r="I122" s="224"/>
      <c r="J122" s="225">
        <f>ROUND(I122*H122,2)</f>
        <v>0</v>
      </c>
      <c r="K122" s="221" t="s">
        <v>1</v>
      </c>
      <c r="L122" s="44"/>
      <c r="M122" s="226" t="s">
        <v>1</v>
      </c>
      <c r="N122" s="227" t="s">
        <v>42</v>
      </c>
      <c r="O122" s="91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911</v>
      </c>
      <c r="AT122" s="230" t="s">
        <v>139</v>
      </c>
      <c r="AU122" s="230" t="s">
        <v>85</v>
      </c>
      <c r="AY122" s="17" t="s">
        <v>136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85</v>
      </c>
      <c r="BK122" s="231">
        <f>ROUND(I122*H122,2)</f>
        <v>0</v>
      </c>
      <c r="BL122" s="17" t="s">
        <v>911</v>
      </c>
      <c r="BM122" s="230" t="s">
        <v>912</v>
      </c>
    </row>
    <row r="123" s="2" customFormat="1" ht="37.8" customHeight="1">
      <c r="A123" s="38"/>
      <c r="B123" s="39"/>
      <c r="C123" s="219" t="s">
        <v>87</v>
      </c>
      <c r="D123" s="219" t="s">
        <v>139</v>
      </c>
      <c r="E123" s="220" t="s">
        <v>913</v>
      </c>
      <c r="F123" s="221" t="s">
        <v>914</v>
      </c>
      <c r="G123" s="222" t="s">
        <v>910</v>
      </c>
      <c r="H123" s="223">
        <v>1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42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911</v>
      </c>
      <c r="AT123" s="230" t="s">
        <v>139</v>
      </c>
      <c r="AU123" s="230" t="s">
        <v>85</v>
      </c>
      <c r="AY123" s="17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85</v>
      </c>
      <c r="BK123" s="231">
        <f>ROUND(I123*H123,2)</f>
        <v>0</v>
      </c>
      <c r="BL123" s="17" t="s">
        <v>911</v>
      </c>
      <c r="BM123" s="230" t="s">
        <v>915</v>
      </c>
    </row>
    <row r="124" s="2" customFormat="1" ht="49.05" customHeight="1">
      <c r="A124" s="38"/>
      <c r="B124" s="39"/>
      <c r="C124" s="219" t="s">
        <v>153</v>
      </c>
      <c r="D124" s="219" t="s">
        <v>139</v>
      </c>
      <c r="E124" s="220" t="s">
        <v>916</v>
      </c>
      <c r="F124" s="221" t="s">
        <v>917</v>
      </c>
      <c r="G124" s="222" t="s">
        <v>910</v>
      </c>
      <c r="H124" s="223">
        <v>1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42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911</v>
      </c>
      <c r="AT124" s="230" t="s">
        <v>139</v>
      </c>
      <c r="AU124" s="230" t="s">
        <v>85</v>
      </c>
      <c r="AY124" s="17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85</v>
      </c>
      <c r="BK124" s="231">
        <f>ROUND(I124*H124,2)</f>
        <v>0</v>
      </c>
      <c r="BL124" s="17" t="s">
        <v>911</v>
      </c>
      <c r="BM124" s="230" t="s">
        <v>918</v>
      </c>
    </row>
    <row r="125" s="2" customFormat="1" ht="49.05" customHeight="1">
      <c r="A125" s="38"/>
      <c r="B125" s="39"/>
      <c r="C125" s="219" t="s">
        <v>150</v>
      </c>
      <c r="D125" s="219" t="s">
        <v>139</v>
      </c>
      <c r="E125" s="220" t="s">
        <v>919</v>
      </c>
      <c r="F125" s="221" t="s">
        <v>920</v>
      </c>
      <c r="G125" s="222" t="s">
        <v>910</v>
      </c>
      <c r="H125" s="223">
        <v>1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42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911</v>
      </c>
      <c r="AT125" s="230" t="s">
        <v>139</v>
      </c>
      <c r="AU125" s="230" t="s">
        <v>85</v>
      </c>
      <c r="AY125" s="17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85</v>
      </c>
      <c r="BK125" s="231">
        <f>ROUND(I125*H125,2)</f>
        <v>0</v>
      </c>
      <c r="BL125" s="17" t="s">
        <v>911</v>
      </c>
      <c r="BM125" s="230" t="s">
        <v>921</v>
      </c>
    </row>
    <row r="126" s="2" customFormat="1" ht="24.15" customHeight="1">
      <c r="A126" s="38"/>
      <c r="B126" s="39"/>
      <c r="C126" s="219" t="s">
        <v>161</v>
      </c>
      <c r="D126" s="219" t="s">
        <v>139</v>
      </c>
      <c r="E126" s="220" t="s">
        <v>922</v>
      </c>
      <c r="F126" s="221" t="s">
        <v>923</v>
      </c>
      <c r="G126" s="222" t="s">
        <v>910</v>
      </c>
      <c r="H126" s="223">
        <v>1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42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911</v>
      </c>
      <c r="AT126" s="230" t="s">
        <v>139</v>
      </c>
      <c r="AU126" s="230" t="s">
        <v>85</v>
      </c>
      <c r="AY126" s="17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85</v>
      </c>
      <c r="BK126" s="231">
        <f>ROUND(I126*H126,2)</f>
        <v>0</v>
      </c>
      <c r="BL126" s="17" t="s">
        <v>911</v>
      </c>
      <c r="BM126" s="230" t="s">
        <v>924</v>
      </c>
    </row>
    <row r="127" s="2" customFormat="1" ht="24.15" customHeight="1">
      <c r="A127" s="38"/>
      <c r="B127" s="39"/>
      <c r="C127" s="219" t="s">
        <v>165</v>
      </c>
      <c r="D127" s="219" t="s">
        <v>139</v>
      </c>
      <c r="E127" s="220" t="s">
        <v>925</v>
      </c>
      <c r="F127" s="221" t="s">
        <v>926</v>
      </c>
      <c r="G127" s="222" t="s">
        <v>910</v>
      </c>
      <c r="H127" s="223">
        <v>1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42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911</v>
      </c>
      <c r="AT127" s="230" t="s">
        <v>139</v>
      </c>
      <c r="AU127" s="230" t="s">
        <v>85</v>
      </c>
      <c r="AY127" s="17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85</v>
      </c>
      <c r="BK127" s="231">
        <f>ROUND(I127*H127,2)</f>
        <v>0</v>
      </c>
      <c r="BL127" s="17" t="s">
        <v>911</v>
      </c>
      <c r="BM127" s="230" t="s">
        <v>927</v>
      </c>
    </row>
    <row r="128" s="2" customFormat="1" ht="24.15" customHeight="1">
      <c r="A128" s="38"/>
      <c r="B128" s="39"/>
      <c r="C128" s="219" t="s">
        <v>169</v>
      </c>
      <c r="D128" s="219" t="s">
        <v>139</v>
      </c>
      <c r="E128" s="220" t="s">
        <v>928</v>
      </c>
      <c r="F128" s="221" t="s">
        <v>929</v>
      </c>
      <c r="G128" s="222" t="s">
        <v>910</v>
      </c>
      <c r="H128" s="223">
        <v>1</v>
      </c>
      <c r="I128" s="224"/>
      <c r="J128" s="225">
        <f>ROUND(I128*H128,2)</f>
        <v>0</v>
      </c>
      <c r="K128" s="221" t="s">
        <v>1</v>
      </c>
      <c r="L128" s="44"/>
      <c r="M128" s="226" t="s">
        <v>1</v>
      </c>
      <c r="N128" s="227" t="s">
        <v>42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911</v>
      </c>
      <c r="AT128" s="230" t="s">
        <v>139</v>
      </c>
      <c r="AU128" s="230" t="s">
        <v>85</v>
      </c>
      <c r="AY128" s="17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85</v>
      </c>
      <c r="BK128" s="231">
        <f>ROUND(I128*H128,2)</f>
        <v>0</v>
      </c>
      <c r="BL128" s="17" t="s">
        <v>911</v>
      </c>
      <c r="BM128" s="230" t="s">
        <v>930</v>
      </c>
    </row>
    <row r="129" s="2" customFormat="1" ht="62.7" customHeight="1">
      <c r="A129" s="38"/>
      <c r="B129" s="39"/>
      <c r="C129" s="219" t="s">
        <v>175</v>
      </c>
      <c r="D129" s="219" t="s">
        <v>139</v>
      </c>
      <c r="E129" s="220" t="s">
        <v>931</v>
      </c>
      <c r="F129" s="221" t="s">
        <v>932</v>
      </c>
      <c r="G129" s="222" t="s">
        <v>910</v>
      </c>
      <c r="H129" s="223">
        <v>1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42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911</v>
      </c>
      <c r="AT129" s="230" t="s">
        <v>139</v>
      </c>
      <c r="AU129" s="230" t="s">
        <v>85</v>
      </c>
      <c r="AY129" s="17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85</v>
      </c>
      <c r="BK129" s="231">
        <f>ROUND(I129*H129,2)</f>
        <v>0</v>
      </c>
      <c r="BL129" s="17" t="s">
        <v>911</v>
      </c>
      <c r="BM129" s="230" t="s">
        <v>933</v>
      </c>
    </row>
    <row r="130" s="2" customFormat="1" ht="16.5" customHeight="1">
      <c r="A130" s="38"/>
      <c r="B130" s="39"/>
      <c r="C130" s="219" t="s">
        <v>180</v>
      </c>
      <c r="D130" s="219" t="s">
        <v>139</v>
      </c>
      <c r="E130" s="220" t="s">
        <v>934</v>
      </c>
      <c r="F130" s="221" t="s">
        <v>935</v>
      </c>
      <c r="G130" s="222" t="s">
        <v>910</v>
      </c>
      <c r="H130" s="223">
        <v>1</v>
      </c>
      <c r="I130" s="224"/>
      <c r="J130" s="225">
        <f>ROUND(I130*H130,2)</f>
        <v>0</v>
      </c>
      <c r="K130" s="221" t="s">
        <v>143</v>
      </c>
      <c r="L130" s="44"/>
      <c r="M130" s="226" t="s">
        <v>1</v>
      </c>
      <c r="N130" s="227" t="s">
        <v>42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911</v>
      </c>
      <c r="AT130" s="230" t="s">
        <v>139</v>
      </c>
      <c r="AU130" s="230" t="s">
        <v>85</v>
      </c>
      <c r="AY130" s="17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85</v>
      </c>
      <c r="BK130" s="231">
        <f>ROUND(I130*H130,2)</f>
        <v>0</v>
      </c>
      <c r="BL130" s="17" t="s">
        <v>911</v>
      </c>
      <c r="BM130" s="230" t="s">
        <v>936</v>
      </c>
    </row>
    <row r="131" s="2" customFormat="1">
      <c r="A131" s="38"/>
      <c r="B131" s="39"/>
      <c r="C131" s="40"/>
      <c r="D131" s="234" t="s">
        <v>937</v>
      </c>
      <c r="E131" s="40"/>
      <c r="F131" s="283" t="s">
        <v>938</v>
      </c>
      <c r="G131" s="40"/>
      <c r="H131" s="40"/>
      <c r="I131" s="284"/>
      <c r="J131" s="40"/>
      <c r="K131" s="40"/>
      <c r="L131" s="44"/>
      <c r="M131" s="285"/>
      <c r="N131" s="28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937</v>
      </c>
      <c r="AU131" s="17" t="s">
        <v>85</v>
      </c>
    </row>
    <row r="132" s="2" customFormat="1" ht="16.5" customHeight="1">
      <c r="A132" s="38"/>
      <c r="B132" s="39"/>
      <c r="C132" s="219" t="s">
        <v>184</v>
      </c>
      <c r="D132" s="219" t="s">
        <v>139</v>
      </c>
      <c r="E132" s="220" t="s">
        <v>939</v>
      </c>
      <c r="F132" s="221" t="s">
        <v>940</v>
      </c>
      <c r="G132" s="222" t="s">
        <v>910</v>
      </c>
      <c r="H132" s="223">
        <v>1</v>
      </c>
      <c r="I132" s="224"/>
      <c r="J132" s="225">
        <f>ROUND(I132*H132,2)</f>
        <v>0</v>
      </c>
      <c r="K132" s="221" t="s">
        <v>1</v>
      </c>
      <c r="L132" s="44"/>
      <c r="M132" s="226" t="s">
        <v>1</v>
      </c>
      <c r="N132" s="227" t="s">
        <v>42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911</v>
      </c>
      <c r="AT132" s="230" t="s">
        <v>139</v>
      </c>
      <c r="AU132" s="230" t="s">
        <v>85</v>
      </c>
      <c r="AY132" s="17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85</v>
      </c>
      <c r="BK132" s="231">
        <f>ROUND(I132*H132,2)</f>
        <v>0</v>
      </c>
      <c r="BL132" s="17" t="s">
        <v>911</v>
      </c>
      <c r="BM132" s="230" t="s">
        <v>941</v>
      </c>
    </row>
    <row r="133" s="2" customFormat="1">
      <c r="A133" s="38"/>
      <c r="B133" s="39"/>
      <c r="C133" s="40"/>
      <c r="D133" s="234" t="s">
        <v>937</v>
      </c>
      <c r="E133" s="40"/>
      <c r="F133" s="283" t="s">
        <v>942</v>
      </c>
      <c r="G133" s="40"/>
      <c r="H133" s="40"/>
      <c r="I133" s="284"/>
      <c r="J133" s="40"/>
      <c r="K133" s="40"/>
      <c r="L133" s="44"/>
      <c r="M133" s="285"/>
      <c r="N133" s="286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937</v>
      </c>
      <c r="AU133" s="17" t="s">
        <v>85</v>
      </c>
    </row>
    <row r="134" s="12" customFormat="1" ht="22.8" customHeight="1">
      <c r="A134" s="12"/>
      <c r="B134" s="203"/>
      <c r="C134" s="204"/>
      <c r="D134" s="205" t="s">
        <v>76</v>
      </c>
      <c r="E134" s="217" t="s">
        <v>943</v>
      </c>
      <c r="F134" s="217" t="s">
        <v>944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SUM(P135:P143)</f>
        <v>0</v>
      </c>
      <c r="Q134" s="211"/>
      <c r="R134" s="212">
        <f>SUM(R135:R143)</f>
        <v>0</v>
      </c>
      <c r="S134" s="211"/>
      <c r="T134" s="213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161</v>
      </c>
      <c r="AT134" s="215" t="s">
        <v>76</v>
      </c>
      <c r="AU134" s="215" t="s">
        <v>85</v>
      </c>
      <c r="AY134" s="214" t="s">
        <v>136</v>
      </c>
      <c r="BK134" s="216">
        <f>SUM(BK135:BK143)</f>
        <v>0</v>
      </c>
    </row>
    <row r="135" s="2" customFormat="1" ht="16.5" customHeight="1">
      <c r="A135" s="38"/>
      <c r="B135" s="39"/>
      <c r="C135" s="219" t="s">
        <v>188</v>
      </c>
      <c r="D135" s="219" t="s">
        <v>139</v>
      </c>
      <c r="E135" s="220" t="s">
        <v>945</v>
      </c>
      <c r="F135" s="221" t="s">
        <v>946</v>
      </c>
      <c r="G135" s="222" t="s">
        <v>910</v>
      </c>
      <c r="H135" s="223">
        <v>1</v>
      </c>
      <c r="I135" s="224"/>
      <c r="J135" s="225">
        <f>ROUND(I135*H135,2)</f>
        <v>0</v>
      </c>
      <c r="K135" s="221" t="s">
        <v>143</v>
      </c>
      <c r="L135" s="44"/>
      <c r="M135" s="226" t="s">
        <v>1</v>
      </c>
      <c r="N135" s="227" t="s">
        <v>42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911</v>
      </c>
      <c r="AT135" s="230" t="s">
        <v>139</v>
      </c>
      <c r="AU135" s="230" t="s">
        <v>87</v>
      </c>
      <c r="AY135" s="17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85</v>
      </c>
      <c r="BK135" s="231">
        <f>ROUND(I135*H135,2)</f>
        <v>0</v>
      </c>
      <c r="BL135" s="17" t="s">
        <v>911</v>
      </c>
      <c r="BM135" s="230" t="s">
        <v>947</v>
      </c>
    </row>
    <row r="136" s="2" customFormat="1" ht="16.5" customHeight="1">
      <c r="A136" s="38"/>
      <c r="B136" s="39"/>
      <c r="C136" s="219" t="s">
        <v>192</v>
      </c>
      <c r="D136" s="219" t="s">
        <v>139</v>
      </c>
      <c r="E136" s="220" t="s">
        <v>948</v>
      </c>
      <c r="F136" s="221" t="s">
        <v>949</v>
      </c>
      <c r="G136" s="222" t="s">
        <v>910</v>
      </c>
      <c r="H136" s="223">
        <v>1</v>
      </c>
      <c r="I136" s="224"/>
      <c r="J136" s="225">
        <f>ROUND(I136*H136,2)</f>
        <v>0</v>
      </c>
      <c r="K136" s="221" t="s">
        <v>143</v>
      </c>
      <c r="L136" s="44"/>
      <c r="M136" s="226" t="s">
        <v>1</v>
      </c>
      <c r="N136" s="227" t="s">
        <v>42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911</v>
      </c>
      <c r="AT136" s="230" t="s">
        <v>139</v>
      </c>
      <c r="AU136" s="230" t="s">
        <v>87</v>
      </c>
      <c r="AY136" s="17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85</v>
      </c>
      <c r="BK136" s="231">
        <f>ROUND(I136*H136,2)</f>
        <v>0</v>
      </c>
      <c r="BL136" s="17" t="s">
        <v>911</v>
      </c>
      <c r="BM136" s="230" t="s">
        <v>950</v>
      </c>
    </row>
    <row r="137" s="2" customFormat="1" ht="16.5" customHeight="1">
      <c r="A137" s="38"/>
      <c r="B137" s="39"/>
      <c r="C137" s="219" t="s">
        <v>196</v>
      </c>
      <c r="D137" s="219" t="s">
        <v>139</v>
      </c>
      <c r="E137" s="220" t="s">
        <v>951</v>
      </c>
      <c r="F137" s="221" t="s">
        <v>952</v>
      </c>
      <c r="G137" s="222" t="s">
        <v>382</v>
      </c>
      <c r="H137" s="223">
        <v>1</v>
      </c>
      <c r="I137" s="224"/>
      <c r="J137" s="225">
        <f>ROUND(I137*H137,2)</f>
        <v>0</v>
      </c>
      <c r="K137" s="221" t="s">
        <v>143</v>
      </c>
      <c r="L137" s="44"/>
      <c r="M137" s="226" t="s">
        <v>1</v>
      </c>
      <c r="N137" s="227" t="s">
        <v>42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911</v>
      </c>
      <c r="AT137" s="230" t="s">
        <v>139</v>
      </c>
      <c r="AU137" s="230" t="s">
        <v>87</v>
      </c>
      <c r="AY137" s="17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85</v>
      </c>
      <c r="BK137" s="231">
        <f>ROUND(I137*H137,2)</f>
        <v>0</v>
      </c>
      <c r="BL137" s="17" t="s">
        <v>911</v>
      </c>
      <c r="BM137" s="230" t="s">
        <v>953</v>
      </c>
    </row>
    <row r="138" s="2" customFormat="1" ht="16.5" customHeight="1">
      <c r="A138" s="38"/>
      <c r="B138" s="39"/>
      <c r="C138" s="219" t="s">
        <v>200</v>
      </c>
      <c r="D138" s="219" t="s">
        <v>139</v>
      </c>
      <c r="E138" s="220" t="s">
        <v>954</v>
      </c>
      <c r="F138" s="221" t="s">
        <v>955</v>
      </c>
      <c r="G138" s="222" t="s">
        <v>910</v>
      </c>
      <c r="H138" s="223">
        <v>1</v>
      </c>
      <c r="I138" s="224"/>
      <c r="J138" s="225">
        <f>ROUND(I138*H138,2)</f>
        <v>0</v>
      </c>
      <c r="K138" s="221" t="s">
        <v>143</v>
      </c>
      <c r="L138" s="44"/>
      <c r="M138" s="226" t="s">
        <v>1</v>
      </c>
      <c r="N138" s="227" t="s">
        <v>42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911</v>
      </c>
      <c r="AT138" s="230" t="s">
        <v>139</v>
      </c>
      <c r="AU138" s="230" t="s">
        <v>87</v>
      </c>
      <c r="AY138" s="17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85</v>
      </c>
      <c r="BK138" s="231">
        <f>ROUND(I138*H138,2)</f>
        <v>0</v>
      </c>
      <c r="BL138" s="17" t="s">
        <v>911</v>
      </c>
      <c r="BM138" s="230" t="s">
        <v>956</v>
      </c>
    </row>
    <row r="139" s="2" customFormat="1">
      <c r="A139" s="38"/>
      <c r="B139" s="39"/>
      <c r="C139" s="40"/>
      <c r="D139" s="234" t="s">
        <v>937</v>
      </c>
      <c r="E139" s="40"/>
      <c r="F139" s="283" t="s">
        <v>957</v>
      </c>
      <c r="G139" s="40"/>
      <c r="H139" s="40"/>
      <c r="I139" s="284"/>
      <c r="J139" s="40"/>
      <c r="K139" s="40"/>
      <c r="L139" s="44"/>
      <c r="M139" s="285"/>
      <c r="N139" s="28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937</v>
      </c>
      <c r="AU139" s="17" t="s">
        <v>87</v>
      </c>
    </row>
    <row r="140" s="2" customFormat="1" ht="16.5" customHeight="1">
      <c r="A140" s="38"/>
      <c r="B140" s="39"/>
      <c r="C140" s="219" t="s">
        <v>8</v>
      </c>
      <c r="D140" s="219" t="s">
        <v>139</v>
      </c>
      <c r="E140" s="220" t="s">
        <v>958</v>
      </c>
      <c r="F140" s="221" t="s">
        <v>959</v>
      </c>
      <c r="G140" s="222" t="s">
        <v>910</v>
      </c>
      <c r="H140" s="223">
        <v>1</v>
      </c>
      <c r="I140" s="224"/>
      <c r="J140" s="225">
        <f>ROUND(I140*H140,2)</f>
        <v>0</v>
      </c>
      <c r="K140" s="221" t="s">
        <v>143</v>
      </c>
      <c r="L140" s="44"/>
      <c r="M140" s="226" t="s">
        <v>1</v>
      </c>
      <c r="N140" s="227" t="s">
        <v>42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911</v>
      </c>
      <c r="AT140" s="230" t="s">
        <v>139</v>
      </c>
      <c r="AU140" s="230" t="s">
        <v>87</v>
      </c>
      <c r="AY140" s="17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85</v>
      </c>
      <c r="BK140" s="231">
        <f>ROUND(I140*H140,2)</f>
        <v>0</v>
      </c>
      <c r="BL140" s="17" t="s">
        <v>911</v>
      </c>
      <c r="BM140" s="230" t="s">
        <v>960</v>
      </c>
    </row>
    <row r="141" s="2" customFormat="1">
      <c r="A141" s="38"/>
      <c r="B141" s="39"/>
      <c r="C141" s="40"/>
      <c r="D141" s="234" t="s">
        <v>937</v>
      </c>
      <c r="E141" s="40"/>
      <c r="F141" s="283" t="s">
        <v>961</v>
      </c>
      <c r="G141" s="40"/>
      <c r="H141" s="40"/>
      <c r="I141" s="284"/>
      <c r="J141" s="40"/>
      <c r="K141" s="40"/>
      <c r="L141" s="44"/>
      <c r="M141" s="285"/>
      <c r="N141" s="286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937</v>
      </c>
      <c r="AU141" s="17" t="s">
        <v>87</v>
      </c>
    </row>
    <row r="142" s="2" customFormat="1" ht="16.5" customHeight="1">
      <c r="A142" s="38"/>
      <c r="B142" s="39"/>
      <c r="C142" s="219" t="s">
        <v>144</v>
      </c>
      <c r="D142" s="219" t="s">
        <v>139</v>
      </c>
      <c r="E142" s="220" t="s">
        <v>962</v>
      </c>
      <c r="F142" s="221" t="s">
        <v>963</v>
      </c>
      <c r="G142" s="222" t="s">
        <v>910</v>
      </c>
      <c r="H142" s="223">
        <v>1</v>
      </c>
      <c r="I142" s="224"/>
      <c r="J142" s="225">
        <f>ROUND(I142*H142,2)</f>
        <v>0</v>
      </c>
      <c r="K142" s="221" t="s">
        <v>143</v>
      </c>
      <c r="L142" s="44"/>
      <c r="M142" s="226" t="s">
        <v>1</v>
      </c>
      <c r="N142" s="227" t="s">
        <v>42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911</v>
      </c>
      <c r="AT142" s="230" t="s">
        <v>139</v>
      </c>
      <c r="AU142" s="230" t="s">
        <v>87</v>
      </c>
      <c r="AY142" s="17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85</v>
      </c>
      <c r="BK142" s="231">
        <f>ROUND(I142*H142,2)</f>
        <v>0</v>
      </c>
      <c r="BL142" s="17" t="s">
        <v>911</v>
      </c>
      <c r="BM142" s="230" t="s">
        <v>964</v>
      </c>
    </row>
    <row r="143" s="2" customFormat="1" ht="16.5" customHeight="1">
      <c r="A143" s="38"/>
      <c r="B143" s="39"/>
      <c r="C143" s="219" t="s">
        <v>210</v>
      </c>
      <c r="D143" s="219" t="s">
        <v>139</v>
      </c>
      <c r="E143" s="220" t="s">
        <v>965</v>
      </c>
      <c r="F143" s="221" t="s">
        <v>966</v>
      </c>
      <c r="G143" s="222" t="s">
        <v>910</v>
      </c>
      <c r="H143" s="223">
        <v>1</v>
      </c>
      <c r="I143" s="224"/>
      <c r="J143" s="225">
        <f>ROUND(I143*H143,2)</f>
        <v>0</v>
      </c>
      <c r="K143" s="221" t="s">
        <v>143</v>
      </c>
      <c r="L143" s="44"/>
      <c r="M143" s="226" t="s">
        <v>1</v>
      </c>
      <c r="N143" s="227" t="s">
        <v>42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911</v>
      </c>
      <c r="AT143" s="230" t="s">
        <v>139</v>
      </c>
      <c r="AU143" s="230" t="s">
        <v>87</v>
      </c>
      <c r="AY143" s="17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85</v>
      </c>
      <c r="BK143" s="231">
        <f>ROUND(I143*H143,2)</f>
        <v>0</v>
      </c>
      <c r="BL143" s="17" t="s">
        <v>911</v>
      </c>
      <c r="BM143" s="230" t="s">
        <v>967</v>
      </c>
    </row>
    <row r="144" s="12" customFormat="1" ht="22.8" customHeight="1">
      <c r="A144" s="12"/>
      <c r="B144" s="203"/>
      <c r="C144" s="204"/>
      <c r="D144" s="205" t="s">
        <v>76</v>
      </c>
      <c r="E144" s="217" t="s">
        <v>968</v>
      </c>
      <c r="F144" s="217" t="s">
        <v>969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SUM(P145:P150)</f>
        <v>0</v>
      </c>
      <c r="Q144" s="211"/>
      <c r="R144" s="212">
        <f>SUM(R145:R150)</f>
        <v>0</v>
      </c>
      <c r="S144" s="211"/>
      <c r="T144" s="213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161</v>
      </c>
      <c r="AT144" s="215" t="s">
        <v>76</v>
      </c>
      <c r="AU144" s="215" t="s">
        <v>85</v>
      </c>
      <c r="AY144" s="214" t="s">
        <v>136</v>
      </c>
      <c r="BK144" s="216">
        <f>SUM(BK145:BK150)</f>
        <v>0</v>
      </c>
    </row>
    <row r="145" s="2" customFormat="1" ht="16.5" customHeight="1">
      <c r="A145" s="38"/>
      <c r="B145" s="39"/>
      <c r="C145" s="219" t="s">
        <v>214</v>
      </c>
      <c r="D145" s="219" t="s">
        <v>139</v>
      </c>
      <c r="E145" s="220" t="s">
        <v>970</v>
      </c>
      <c r="F145" s="221" t="s">
        <v>971</v>
      </c>
      <c r="G145" s="222" t="s">
        <v>910</v>
      </c>
      <c r="H145" s="223">
        <v>1</v>
      </c>
      <c r="I145" s="224"/>
      <c r="J145" s="225">
        <f>ROUND(I145*H145,2)</f>
        <v>0</v>
      </c>
      <c r="K145" s="221" t="s">
        <v>972</v>
      </c>
      <c r="L145" s="44"/>
      <c r="M145" s="226" t="s">
        <v>1</v>
      </c>
      <c r="N145" s="227" t="s">
        <v>42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911</v>
      </c>
      <c r="AT145" s="230" t="s">
        <v>139</v>
      </c>
      <c r="AU145" s="230" t="s">
        <v>87</v>
      </c>
      <c r="AY145" s="17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85</v>
      </c>
      <c r="BK145" s="231">
        <f>ROUND(I145*H145,2)</f>
        <v>0</v>
      </c>
      <c r="BL145" s="17" t="s">
        <v>911</v>
      </c>
      <c r="BM145" s="230" t="s">
        <v>973</v>
      </c>
    </row>
    <row r="146" s="2" customFormat="1" ht="16.5" customHeight="1">
      <c r="A146" s="38"/>
      <c r="B146" s="39"/>
      <c r="C146" s="219" t="s">
        <v>218</v>
      </c>
      <c r="D146" s="219" t="s">
        <v>139</v>
      </c>
      <c r="E146" s="220" t="s">
        <v>974</v>
      </c>
      <c r="F146" s="221" t="s">
        <v>975</v>
      </c>
      <c r="G146" s="222" t="s">
        <v>910</v>
      </c>
      <c r="H146" s="223">
        <v>1</v>
      </c>
      <c r="I146" s="224"/>
      <c r="J146" s="225">
        <f>ROUND(I146*H146,2)</f>
        <v>0</v>
      </c>
      <c r="K146" s="221" t="s">
        <v>972</v>
      </c>
      <c r="L146" s="44"/>
      <c r="M146" s="226" t="s">
        <v>1</v>
      </c>
      <c r="N146" s="227" t="s">
        <v>42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911</v>
      </c>
      <c r="AT146" s="230" t="s">
        <v>139</v>
      </c>
      <c r="AU146" s="230" t="s">
        <v>87</v>
      </c>
      <c r="AY146" s="17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85</v>
      </c>
      <c r="BK146" s="231">
        <f>ROUND(I146*H146,2)</f>
        <v>0</v>
      </c>
      <c r="BL146" s="17" t="s">
        <v>911</v>
      </c>
      <c r="BM146" s="230" t="s">
        <v>976</v>
      </c>
    </row>
    <row r="147" s="2" customFormat="1" ht="16.5" customHeight="1">
      <c r="A147" s="38"/>
      <c r="B147" s="39"/>
      <c r="C147" s="219" t="s">
        <v>223</v>
      </c>
      <c r="D147" s="219" t="s">
        <v>139</v>
      </c>
      <c r="E147" s="220" t="s">
        <v>977</v>
      </c>
      <c r="F147" s="221" t="s">
        <v>978</v>
      </c>
      <c r="G147" s="222" t="s">
        <v>910</v>
      </c>
      <c r="H147" s="223">
        <v>1</v>
      </c>
      <c r="I147" s="224"/>
      <c r="J147" s="225">
        <f>ROUND(I147*H147,2)</f>
        <v>0</v>
      </c>
      <c r="K147" s="221" t="s">
        <v>972</v>
      </c>
      <c r="L147" s="44"/>
      <c r="M147" s="226" t="s">
        <v>1</v>
      </c>
      <c r="N147" s="227" t="s">
        <v>42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911</v>
      </c>
      <c r="AT147" s="230" t="s">
        <v>139</v>
      </c>
      <c r="AU147" s="230" t="s">
        <v>87</v>
      </c>
      <c r="AY147" s="17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85</v>
      </c>
      <c r="BK147" s="231">
        <f>ROUND(I147*H147,2)</f>
        <v>0</v>
      </c>
      <c r="BL147" s="17" t="s">
        <v>911</v>
      </c>
      <c r="BM147" s="230" t="s">
        <v>979</v>
      </c>
    </row>
    <row r="148" s="2" customFormat="1">
      <c r="A148" s="38"/>
      <c r="B148" s="39"/>
      <c r="C148" s="40"/>
      <c r="D148" s="234" t="s">
        <v>937</v>
      </c>
      <c r="E148" s="40"/>
      <c r="F148" s="283" t="s">
        <v>980</v>
      </c>
      <c r="G148" s="40"/>
      <c r="H148" s="40"/>
      <c r="I148" s="284"/>
      <c r="J148" s="40"/>
      <c r="K148" s="40"/>
      <c r="L148" s="44"/>
      <c r="M148" s="285"/>
      <c r="N148" s="286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937</v>
      </c>
      <c r="AU148" s="17" t="s">
        <v>87</v>
      </c>
    </row>
    <row r="149" s="2" customFormat="1" ht="16.5" customHeight="1">
      <c r="A149" s="38"/>
      <c r="B149" s="39"/>
      <c r="C149" s="219" t="s">
        <v>7</v>
      </c>
      <c r="D149" s="219" t="s">
        <v>139</v>
      </c>
      <c r="E149" s="220" t="s">
        <v>981</v>
      </c>
      <c r="F149" s="221" t="s">
        <v>982</v>
      </c>
      <c r="G149" s="222" t="s">
        <v>910</v>
      </c>
      <c r="H149" s="223">
        <v>1</v>
      </c>
      <c r="I149" s="224"/>
      <c r="J149" s="225">
        <f>ROUND(I149*H149,2)</f>
        <v>0</v>
      </c>
      <c r="K149" s="221" t="s">
        <v>972</v>
      </c>
      <c r="L149" s="44"/>
      <c r="M149" s="226" t="s">
        <v>1</v>
      </c>
      <c r="N149" s="227" t="s">
        <v>42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911</v>
      </c>
      <c r="AT149" s="230" t="s">
        <v>139</v>
      </c>
      <c r="AU149" s="230" t="s">
        <v>87</v>
      </c>
      <c r="AY149" s="17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85</v>
      </c>
      <c r="BK149" s="231">
        <f>ROUND(I149*H149,2)</f>
        <v>0</v>
      </c>
      <c r="BL149" s="17" t="s">
        <v>911</v>
      </c>
      <c r="BM149" s="230" t="s">
        <v>983</v>
      </c>
    </row>
    <row r="150" s="2" customFormat="1">
      <c r="A150" s="38"/>
      <c r="B150" s="39"/>
      <c r="C150" s="40"/>
      <c r="D150" s="234" t="s">
        <v>937</v>
      </c>
      <c r="E150" s="40"/>
      <c r="F150" s="283" t="s">
        <v>984</v>
      </c>
      <c r="G150" s="40"/>
      <c r="H150" s="40"/>
      <c r="I150" s="284"/>
      <c r="J150" s="40"/>
      <c r="K150" s="40"/>
      <c r="L150" s="44"/>
      <c r="M150" s="285"/>
      <c r="N150" s="286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937</v>
      </c>
      <c r="AU150" s="17" t="s">
        <v>87</v>
      </c>
    </row>
    <row r="151" s="12" customFormat="1" ht="22.8" customHeight="1">
      <c r="A151" s="12"/>
      <c r="B151" s="203"/>
      <c r="C151" s="204"/>
      <c r="D151" s="205" t="s">
        <v>76</v>
      </c>
      <c r="E151" s="217" t="s">
        <v>985</v>
      </c>
      <c r="F151" s="217" t="s">
        <v>986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SUM(P152:P153)</f>
        <v>0</v>
      </c>
      <c r="Q151" s="211"/>
      <c r="R151" s="212">
        <f>SUM(R152:R153)</f>
        <v>0</v>
      </c>
      <c r="S151" s="211"/>
      <c r="T151" s="213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161</v>
      </c>
      <c r="AT151" s="215" t="s">
        <v>76</v>
      </c>
      <c r="AU151" s="215" t="s">
        <v>85</v>
      </c>
      <c r="AY151" s="214" t="s">
        <v>136</v>
      </c>
      <c r="BK151" s="216">
        <f>SUM(BK152:BK153)</f>
        <v>0</v>
      </c>
    </row>
    <row r="152" s="2" customFormat="1" ht="16.5" customHeight="1">
      <c r="A152" s="38"/>
      <c r="B152" s="39"/>
      <c r="C152" s="219" t="s">
        <v>230</v>
      </c>
      <c r="D152" s="219" t="s">
        <v>139</v>
      </c>
      <c r="E152" s="220" t="s">
        <v>987</v>
      </c>
      <c r="F152" s="221" t="s">
        <v>988</v>
      </c>
      <c r="G152" s="222" t="s">
        <v>910</v>
      </c>
      <c r="H152" s="223">
        <v>1</v>
      </c>
      <c r="I152" s="224"/>
      <c r="J152" s="225">
        <f>ROUND(I152*H152,2)</f>
        <v>0</v>
      </c>
      <c r="K152" s="221" t="s">
        <v>972</v>
      </c>
      <c r="L152" s="44"/>
      <c r="M152" s="226" t="s">
        <v>1</v>
      </c>
      <c r="N152" s="227" t="s">
        <v>42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911</v>
      </c>
      <c r="AT152" s="230" t="s">
        <v>139</v>
      </c>
      <c r="AU152" s="230" t="s">
        <v>87</v>
      </c>
      <c r="AY152" s="17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85</v>
      </c>
      <c r="BK152" s="231">
        <f>ROUND(I152*H152,2)</f>
        <v>0</v>
      </c>
      <c r="BL152" s="17" t="s">
        <v>911</v>
      </c>
      <c r="BM152" s="230" t="s">
        <v>989</v>
      </c>
    </row>
    <row r="153" s="2" customFormat="1" ht="24.15" customHeight="1">
      <c r="A153" s="38"/>
      <c r="B153" s="39"/>
      <c r="C153" s="219" t="s">
        <v>234</v>
      </c>
      <c r="D153" s="219" t="s">
        <v>139</v>
      </c>
      <c r="E153" s="220" t="s">
        <v>990</v>
      </c>
      <c r="F153" s="221" t="s">
        <v>991</v>
      </c>
      <c r="G153" s="222" t="s">
        <v>910</v>
      </c>
      <c r="H153" s="223">
        <v>1</v>
      </c>
      <c r="I153" s="224"/>
      <c r="J153" s="225">
        <f>ROUND(I153*H153,2)</f>
        <v>0</v>
      </c>
      <c r="K153" s="221" t="s">
        <v>1</v>
      </c>
      <c r="L153" s="44"/>
      <c r="M153" s="265" t="s">
        <v>1</v>
      </c>
      <c r="N153" s="266" t="s">
        <v>42</v>
      </c>
      <c r="O153" s="267"/>
      <c r="P153" s="268">
        <f>O153*H153</f>
        <v>0</v>
      </c>
      <c r="Q153" s="268">
        <v>0</v>
      </c>
      <c r="R153" s="268">
        <f>Q153*H153</f>
        <v>0</v>
      </c>
      <c r="S153" s="268">
        <v>0</v>
      </c>
      <c r="T153" s="26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911</v>
      </c>
      <c r="AT153" s="230" t="s">
        <v>139</v>
      </c>
      <c r="AU153" s="230" t="s">
        <v>87</v>
      </c>
      <c r="AY153" s="17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85</v>
      </c>
      <c r="BK153" s="231">
        <f>ROUND(I153*H153,2)</f>
        <v>0</v>
      </c>
      <c r="BL153" s="17" t="s">
        <v>911</v>
      </c>
      <c r="BM153" s="230" t="s">
        <v>992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1cgv11JrvI90alOD+D4XBhKpWzwYfA86/L+4s5M59SCKFQ5vvsVSfjkiXgaUJtlcjG+LE2foBH04rawBeeetWw==" hashValue="5mEPcJx5GyEEMPtYQOpQeDVacAqKzDobLgzwd3tO9ejUCbaKTXSTIHTG0zo+7/n+l8p0dwUydzsBtqplSUDImA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993</v>
      </c>
      <c r="H4" s="20"/>
    </row>
    <row r="5" s="1" customFormat="1" ht="12" customHeight="1">
      <c r="B5" s="20"/>
      <c r="C5" s="287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8" t="s">
        <v>16</v>
      </c>
      <c r="D6" s="289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5. 9. 2023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90"/>
      <c r="C9" s="291" t="s">
        <v>58</v>
      </c>
      <c r="D9" s="292" t="s">
        <v>59</v>
      </c>
      <c r="E9" s="292" t="s">
        <v>123</v>
      </c>
      <c r="F9" s="293" t="s">
        <v>994</v>
      </c>
      <c r="G9" s="192"/>
      <c r="H9" s="290"/>
    </row>
    <row r="10" s="2" customFormat="1" ht="26.4" customHeight="1">
      <c r="A10" s="38"/>
      <c r="B10" s="44"/>
      <c r="C10" s="294" t="s">
        <v>995</v>
      </c>
      <c r="D10" s="294" t="s">
        <v>83</v>
      </c>
      <c r="E10" s="38"/>
      <c r="F10" s="38"/>
      <c r="G10" s="38"/>
      <c r="H10" s="44"/>
    </row>
    <row r="11" s="2" customFormat="1" ht="16.8" customHeight="1">
      <c r="A11" s="38"/>
      <c r="B11" s="44"/>
      <c r="C11" s="295" t="s">
        <v>97</v>
      </c>
      <c r="D11" s="296" t="s">
        <v>98</v>
      </c>
      <c r="E11" s="297" t="s">
        <v>1</v>
      </c>
      <c r="F11" s="298">
        <v>1602</v>
      </c>
      <c r="G11" s="38"/>
      <c r="H11" s="44"/>
    </row>
    <row r="12" s="2" customFormat="1" ht="16.8" customHeight="1">
      <c r="A12" s="38"/>
      <c r="B12" s="44"/>
      <c r="C12" s="299" t="s">
        <v>1</v>
      </c>
      <c r="D12" s="299" t="s">
        <v>147</v>
      </c>
      <c r="E12" s="17" t="s">
        <v>1</v>
      </c>
      <c r="F12" s="300">
        <v>0</v>
      </c>
      <c r="G12" s="38"/>
      <c r="H12" s="44"/>
    </row>
    <row r="13" s="2" customFormat="1" ht="16.8" customHeight="1">
      <c r="A13" s="38"/>
      <c r="B13" s="44"/>
      <c r="C13" s="299" t="s">
        <v>1</v>
      </c>
      <c r="D13" s="299" t="s">
        <v>357</v>
      </c>
      <c r="E13" s="17" t="s">
        <v>1</v>
      </c>
      <c r="F13" s="300">
        <v>1602</v>
      </c>
      <c r="G13" s="38"/>
      <c r="H13" s="44"/>
    </row>
    <row r="14" s="2" customFormat="1" ht="16.8" customHeight="1">
      <c r="A14" s="38"/>
      <c r="B14" s="44"/>
      <c r="C14" s="299" t="s">
        <v>97</v>
      </c>
      <c r="D14" s="299" t="s">
        <v>149</v>
      </c>
      <c r="E14" s="17" t="s">
        <v>1</v>
      </c>
      <c r="F14" s="300">
        <v>1602</v>
      </c>
      <c r="G14" s="38"/>
      <c r="H14" s="44"/>
    </row>
    <row r="15" s="2" customFormat="1" ht="16.8" customHeight="1">
      <c r="A15" s="38"/>
      <c r="B15" s="44"/>
      <c r="C15" s="301" t="s">
        <v>996</v>
      </c>
      <c r="D15" s="38"/>
      <c r="E15" s="38"/>
      <c r="F15" s="38"/>
      <c r="G15" s="38"/>
      <c r="H15" s="44"/>
    </row>
    <row r="16" s="2" customFormat="1">
      <c r="A16" s="38"/>
      <c r="B16" s="44"/>
      <c r="C16" s="299" t="s">
        <v>354</v>
      </c>
      <c r="D16" s="299" t="s">
        <v>355</v>
      </c>
      <c r="E16" s="17" t="s">
        <v>142</v>
      </c>
      <c r="F16" s="300">
        <v>1602</v>
      </c>
      <c r="G16" s="38"/>
      <c r="H16" s="44"/>
    </row>
    <row r="17" s="2" customFormat="1">
      <c r="A17" s="38"/>
      <c r="B17" s="44"/>
      <c r="C17" s="299" t="s">
        <v>359</v>
      </c>
      <c r="D17" s="299" t="s">
        <v>360</v>
      </c>
      <c r="E17" s="17" t="s">
        <v>142</v>
      </c>
      <c r="F17" s="300">
        <v>336420</v>
      </c>
      <c r="G17" s="38"/>
      <c r="H17" s="44"/>
    </row>
    <row r="18" s="2" customFormat="1">
      <c r="A18" s="38"/>
      <c r="B18" s="44"/>
      <c r="C18" s="299" t="s">
        <v>364</v>
      </c>
      <c r="D18" s="299" t="s">
        <v>365</v>
      </c>
      <c r="E18" s="17" t="s">
        <v>142</v>
      </c>
      <c r="F18" s="300">
        <v>1602</v>
      </c>
      <c r="G18" s="38"/>
      <c r="H18" s="44"/>
    </row>
    <row r="19" s="2" customFormat="1" ht="16.8" customHeight="1">
      <c r="A19" s="38"/>
      <c r="B19" s="44"/>
      <c r="C19" s="299" t="s">
        <v>372</v>
      </c>
      <c r="D19" s="299" t="s">
        <v>373</v>
      </c>
      <c r="E19" s="17" t="s">
        <v>142</v>
      </c>
      <c r="F19" s="300">
        <v>336420</v>
      </c>
      <c r="G19" s="38"/>
      <c r="H19" s="44"/>
    </row>
    <row r="20" s="2" customFormat="1" ht="7.44" customHeight="1">
      <c r="A20" s="38"/>
      <c r="B20" s="171"/>
      <c r="C20" s="172"/>
      <c r="D20" s="172"/>
      <c r="E20" s="172"/>
      <c r="F20" s="172"/>
      <c r="G20" s="172"/>
      <c r="H20" s="44"/>
    </row>
    <row r="21" s="2" customFormat="1">
      <c r="A21" s="38"/>
      <c r="B21" s="38"/>
      <c r="C21" s="38"/>
      <c r="D21" s="38"/>
      <c r="E21" s="38"/>
      <c r="F21" s="38"/>
      <c r="G21" s="38"/>
      <c r="H21" s="38"/>
    </row>
  </sheetData>
  <sheetProtection sheet="1" formatColumns="0" formatRows="0" objects="1" scenarios="1" spinCount="100000" saltValue="Nj5xR7i2drmMYb0XRGNgIfxtAd5oaqvX1kCoB80MlkzjU/eLI4uIZZVauKCNtn9Q9pXLuu1mprVJcIIPOv/Vig==" hashValue="T9jrqxnXOZ22S4WWJ6b6XtNGPASKN3IA4UFvKbi2dXwatkhN/I/TSfZx/mo/+NmVPKWK7uymH0KHNs2OcFY7A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2023-09-05T12:52:31Z</dcterms:created>
  <dcterms:modified xsi:type="dcterms:W3CDTF">2023-09-05T12:52:42Z</dcterms:modified>
</cp:coreProperties>
</file>