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1 - Stavební část - změna A" sheetId="2" r:id="rId2"/>
    <sheet name="2 - Výtah" sheetId="3" r:id="rId3"/>
    <sheet name="3 - Zdravotní technika" sheetId="4" r:id="rId4"/>
    <sheet name="4 - Větrání" sheetId="5" r:id="rId5"/>
    <sheet name="5 - Elektroinstalace" sheetId="6" r:id="rId6"/>
    <sheet name="6 - Vedlejší náklady" sheetId="7" r:id="rId7"/>
    <sheet name="Seznam figur" sheetId="8" r:id="rId8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'11 - Stavební část - změna A'!$C$136:$K$681</definedName>
    <definedName name="_xlnm.Print_Area" localSheetId="1">'11 - Stavební část - změna A'!$C$4:$J$76,'11 - Stavební část - změna A'!$C$82:$J$118,'11 - Stavební část - změna A'!$C$124:$K$681</definedName>
    <definedName name="_xlnm.Print_Titles" localSheetId="1">'11 - Stavební část - změna A'!$136:$136</definedName>
    <definedName name="_xlnm._FilterDatabase" localSheetId="2" hidden="1">'2 - Výtah'!$C$117:$K$125</definedName>
    <definedName name="_xlnm.Print_Area" localSheetId="2">'2 - Výtah'!$C$4:$J$76,'2 - Výtah'!$C$82:$J$99,'2 - Výtah'!$C$105:$K$125</definedName>
    <definedName name="_xlnm.Print_Titles" localSheetId="2">'2 - Výtah'!$117:$117</definedName>
    <definedName name="_xlnm._FilterDatabase" localSheetId="3" hidden="1">'3 - Zdravotní technika'!$C$121:$K$169</definedName>
    <definedName name="_xlnm.Print_Area" localSheetId="3">'3 - Zdravotní technika'!$C$4:$J$76,'3 - Zdravotní technika'!$C$82:$J$103,'3 - Zdravotní technika'!$C$109:$K$169</definedName>
    <definedName name="_xlnm.Print_Titles" localSheetId="3">'3 - Zdravotní technika'!$121:$121</definedName>
    <definedName name="_xlnm._FilterDatabase" localSheetId="4" hidden="1">'4 - Větrání'!$C$119:$K$147</definedName>
    <definedName name="_xlnm.Print_Area" localSheetId="4">'4 - Větrání'!$C$4:$J$76,'4 - Větrání'!$C$82:$J$101,'4 - Větrání'!$C$107:$K$147</definedName>
    <definedName name="_xlnm.Print_Titles" localSheetId="4">'4 - Větrání'!$119:$119</definedName>
    <definedName name="_xlnm._FilterDatabase" localSheetId="5" hidden="1">'5 - Elektroinstalace'!$C$139:$K$347</definedName>
    <definedName name="_xlnm.Print_Area" localSheetId="5">'5 - Elektroinstalace'!$C$4:$J$76,'5 - Elektroinstalace'!$C$82:$J$121,'5 - Elektroinstalace'!$C$127:$K$347</definedName>
    <definedName name="_xlnm.Print_Titles" localSheetId="5">'5 - Elektroinstalace'!$139:$139</definedName>
    <definedName name="_xlnm._FilterDatabase" localSheetId="6" hidden="1">'6 - Vedlejší náklady'!$C$125:$K$149</definedName>
    <definedName name="_xlnm.Print_Area" localSheetId="6">'6 - Vedlejší náklady'!$C$4:$J$76,'6 - Vedlejší náklady'!$C$82:$J$107,'6 - Vedlejší náklady'!$C$113:$K$149</definedName>
    <definedName name="_xlnm.Print_Titles" localSheetId="6">'6 - Vedlejší náklady'!$125:$125</definedName>
    <definedName name="_xlnm.Print_Area" localSheetId="7">'Seznam figur'!$C$4:$G$250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100"/>
  <c i="7" r="J35"/>
  <c i="1" r="AX100"/>
  <c i="7" r="BI149"/>
  <c r="BH149"/>
  <c r="BG149"/>
  <c r="BF149"/>
  <c r="T149"/>
  <c r="T148"/>
  <c r="R149"/>
  <c r="R148"/>
  <c r="P149"/>
  <c r="P148"/>
  <c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T128"/>
  <c r="R129"/>
  <c r="R128"/>
  <c r="P129"/>
  <c r="P128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6" r="J37"/>
  <c r="J36"/>
  <c i="1" r="AY99"/>
  <c i="6" r="J35"/>
  <c i="1" r="AX99"/>
  <c i="6"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7"/>
  <c r="BH337"/>
  <c r="BG337"/>
  <c r="BF337"/>
  <c r="T337"/>
  <c r="T336"/>
  <c r="R337"/>
  <c r="R336"/>
  <c r="P337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T256"/>
  <c r="R257"/>
  <c r="R256"/>
  <c r="P257"/>
  <c r="P256"/>
  <c r="BI255"/>
  <c r="BH255"/>
  <c r="BG255"/>
  <c r="BF255"/>
  <c r="T255"/>
  <c r="T254"/>
  <c r="R255"/>
  <c r="R254"/>
  <c r="P255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T173"/>
  <c r="R174"/>
  <c r="R173"/>
  <c r="P174"/>
  <c r="P173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F134"/>
  <c r="E132"/>
  <c r="F89"/>
  <c r="E87"/>
  <c r="J24"/>
  <c r="E24"/>
  <c r="J92"/>
  <c r="J23"/>
  <c r="J21"/>
  <c r="E21"/>
  <c r="J136"/>
  <c r="J20"/>
  <c r="J18"/>
  <c r="E18"/>
  <c r="F92"/>
  <c r="J17"/>
  <c r="J15"/>
  <c r="E15"/>
  <c r="F91"/>
  <c r="J14"/>
  <c r="J12"/>
  <c r="J89"/>
  <c r="E7"/>
  <c r="E85"/>
  <c i="5" r="J37"/>
  <c r="J36"/>
  <c i="1" r="AY98"/>
  <c i="5" r="J35"/>
  <c i="1" r="AX98"/>
  <c i="5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4" r="J37"/>
  <c r="J36"/>
  <c i="1" r="AY97"/>
  <c i="4" r="J35"/>
  <c i="1" r="AX97"/>
  <c i="4"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116"/>
  <c r="E7"/>
  <c r="E112"/>
  <c i="3" r="J37"/>
  <c r="J36"/>
  <c i="1" r="AY96"/>
  <c i="3" r="J35"/>
  <c i="1" r="AX96"/>
  <c i="3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2" r="J37"/>
  <c r="J36"/>
  <c i="1" r="AY95"/>
  <c i="2" r="J35"/>
  <c i="1" r="AX95"/>
  <c i="2" r="BI680"/>
  <c r="BH680"/>
  <c r="BG680"/>
  <c r="BF680"/>
  <c r="T680"/>
  <c r="T661"/>
  <c r="R680"/>
  <c r="R661"/>
  <c r="P680"/>
  <c r="P661"/>
  <c r="BI662"/>
  <c r="BH662"/>
  <c r="BG662"/>
  <c r="BF662"/>
  <c r="T662"/>
  <c r="R662"/>
  <c r="P662"/>
  <c r="BI659"/>
  <c r="BH659"/>
  <c r="BG659"/>
  <c r="BF659"/>
  <c r="T659"/>
  <c r="R659"/>
  <c r="P659"/>
  <c r="BI657"/>
  <c r="BH657"/>
  <c r="BG657"/>
  <c r="BF657"/>
  <c r="T657"/>
  <c r="R657"/>
  <c r="P657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6"/>
  <c r="BH636"/>
  <c r="BG636"/>
  <c r="BF636"/>
  <c r="T636"/>
  <c r="R636"/>
  <c r="P636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599"/>
  <c r="BH599"/>
  <c r="BG599"/>
  <c r="BF599"/>
  <c r="T599"/>
  <c r="R599"/>
  <c r="P599"/>
  <c r="BI595"/>
  <c r="BH595"/>
  <c r="BG595"/>
  <c r="BF595"/>
  <c r="T595"/>
  <c r="R595"/>
  <c r="P595"/>
  <c r="BI590"/>
  <c r="BH590"/>
  <c r="BG590"/>
  <c r="BF590"/>
  <c r="T590"/>
  <c r="R590"/>
  <c r="P590"/>
  <c r="BI583"/>
  <c r="BH583"/>
  <c r="BG583"/>
  <c r="BF583"/>
  <c r="T583"/>
  <c r="R583"/>
  <c r="P583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4"/>
  <c r="BH544"/>
  <c r="BG544"/>
  <c r="BF544"/>
  <c r="T544"/>
  <c r="R544"/>
  <c r="P544"/>
  <c r="BI542"/>
  <c r="BH542"/>
  <c r="BG542"/>
  <c r="BF542"/>
  <c r="T542"/>
  <c r="R542"/>
  <c r="P542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7"/>
  <c r="BH517"/>
  <c r="BG517"/>
  <c r="BF517"/>
  <c r="T517"/>
  <c r="R517"/>
  <c r="P517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5"/>
  <c r="BH505"/>
  <c r="BG505"/>
  <c r="BF505"/>
  <c r="T505"/>
  <c r="R505"/>
  <c r="P505"/>
  <c r="BI495"/>
  <c r="BH495"/>
  <c r="BG495"/>
  <c r="BF495"/>
  <c r="T495"/>
  <c r="R495"/>
  <c r="P495"/>
  <c r="BI494"/>
  <c r="BH494"/>
  <c r="BG494"/>
  <c r="BF494"/>
  <c r="T494"/>
  <c r="R494"/>
  <c r="P494"/>
  <c r="BI485"/>
  <c r="BH485"/>
  <c r="BG485"/>
  <c r="BF485"/>
  <c r="T485"/>
  <c r="R485"/>
  <c r="P485"/>
  <c r="BI484"/>
  <c r="BH484"/>
  <c r="BG484"/>
  <c r="BF484"/>
  <c r="T484"/>
  <c r="R484"/>
  <c r="P484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6"/>
  <c r="BH466"/>
  <c r="BG466"/>
  <c r="BF466"/>
  <c r="T466"/>
  <c r="R466"/>
  <c r="P466"/>
  <c r="BI461"/>
  <c r="BH461"/>
  <c r="BG461"/>
  <c r="BF461"/>
  <c r="T461"/>
  <c r="R461"/>
  <c r="P461"/>
  <c r="BI459"/>
  <c r="BH459"/>
  <c r="BG459"/>
  <c r="BF459"/>
  <c r="T459"/>
  <c r="R459"/>
  <c r="P459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18"/>
  <c r="BH418"/>
  <c r="BG418"/>
  <c r="BF418"/>
  <c r="T418"/>
  <c r="R418"/>
  <c r="P418"/>
  <c r="BI415"/>
  <c r="BH415"/>
  <c r="BG415"/>
  <c r="BF415"/>
  <c r="T415"/>
  <c r="R415"/>
  <c r="P415"/>
  <c r="BI413"/>
  <c r="BH413"/>
  <c r="BG413"/>
  <c r="BF413"/>
  <c r="T413"/>
  <c r="R413"/>
  <c r="P413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T350"/>
  <c r="R351"/>
  <c r="R350"/>
  <c r="P351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1"/>
  <c r="BH331"/>
  <c r="BG331"/>
  <c r="BF331"/>
  <c r="T331"/>
  <c r="R331"/>
  <c r="P331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2"/>
  <c r="BH282"/>
  <c r="BG282"/>
  <c r="BF282"/>
  <c r="T282"/>
  <c r="R282"/>
  <c r="P282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46"/>
  <c r="BH246"/>
  <c r="BG246"/>
  <c r="BF246"/>
  <c r="T246"/>
  <c r="R246"/>
  <c r="P246"/>
  <c r="BI244"/>
  <c r="BH244"/>
  <c r="BG244"/>
  <c r="BF244"/>
  <c r="T244"/>
  <c r="R244"/>
  <c r="P244"/>
  <c r="BI238"/>
  <c r="BH238"/>
  <c r="BG238"/>
  <c r="BF238"/>
  <c r="T238"/>
  <c r="R238"/>
  <c r="P238"/>
  <c r="BI230"/>
  <c r="BH230"/>
  <c r="BG230"/>
  <c r="BF230"/>
  <c r="T230"/>
  <c r="R230"/>
  <c r="P230"/>
  <c r="BI228"/>
  <c r="BH228"/>
  <c r="BG228"/>
  <c r="BF228"/>
  <c r="T228"/>
  <c r="R228"/>
  <c r="P228"/>
  <c r="BI212"/>
  <c r="BH212"/>
  <c r="BG212"/>
  <c r="BF212"/>
  <c r="T212"/>
  <c r="R212"/>
  <c r="P212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J134"/>
  <c r="J133"/>
  <c r="F133"/>
  <c r="F131"/>
  <c r="E129"/>
  <c r="J92"/>
  <c r="J91"/>
  <c r="F91"/>
  <c r="F89"/>
  <c r="E87"/>
  <c r="J18"/>
  <c r="E18"/>
  <c r="F134"/>
  <c r="J17"/>
  <c r="J12"/>
  <c r="J89"/>
  <c r="E7"/>
  <c r="E85"/>
  <c i="1" r="L90"/>
  <c r="AM90"/>
  <c r="AM89"/>
  <c r="L89"/>
  <c r="AM87"/>
  <c r="L87"/>
  <c r="L85"/>
  <c r="L84"/>
  <c i="2" r="J647"/>
  <c r="BK609"/>
  <c r="J576"/>
  <c r="J570"/>
  <c r="J562"/>
  <c r="J550"/>
  <c r="J537"/>
  <c r="BK533"/>
  <c r="BK519"/>
  <c r="J505"/>
  <c r="J471"/>
  <c r="J461"/>
  <c r="BK445"/>
  <c r="BK424"/>
  <c r="J394"/>
  <c r="BK378"/>
  <c r="BK357"/>
  <c r="BK348"/>
  <c r="J346"/>
  <c r="BK329"/>
  <c r="BK309"/>
  <c r="J273"/>
  <c r="BK246"/>
  <c r="BK238"/>
  <c r="BK228"/>
  <c r="J206"/>
  <c r="BK195"/>
  <c r="BK181"/>
  <c r="J165"/>
  <c r="BK150"/>
  <c r="J140"/>
  <c r="BK662"/>
  <c r="J657"/>
  <c r="BK630"/>
  <c r="J626"/>
  <c r="BK616"/>
  <c r="J603"/>
  <c r="BK590"/>
  <c r="BK570"/>
  <c r="BK554"/>
  <c r="J544"/>
  <c r="J529"/>
  <c r="BK495"/>
  <c r="BK484"/>
  <c r="J453"/>
  <c r="BK436"/>
  <c r="J413"/>
  <c r="BK400"/>
  <c r="J396"/>
  <c r="J386"/>
  <c r="J368"/>
  <c r="BK343"/>
  <c r="J309"/>
  <c r="J282"/>
  <c r="BK265"/>
  <c r="BK204"/>
  <c r="BK177"/>
  <c r="BK158"/>
  <c r="BK146"/>
  <c r="BK647"/>
  <c r="BK636"/>
  <c r="J616"/>
  <c r="BK603"/>
  <c r="J583"/>
  <c r="BK562"/>
  <c r="BK552"/>
  <c r="BK535"/>
  <c r="BK522"/>
  <c r="J512"/>
  <c r="BK473"/>
  <c r="BK451"/>
  <c r="J440"/>
  <c r="BK422"/>
  <c r="J409"/>
  <c r="J400"/>
  <c r="BK392"/>
  <c r="BK388"/>
  <c r="J378"/>
  <c r="J374"/>
  <c r="BK366"/>
  <c r="J360"/>
  <c r="J343"/>
  <c r="J337"/>
  <c r="J322"/>
  <c r="BK313"/>
  <c r="BK290"/>
  <c r="J277"/>
  <c r="J271"/>
  <c r="J246"/>
  <c r="J204"/>
  <c r="J185"/>
  <c r="J162"/>
  <c r="J150"/>
  <c i="1" r="AS94"/>
  <c i="2" r="BK632"/>
  <c r="J622"/>
  <c r="J618"/>
  <c r="J574"/>
  <c r="J558"/>
  <c r="J552"/>
  <c r="J542"/>
  <c r="BK512"/>
  <c r="J495"/>
  <c r="J451"/>
  <c r="J434"/>
  <c r="J424"/>
  <c r="BK409"/>
  <c r="J392"/>
  <c r="BK374"/>
  <c r="BK364"/>
  <c r="J351"/>
  <c r="J325"/>
  <c r="BK298"/>
  <c r="BK273"/>
  <c r="J228"/>
  <c r="J190"/>
  <c r="J179"/>
  <c r="BK161"/>
  <c r="BK144"/>
  <c i="3" r="BK125"/>
  <c r="J122"/>
  <c r="J124"/>
  <c i="4" r="BK169"/>
  <c r="BK162"/>
  <c r="J159"/>
  <c r="BK155"/>
  <c r="BK143"/>
  <c r="J130"/>
  <c r="BK164"/>
  <c r="J158"/>
  <c r="BK147"/>
  <c r="BK142"/>
  <c r="J138"/>
  <c r="BK133"/>
  <c r="J127"/>
  <c r="J166"/>
  <c r="J153"/>
  <c r="BK148"/>
  <c r="J145"/>
  <c r="J140"/>
  <c r="J133"/>
  <c r="BK131"/>
  <c r="BK163"/>
  <c r="J156"/>
  <c r="BK149"/>
  <c r="BK135"/>
  <c r="BK129"/>
  <c r="J125"/>
  <c i="5" r="BK143"/>
  <c r="J137"/>
  <c r="J130"/>
  <c r="J123"/>
  <c r="BK140"/>
  <c r="BK135"/>
  <c r="BK146"/>
  <c r="BK142"/>
  <c r="J136"/>
  <c r="BK130"/>
  <c r="BK145"/>
  <c r="J140"/>
  <c r="BK132"/>
  <c r="BK127"/>
  <c r="BK123"/>
  <c i="6" r="BK341"/>
  <c r="BK335"/>
  <c r="BK329"/>
  <c r="BK320"/>
  <c r="J316"/>
  <c r="J313"/>
  <c r="BK300"/>
  <c r="BK293"/>
  <c r="BK289"/>
  <c r="BK284"/>
  <c r="J279"/>
  <c r="J276"/>
  <c r="J272"/>
  <c r="BK266"/>
  <c r="BK262"/>
  <c r="BK253"/>
  <c r="J247"/>
  <c r="BK239"/>
  <c r="BK237"/>
  <c r="J233"/>
  <c r="J223"/>
  <c r="BK218"/>
  <c r="BK213"/>
  <c r="BK200"/>
  <c r="J194"/>
  <c r="BK187"/>
  <c r="BK174"/>
  <c r="BK162"/>
  <c r="J153"/>
  <c r="BK151"/>
  <c r="J144"/>
  <c r="J328"/>
  <c r="BK313"/>
  <c r="BK310"/>
  <c r="J302"/>
  <c r="J293"/>
  <c r="BK282"/>
  <c r="BK274"/>
  <c r="BK269"/>
  <c r="J264"/>
  <c r="J257"/>
  <c r="J251"/>
  <c r="J232"/>
  <c r="J216"/>
  <c r="J208"/>
  <c r="J202"/>
  <c r="BK197"/>
  <c r="BK194"/>
  <c r="J188"/>
  <c r="J181"/>
  <c r="BK178"/>
  <c r="J172"/>
  <c r="BK163"/>
  <c r="BK156"/>
  <c r="J149"/>
  <c r="J145"/>
  <c r="J343"/>
  <c r="J332"/>
  <c r="J318"/>
  <c r="J311"/>
  <c r="J307"/>
  <c r="J301"/>
  <c r="BK296"/>
  <c r="J290"/>
  <c r="J283"/>
  <c r="BK279"/>
  <c r="J274"/>
  <c r="J268"/>
  <c r="BK257"/>
  <c r="BK247"/>
  <c r="BK243"/>
  <c r="J237"/>
  <c r="BK234"/>
  <c r="BK229"/>
  <c r="J224"/>
  <c r="BK219"/>
  <c r="BK210"/>
  <c r="J207"/>
  <c r="J204"/>
  <c r="BK201"/>
  <c r="BK196"/>
  <c r="BK188"/>
  <c r="BK184"/>
  <c r="J178"/>
  <c r="BK167"/>
  <c r="BK157"/>
  <c r="BK153"/>
  <c r="BK147"/>
  <c r="J331"/>
  <c r="BK324"/>
  <c r="J320"/>
  <c r="BK305"/>
  <c r="BK302"/>
  <c r="J298"/>
  <c r="BK288"/>
  <c r="BK263"/>
  <c r="J250"/>
  <c r="J244"/>
  <c r="J239"/>
  <c r="J231"/>
  <c r="J227"/>
  <c r="J219"/>
  <c r="J215"/>
  <c r="J210"/>
  <c r="J205"/>
  <c r="J193"/>
  <c r="J189"/>
  <c r="J182"/>
  <c r="BK169"/>
  <c r="BK164"/>
  <c r="BK158"/>
  <c r="BK152"/>
  <c r="J147"/>
  <c i="7" r="BK149"/>
  <c r="J131"/>
  <c r="BK141"/>
  <c r="J134"/>
  <c r="BK147"/>
  <c r="J129"/>
  <c r="J147"/>
  <c r="J141"/>
  <c r="BK139"/>
  <c r="BK137"/>
  <c r="BK134"/>
  <c r="BK129"/>
  <c i="2" r="J630"/>
  <c r="J590"/>
  <c r="BK572"/>
  <c r="J566"/>
  <c r="BK558"/>
  <c r="BK539"/>
  <c r="J535"/>
  <c r="J522"/>
  <c r="J508"/>
  <c r="BK466"/>
  <c r="J447"/>
  <c r="BK426"/>
  <c r="BK407"/>
  <c r="J390"/>
  <c r="J376"/>
  <c r="BK351"/>
  <c r="J347"/>
  <c r="J331"/>
  <c r="BK316"/>
  <c r="J298"/>
  <c r="J265"/>
  <c r="J230"/>
  <c r="BK207"/>
  <c r="J199"/>
  <c r="BK190"/>
  <c r="J177"/>
  <c r="BK162"/>
  <c r="J144"/>
  <c r="J680"/>
  <c r="J659"/>
  <c r="J636"/>
  <c r="J628"/>
  <c r="BK620"/>
  <c r="J599"/>
  <c r="BK576"/>
  <c r="J572"/>
  <c r="J564"/>
  <c r="BK548"/>
  <c r="J533"/>
  <c r="BK525"/>
  <c r="J485"/>
  <c r="J475"/>
  <c r="BK442"/>
  <c r="J418"/>
  <c r="J407"/>
  <c r="BK394"/>
  <c r="BK384"/>
  <c r="BK347"/>
  <c r="J329"/>
  <c r="J302"/>
  <c r="BK277"/>
  <c r="J238"/>
  <c r="BK199"/>
  <c r="BK169"/>
  <c r="J155"/>
  <c r="BK140"/>
  <c r="J645"/>
  <c r="J632"/>
  <c r="J606"/>
  <c r="BK595"/>
  <c r="BK566"/>
  <c r="BK556"/>
  <c r="J548"/>
  <c r="J527"/>
  <c r="J519"/>
  <c r="J510"/>
  <c r="J466"/>
  <c r="J442"/>
  <c r="J436"/>
  <c r="J428"/>
  <c r="J415"/>
  <c r="BK396"/>
  <c r="BK390"/>
  <c r="J382"/>
  <c r="BK376"/>
  <c r="BK372"/>
  <c r="J364"/>
  <c r="BK354"/>
  <c r="BK340"/>
  <c r="BK331"/>
  <c r="J316"/>
  <c r="BK302"/>
  <c r="BK282"/>
  <c r="BK275"/>
  <c r="BK269"/>
  <c r="BK206"/>
  <c r="BK187"/>
  <c r="BK179"/>
  <c r="BK152"/>
  <c r="J146"/>
  <c r="BK657"/>
  <c r="BK645"/>
  <c r="BK643"/>
  <c r="J641"/>
  <c r="BK626"/>
  <c r="J620"/>
  <c r="J609"/>
  <c r="J560"/>
  <c r="J556"/>
  <c r="BK544"/>
  <c r="BK517"/>
  <c r="BK505"/>
  <c r="J494"/>
  <c r="BK485"/>
  <c r="J484"/>
  <c r="BK475"/>
  <c r="BK471"/>
  <c r="BK461"/>
  <c r="BK459"/>
  <c r="BK455"/>
  <c r="J445"/>
  <c r="BK430"/>
  <c r="BK428"/>
  <c r="BK413"/>
  <c r="J398"/>
  <c r="J384"/>
  <c r="J372"/>
  <c r="J366"/>
  <c r="J354"/>
  <c r="J348"/>
  <c r="BK322"/>
  <c r="BK294"/>
  <c r="BK271"/>
  <c r="J207"/>
  <c r="J187"/>
  <c r="BK173"/>
  <c r="J158"/>
  <c r="J152"/>
  <c i="3" r="BK123"/>
  <c r="J123"/>
  <c r="J121"/>
  <c i="4" r="BK167"/>
  <c r="J161"/>
  <c r="BK157"/>
  <c r="J152"/>
  <c r="BK144"/>
  <c r="J135"/>
  <c r="J167"/>
  <c r="J162"/>
  <c r="BK154"/>
  <c r="J143"/>
  <c r="J139"/>
  <c r="BK134"/>
  <c r="J131"/>
  <c r="BK128"/>
  <c r="J169"/>
  <c r="J157"/>
  <c r="J150"/>
  <c r="J147"/>
  <c r="J142"/>
  <c r="BK139"/>
  <c r="BK136"/>
  <c r="J128"/>
  <c r="BK160"/>
  <c r="BK158"/>
  <c r="J154"/>
  <c r="BK145"/>
  <c r="J134"/>
  <c r="BK127"/>
  <c i="5" r="BK147"/>
  <c r="BK141"/>
  <c r="J135"/>
  <c r="J132"/>
  <c r="J124"/>
  <c r="J147"/>
  <c r="J139"/>
  <c r="J134"/>
  <c r="BK144"/>
  <c r="BK138"/>
  <c r="BK134"/>
  <c r="J127"/>
  <c r="J144"/>
  <c r="J138"/>
  <c r="J129"/>
  <c r="BK124"/>
  <c i="6" r="J344"/>
  <c r="BK337"/>
  <c r="BK331"/>
  <c r="J326"/>
  <c r="BK319"/>
  <c r="J315"/>
  <c r="BK312"/>
  <c r="J308"/>
  <c r="J299"/>
  <c r="J292"/>
  <c r="BK286"/>
  <c r="BK280"/>
  <c r="BK277"/>
  <c r="J273"/>
  <c r="BK268"/>
  <c r="BK264"/>
  <c r="J261"/>
  <c r="BK250"/>
  <c r="J245"/>
  <c r="J238"/>
  <c r="J234"/>
  <c r="J226"/>
  <c r="J222"/>
  <c r="J206"/>
  <c r="BK199"/>
  <c r="J192"/>
  <c r="J186"/>
  <c r="BK172"/>
  <c r="BK168"/>
  <c r="J160"/>
  <c r="J152"/>
  <c r="BK346"/>
  <c r="BK344"/>
  <c r="BK343"/>
  <c r="J342"/>
  <c r="J341"/>
  <c r="J337"/>
  <c r="J335"/>
  <c r="BK334"/>
  <c r="BK330"/>
  <c r="BK325"/>
  <c r="BK314"/>
  <c r="BK311"/>
  <c r="BK307"/>
  <c r="BK298"/>
  <c r="J296"/>
  <c r="J285"/>
  <c r="BK281"/>
  <c r="BK272"/>
  <c r="J267"/>
  <c r="BK259"/>
  <c r="J253"/>
  <c r="J235"/>
  <c r="BK222"/>
  <c r="BK215"/>
  <c r="BK204"/>
  <c r="J199"/>
  <c r="J195"/>
  <c r="BK189"/>
  <c r="BK183"/>
  <c r="J180"/>
  <c r="J177"/>
  <c r="J167"/>
  <c r="BK160"/>
  <c r="J155"/>
  <c r="J148"/>
  <c r="BK144"/>
  <c r="J346"/>
  <c r="BK340"/>
  <c r="J319"/>
  <c r="BK317"/>
  <c r="J310"/>
  <c r="J300"/>
  <c r="J295"/>
  <c r="BK292"/>
  <c r="BK285"/>
  <c r="BK276"/>
  <c r="BK273"/>
  <c r="J262"/>
  <c r="J255"/>
  <c r="BK245"/>
  <c r="BK242"/>
  <c r="J236"/>
  <c r="BK231"/>
  <c r="J228"/>
  <c r="J220"/>
  <c r="J211"/>
  <c r="BK206"/>
  <c r="J203"/>
  <c r="J198"/>
  <c r="BK193"/>
  <c r="BK186"/>
  <c r="J183"/>
  <c r="BK179"/>
  <c r="J168"/>
  <c r="J163"/>
  <c r="J156"/>
  <c r="J151"/>
  <c r="BK333"/>
  <c r="J330"/>
  <c r="J325"/>
  <c r="J322"/>
  <c r="BK315"/>
  <c r="J304"/>
  <c r="BK299"/>
  <c r="J289"/>
  <c r="J284"/>
  <c r="J277"/>
  <c r="J270"/>
  <c r="BK265"/>
  <c r="BK251"/>
  <c r="BK248"/>
  <c r="BK241"/>
  <c r="BK232"/>
  <c r="J229"/>
  <c r="BK220"/>
  <c r="BK216"/>
  <c r="BK211"/>
  <c r="BK207"/>
  <c r="BK198"/>
  <c r="J190"/>
  <c r="J184"/>
  <c r="BK170"/>
  <c r="BK165"/>
  <c r="J162"/>
  <c r="BK155"/>
  <c r="BK150"/>
  <c r="BK146"/>
  <c i="7" r="J144"/>
  <c r="BK144"/>
  <c r="J139"/>
  <c r="J137"/>
  <c r="BK133"/>
  <c r="J149"/>
  <c r="J133"/>
  <c r="BK131"/>
  <c i="2" r="BK628"/>
  <c r="BK583"/>
  <c r="BK568"/>
  <c r="BK560"/>
  <c r="BK542"/>
  <c r="BK529"/>
  <c r="BK510"/>
  <c r="J473"/>
  <c r="J459"/>
  <c r="BK434"/>
  <c r="BK405"/>
  <c r="BK382"/>
  <c r="BK360"/>
  <c r="J349"/>
  <c r="BK337"/>
  <c r="J318"/>
  <c r="J313"/>
  <c r="J290"/>
  <c r="BK244"/>
  <c r="BK230"/>
  <c r="J212"/>
  <c r="BK202"/>
  <c r="BK185"/>
  <c r="J173"/>
  <c r="J161"/>
  <c r="BK148"/>
  <c r="BK680"/>
  <c r="J662"/>
  <c r="BK641"/>
  <c r="BK622"/>
  <c r="BK606"/>
  <c r="J595"/>
  <c r="BK574"/>
  <c r="J568"/>
  <c r="BK550"/>
  <c r="BK537"/>
  <c r="BK527"/>
  <c r="BK494"/>
  <c r="J455"/>
  <c r="BK440"/>
  <c r="BK415"/>
  <c r="BK402"/>
  <c r="BK398"/>
  <c r="J388"/>
  <c r="BK380"/>
  <c r="BK346"/>
  <c r="BK325"/>
  <c r="J294"/>
  <c r="J269"/>
  <c r="BK212"/>
  <c r="J195"/>
  <c r="BK165"/>
  <c r="J148"/>
  <c r="BK659"/>
  <c r="J643"/>
  <c r="BK618"/>
  <c r="BK599"/>
  <c r="BK564"/>
  <c r="J554"/>
  <c r="J539"/>
  <c r="J525"/>
  <c r="J517"/>
  <c r="BK508"/>
  <c r="BK453"/>
  <c r="BK438"/>
  <c r="J430"/>
  <c r="BK418"/>
  <c r="J402"/>
  <c r="BK447"/>
  <c r="J438"/>
  <c r="J426"/>
  <c r="J422"/>
  <c r="J405"/>
  <c r="BK386"/>
  <c r="J380"/>
  <c r="BK368"/>
  <c r="J357"/>
  <c r="BK349"/>
  <c r="J340"/>
  <c r="BK318"/>
  <c r="J275"/>
  <c r="J244"/>
  <c r="J202"/>
  <c r="J181"/>
  <c r="J169"/>
  <c r="BK155"/>
  <c i="3" r="J125"/>
  <c r="BK124"/>
  <c r="BK122"/>
  <c r="BK121"/>
  <c i="4" r="J164"/>
  <c r="J160"/>
  <c r="BK156"/>
  <c r="J148"/>
  <c r="BK140"/>
  <c r="BK166"/>
  <c r="BK161"/>
  <c r="BK150"/>
  <c r="J146"/>
  <c r="BK141"/>
  <c r="J136"/>
  <c r="J132"/>
  <c r="J129"/>
  <c r="BK126"/>
  <c r="J163"/>
  <c r="BK152"/>
  <c r="J149"/>
  <c r="BK146"/>
  <c r="J141"/>
  <c r="BK138"/>
  <c r="BK132"/>
  <c r="BK125"/>
  <c r="BK159"/>
  <c r="J155"/>
  <c r="BK153"/>
  <c r="J144"/>
  <c r="BK130"/>
  <c r="J126"/>
  <c i="5" r="J146"/>
  <c r="J142"/>
  <c r="J133"/>
  <c r="BK129"/>
  <c r="J145"/>
  <c r="BK136"/>
  <c r="BK133"/>
  <c r="J143"/>
  <c r="BK137"/>
  <c r="J131"/>
  <c r="J126"/>
  <c r="J141"/>
  <c r="BK139"/>
  <c r="BK131"/>
  <c r="BK126"/>
  <c i="6" r="BK347"/>
  <c r="J340"/>
  <c r="J334"/>
  <c r="BK328"/>
  <c r="BK322"/>
  <c r="BK318"/>
  <c r="BK309"/>
  <c r="BK303"/>
  <c r="BK295"/>
  <c r="BK290"/>
  <c r="J288"/>
  <c r="J281"/>
  <c r="J278"/>
  <c r="BK275"/>
  <c r="J271"/>
  <c r="BK267"/>
  <c r="J263"/>
  <c r="BK255"/>
  <c r="J248"/>
  <c r="J242"/>
  <c r="BK236"/>
  <c r="BK228"/>
  <c r="BK224"/>
  <c r="BK221"/>
  <c r="J214"/>
  <c r="J201"/>
  <c r="BK195"/>
  <c r="J191"/>
  <c r="BK181"/>
  <c r="J169"/>
  <c r="J164"/>
  <c r="J157"/>
  <c r="BK145"/>
  <c r="J333"/>
  <c r="J329"/>
  <c r="BK323"/>
  <c r="J312"/>
  <c r="J309"/>
  <c r="J305"/>
  <c r="J297"/>
  <c r="J287"/>
  <c r="BK283"/>
  <c r="J280"/>
  <c r="BK270"/>
  <c r="J265"/>
  <c r="BK261"/>
  <c r="BK252"/>
  <c r="BK233"/>
  <c r="BK226"/>
  <c r="J217"/>
  <c r="J213"/>
  <c r="BK203"/>
  <c r="J196"/>
  <c r="BK190"/>
  <c r="J185"/>
  <c r="BK182"/>
  <c r="J179"/>
  <c r="J174"/>
  <c r="BK166"/>
  <c r="J159"/>
  <c r="J150"/>
  <c r="J146"/>
  <c r="J347"/>
  <c r="BK342"/>
  <c r="J324"/>
  <c r="BK316"/>
  <c r="BK308"/>
  <c r="BK304"/>
  <c r="BK297"/>
  <c r="BK294"/>
  <c r="J286"/>
  <c r="J282"/>
  <c r="J275"/>
  <c r="J269"/>
  <c r="J259"/>
  <c r="J249"/>
  <c r="BK244"/>
  <c r="J241"/>
  <c r="BK235"/>
  <c r="J230"/>
  <c r="BK227"/>
  <c r="J221"/>
  <c r="J218"/>
  <c r="BK209"/>
  <c r="BK208"/>
  <c r="BK205"/>
  <c r="BK202"/>
  <c r="J197"/>
  <c r="BK192"/>
  <c r="BK185"/>
  <c r="BK180"/>
  <c r="J170"/>
  <c r="J165"/>
  <c r="J158"/>
  <c r="BK154"/>
  <c r="BK149"/>
  <c r="BK332"/>
  <c r="BK326"/>
  <c r="J323"/>
  <c r="J317"/>
  <c r="J314"/>
  <c r="J303"/>
  <c r="BK301"/>
  <c r="J294"/>
  <c r="BK287"/>
  <c r="BK278"/>
  <c r="BK271"/>
  <c r="J266"/>
  <c r="J252"/>
  <c r="BK249"/>
  <c r="J243"/>
  <c r="BK238"/>
  <c r="BK230"/>
  <c r="BK223"/>
  <c r="BK217"/>
  <c r="BK214"/>
  <c r="J209"/>
  <c r="J200"/>
  <c r="BK191"/>
  <c r="J187"/>
  <c r="BK177"/>
  <c r="J166"/>
  <c r="BK159"/>
  <c r="J154"/>
  <c r="BK148"/>
  <c i="7" r="BK143"/>
  <c r="J143"/>
  <c i="4" l="1" r="BK124"/>
  <c r="J124"/>
  <c r="J98"/>
  <c r="BK137"/>
  <c r="J137"/>
  <c r="J99"/>
  <c r="BK151"/>
  <c r="J151"/>
  <c r="J100"/>
  <c r="T165"/>
  <c i="6" r="T143"/>
  <c r="T142"/>
  <c r="T161"/>
  <c r="BK176"/>
  <c r="J176"/>
  <c r="J104"/>
  <c r="BK212"/>
  <c r="J212"/>
  <c r="J105"/>
  <c r="BK225"/>
  <c r="J225"/>
  <c r="J106"/>
  <c r="BK240"/>
  <c r="J240"/>
  <c r="J107"/>
  <c r="BK246"/>
  <c r="J246"/>
  <c r="J108"/>
  <c r="BK260"/>
  <c r="BK291"/>
  <c r="J291"/>
  <c r="J113"/>
  <c r="R306"/>
  <c r="R321"/>
  <c r="R327"/>
  <c r="P339"/>
  <c r="P338"/>
  <c r="P345"/>
  <c i="7" r="R132"/>
  <c r="R127"/>
  <c r="R126"/>
  <c i="2" r="BK139"/>
  <c r="J139"/>
  <c r="J98"/>
  <c r="T139"/>
  <c r="R154"/>
  <c r="T154"/>
  <c r="R172"/>
  <c r="P201"/>
  <c r="P211"/>
  <c r="BK276"/>
  <c r="J276"/>
  <c r="J103"/>
  <c r="R276"/>
  <c r="P345"/>
  <c r="BK353"/>
  <c r="J353"/>
  <c r="J107"/>
  <c r="R353"/>
  <c r="P373"/>
  <c r="P379"/>
  <c r="T379"/>
  <c r="P408"/>
  <c r="T408"/>
  <c r="R437"/>
  <c r="P534"/>
  <c r="BK549"/>
  <c r="J549"/>
  <c r="J113"/>
  <c r="BK575"/>
  <c r="J575"/>
  <c r="J114"/>
  <c r="T575"/>
  <c r="R619"/>
  <c r="P642"/>
  <c r="T642"/>
  <c i="3" r="BK120"/>
  <c r="J120"/>
  <c r="J98"/>
  <c r="R120"/>
  <c r="R119"/>
  <c r="R118"/>
  <c i="4" r="T124"/>
  <c r="T137"/>
  <c r="T151"/>
  <c r="P165"/>
  <c i="5" r="P122"/>
  <c r="BK125"/>
  <c r="J125"/>
  <c r="J99"/>
  <c r="R125"/>
  <c r="P128"/>
  <c i="6" r="P143"/>
  <c r="P142"/>
  <c r="P161"/>
  <c r="R176"/>
  <c r="R212"/>
  <c r="R225"/>
  <c r="R240"/>
  <c r="R246"/>
  <c r="P260"/>
  <c r="P258"/>
  <c r="R291"/>
  <c r="P306"/>
  <c r="P321"/>
  <c r="P327"/>
  <c r="R339"/>
  <c r="R338"/>
  <c r="R345"/>
  <c i="7" r="BK132"/>
  <c r="J132"/>
  <c r="J100"/>
  <c r="R142"/>
  <c i="2" r="R139"/>
  <c r="BK154"/>
  <c r="J154"/>
  <c r="J99"/>
  <c r="BK172"/>
  <c r="J172"/>
  <c r="J100"/>
  <c r="T172"/>
  <c r="BK211"/>
  <c r="J211"/>
  <c r="J102"/>
  <c r="T211"/>
  <c r="P276"/>
  <c r="BK345"/>
  <c r="J345"/>
  <c r="J104"/>
  <c r="T345"/>
  <c r="P353"/>
  <c r="BK373"/>
  <c r="J373"/>
  <c r="J108"/>
  <c r="BK379"/>
  <c r="J379"/>
  <c r="J109"/>
  <c r="BK408"/>
  <c r="J408"/>
  <c r="J110"/>
  <c r="BK437"/>
  <c r="J437"/>
  <c r="J111"/>
  <c r="T437"/>
  <c r="R534"/>
  <c r="P549"/>
  <c r="T549"/>
  <c r="R575"/>
  <c r="P619"/>
  <c r="BK642"/>
  <c r="J642"/>
  <c r="J116"/>
  <c i="3" r="P120"/>
  <c r="P119"/>
  <c r="P118"/>
  <c i="1" r="AU96"/>
  <c i="3" r="T120"/>
  <c r="T119"/>
  <c r="T118"/>
  <c i="4" r="P124"/>
  <c r="P137"/>
  <c r="P151"/>
  <c r="BK165"/>
  <c r="J165"/>
  <c r="J101"/>
  <c i="5" r="BK122"/>
  <c r="J122"/>
  <c r="J98"/>
  <c r="T122"/>
  <c r="P125"/>
  <c r="T125"/>
  <c r="T128"/>
  <c i="6" r="BK143"/>
  <c r="J143"/>
  <c r="J99"/>
  <c r="BK161"/>
  <c r="J161"/>
  <c r="J100"/>
  <c r="P176"/>
  <c r="P212"/>
  <c r="P225"/>
  <c r="P240"/>
  <c r="P246"/>
  <c r="R260"/>
  <c r="R258"/>
  <c r="P291"/>
  <c r="BK306"/>
  <c r="J306"/>
  <c r="J114"/>
  <c r="BK321"/>
  <c r="J321"/>
  <c r="J115"/>
  <c r="BK327"/>
  <c r="J327"/>
  <c r="J116"/>
  <c r="BK339"/>
  <c r="BK338"/>
  <c r="J338"/>
  <c r="J118"/>
  <c r="BK345"/>
  <c r="J345"/>
  <c r="J120"/>
  <c i="7" r="P132"/>
  <c r="P127"/>
  <c r="P126"/>
  <c i="1" r="AU100"/>
  <c i="7" r="P142"/>
  <c i="2" r="P139"/>
  <c r="P154"/>
  <c r="P172"/>
  <c r="BK201"/>
  <c r="J201"/>
  <c r="J101"/>
  <c r="R201"/>
  <c r="T201"/>
  <c r="R211"/>
  <c r="T276"/>
  <c r="R345"/>
  <c r="T353"/>
  <c r="R373"/>
  <c r="T373"/>
  <c r="R379"/>
  <c r="R408"/>
  <c r="P437"/>
  <c r="BK534"/>
  <c r="J534"/>
  <c r="J112"/>
  <c r="T534"/>
  <c r="R549"/>
  <c r="P575"/>
  <c r="BK619"/>
  <c r="J619"/>
  <c r="J115"/>
  <c r="T619"/>
  <c r="R642"/>
  <c i="4" r="R124"/>
  <c r="R137"/>
  <c r="R151"/>
  <c r="R165"/>
  <c i="5" r="R122"/>
  <c r="BK128"/>
  <c r="J128"/>
  <c r="J100"/>
  <c r="R128"/>
  <c i="6" r="R143"/>
  <c r="R142"/>
  <c r="R161"/>
  <c r="T176"/>
  <c r="T175"/>
  <c r="T212"/>
  <c r="T225"/>
  <c r="T240"/>
  <c r="T246"/>
  <c r="T260"/>
  <c r="T258"/>
  <c r="T291"/>
  <c r="T306"/>
  <c r="T321"/>
  <c r="T327"/>
  <c r="T339"/>
  <c r="T338"/>
  <c r="T345"/>
  <c i="7" r="T132"/>
  <c r="T127"/>
  <c r="T126"/>
  <c r="BK142"/>
  <c r="J142"/>
  <c r="J104"/>
  <c r="T142"/>
  <c i="6" r="BK254"/>
  <c r="J254"/>
  <c r="J109"/>
  <c i="7" r="BK128"/>
  <c r="J128"/>
  <c r="J98"/>
  <c r="BK130"/>
  <c r="J130"/>
  <c r="J99"/>
  <c r="BK136"/>
  <c r="J136"/>
  <c r="J101"/>
  <c r="BK140"/>
  <c r="J140"/>
  <c r="J103"/>
  <c i="4" r="BK168"/>
  <c r="J168"/>
  <c r="J102"/>
  <c i="6" r="BK171"/>
  <c r="J171"/>
  <c r="J101"/>
  <c r="BK256"/>
  <c r="J256"/>
  <c r="J110"/>
  <c r="BK336"/>
  <c r="J336"/>
  <c r="J117"/>
  <c i="7" r="BK148"/>
  <c r="J148"/>
  <c r="J106"/>
  <c i="2" r="BK661"/>
  <c r="J661"/>
  <c r="J117"/>
  <c i="7" r="BK146"/>
  <c r="J146"/>
  <c r="J105"/>
  <c i="2" r="BK350"/>
  <c r="J350"/>
  <c r="J105"/>
  <c i="6" r="BK173"/>
  <c r="J173"/>
  <c r="J102"/>
  <c i="7" r="BK138"/>
  <c r="J138"/>
  <c r="J102"/>
  <c i="6" r="J339"/>
  <c r="J119"/>
  <c i="7" r="BE143"/>
  <c i="6" r="BK175"/>
  <c r="J175"/>
  <c r="J103"/>
  <c r="J260"/>
  <c r="J112"/>
  <c i="7" r="J89"/>
  <c r="BE129"/>
  <c r="BE134"/>
  <c r="BE141"/>
  <c r="BE144"/>
  <c r="BE149"/>
  <c i="6" r="BK142"/>
  <c i="7" r="F92"/>
  <c r="BE147"/>
  <c r="E85"/>
  <c r="BE131"/>
  <c r="BE133"/>
  <c r="BE137"/>
  <c r="BE139"/>
  <c i="6" r="J91"/>
  <c r="E130"/>
  <c r="J134"/>
  <c r="F137"/>
  <c r="BE179"/>
  <c r="BE180"/>
  <c r="BE182"/>
  <c r="BE186"/>
  <c r="BE187"/>
  <c r="BE193"/>
  <c r="BE194"/>
  <c r="BE195"/>
  <c r="BE196"/>
  <c r="BE201"/>
  <c r="BE203"/>
  <c r="BE205"/>
  <c r="BE217"/>
  <c r="BE221"/>
  <c r="BE233"/>
  <c r="BE234"/>
  <c r="BE235"/>
  <c r="BE242"/>
  <c r="BE253"/>
  <c r="BE255"/>
  <c r="BE259"/>
  <c r="BE261"/>
  <c r="BE264"/>
  <c r="BE266"/>
  <c r="BE268"/>
  <c r="BE279"/>
  <c r="BE282"/>
  <c r="BE284"/>
  <c r="BE288"/>
  <c r="BE289"/>
  <c r="BE293"/>
  <c r="BE295"/>
  <c r="BE305"/>
  <c r="BE307"/>
  <c r="BE308"/>
  <c r="BE309"/>
  <c r="BE310"/>
  <c r="BE311"/>
  <c r="BE313"/>
  <c r="BE316"/>
  <c r="BE317"/>
  <c r="BE318"/>
  <c r="BE333"/>
  <c r="BE340"/>
  <c r="BE341"/>
  <c r="BE343"/>
  <c r="F136"/>
  <c r="BE144"/>
  <c r="BE145"/>
  <c r="BE155"/>
  <c r="BE159"/>
  <c r="BE160"/>
  <c r="BE163"/>
  <c r="BE168"/>
  <c r="BE170"/>
  <c r="BE172"/>
  <c r="BE174"/>
  <c r="BE181"/>
  <c r="BE190"/>
  <c r="BE198"/>
  <c r="BE199"/>
  <c r="BE211"/>
  <c r="BE213"/>
  <c r="BE214"/>
  <c r="BE216"/>
  <c r="BE222"/>
  <c r="BE224"/>
  <c r="BE232"/>
  <c r="BE238"/>
  <c r="BE249"/>
  <c r="BE250"/>
  <c r="BE252"/>
  <c r="BE262"/>
  <c r="BE263"/>
  <c r="BE265"/>
  <c r="BE271"/>
  <c r="BE276"/>
  <c r="BE277"/>
  <c r="BE280"/>
  <c r="BE281"/>
  <c r="BE285"/>
  <c r="BE286"/>
  <c r="BE287"/>
  <c r="BE298"/>
  <c r="BE302"/>
  <c r="BE304"/>
  <c r="BE312"/>
  <c r="BE314"/>
  <c r="BE320"/>
  <c r="BE322"/>
  <c r="BE325"/>
  <c r="BE326"/>
  <c r="BE328"/>
  <c r="BE329"/>
  <c r="BE330"/>
  <c r="BE337"/>
  <c r="BE344"/>
  <c r="BE346"/>
  <c r="J137"/>
  <c r="BE150"/>
  <c r="BE151"/>
  <c r="BE152"/>
  <c r="BE153"/>
  <c r="BE156"/>
  <c r="BE164"/>
  <c r="BE167"/>
  <c r="BE169"/>
  <c r="BE185"/>
  <c r="BE191"/>
  <c r="BE192"/>
  <c r="BE200"/>
  <c r="BE206"/>
  <c r="BE210"/>
  <c r="BE218"/>
  <c r="BE219"/>
  <c r="BE220"/>
  <c r="BE223"/>
  <c r="BE227"/>
  <c r="BE228"/>
  <c r="BE230"/>
  <c r="BE236"/>
  <c r="BE237"/>
  <c r="BE239"/>
  <c r="BE241"/>
  <c r="BE243"/>
  <c r="BE244"/>
  <c r="BE245"/>
  <c r="BE247"/>
  <c r="BE267"/>
  <c r="BE270"/>
  <c r="BE272"/>
  <c r="BE274"/>
  <c r="BE278"/>
  <c r="BE290"/>
  <c r="BE292"/>
  <c r="BE294"/>
  <c r="BE299"/>
  <c r="BE303"/>
  <c r="BE315"/>
  <c r="BE319"/>
  <c r="BE331"/>
  <c r="BE335"/>
  <c r="BE146"/>
  <c r="BE147"/>
  <c r="BE148"/>
  <c r="BE149"/>
  <c r="BE154"/>
  <c r="BE157"/>
  <c r="BE158"/>
  <c r="BE162"/>
  <c r="BE165"/>
  <c r="BE166"/>
  <c r="BE177"/>
  <c r="BE178"/>
  <c r="BE183"/>
  <c r="BE184"/>
  <c r="BE188"/>
  <c r="BE189"/>
  <c r="BE197"/>
  <c r="BE202"/>
  <c r="BE204"/>
  <c r="BE207"/>
  <c r="BE208"/>
  <c r="BE209"/>
  <c r="BE215"/>
  <c r="BE226"/>
  <c r="BE229"/>
  <c r="BE231"/>
  <c r="BE248"/>
  <c r="BE251"/>
  <c r="BE257"/>
  <c r="BE269"/>
  <c r="BE273"/>
  <c r="BE275"/>
  <c r="BE283"/>
  <c r="BE296"/>
  <c r="BE297"/>
  <c r="BE300"/>
  <c r="BE301"/>
  <c r="BE323"/>
  <c r="BE324"/>
  <c r="BE332"/>
  <c r="BE334"/>
  <c r="BE342"/>
  <c r="BE347"/>
  <c i="5" r="E85"/>
  <c r="F92"/>
  <c r="J114"/>
  <c r="BE133"/>
  <c r="BE134"/>
  <c r="BE135"/>
  <c r="BE142"/>
  <c r="BE146"/>
  <c i="4" r="BK123"/>
  <c r="J123"/>
  <c r="J97"/>
  <c i="5" r="BE123"/>
  <c r="BE131"/>
  <c r="BE132"/>
  <c r="BE138"/>
  <c r="BE139"/>
  <c r="BE140"/>
  <c r="BE145"/>
  <c r="BE147"/>
  <c r="BE127"/>
  <c r="BE136"/>
  <c r="BE141"/>
  <c r="BE143"/>
  <c r="BE124"/>
  <c r="BE126"/>
  <c r="BE129"/>
  <c r="BE130"/>
  <c r="BE137"/>
  <c r="BE144"/>
  <c i="4" r="E85"/>
  <c r="J89"/>
  <c r="F92"/>
  <c r="F118"/>
  <c r="J119"/>
  <c r="BE138"/>
  <c r="BE140"/>
  <c r="BE144"/>
  <c r="BE147"/>
  <c r="BE150"/>
  <c i="3" r="BK119"/>
  <c r="BK118"/>
  <c r="J118"/>
  <c i="4" r="J91"/>
  <c r="BE125"/>
  <c r="BE126"/>
  <c r="BE128"/>
  <c r="BE130"/>
  <c r="BE134"/>
  <c r="BE142"/>
  <c r="BE143"/>
  <c r="BE145"/>
  <c r="BE154"/>
  <c r="BE158"/>
  <c r="BE160"/>
  <c r="BE161"/>
  <c r="BE164"/>
  <c r="BE129"/>
  <c r="BE148"/>
  <c r="BE155"/>
  <c r="BE156"/>
  <c r="BE157"/>
  <c r="BE159"/>
  <c r="BE163"/>
  <c r="BE127"/>
  <c r="BE131"/>
  <c r="BE132"/>
  <c r="BE133"/>
  <c r="BE135"/>
  <c r="BE136"/>
  <c r="BE139"/>
  <c r="BE141"/>
  <c r="BE146"/>
  <c r="BE149"/>
  <c r="BE152"/>
  <c r="BE153"/>
  <c r="BE162"/>
  <c r="BE166"/>
  <c r="BE167"/>
  <c r="BE169"/>
  <c i="3" r="F115"/>
  <c r="BE121"/>
  <c r="BE123"/>
  <c r="BE124"/>
  <c r="E108"/>
  <c r="BE125"/>
  <c r="J89"/>
  <c r="BE122"/>
  <c i="2" r="E127"/>
  <c r="BE148"/>
  <c r="BE162"/>
  <c r="BE177"/>
  <c r="BE181"/>
  <c r="BE195"/>
  <c r="BE202"/>
  <c r="BE204"/>
  <c r="BE246"/>
  <c r="BE265"/>
  <c r="BE302"/>
  <c r="BE329"/>
  <c r="BE331"/>
  <c r="BE346"/>
  <c r="BE357"/>
  <c r="BE376"/>
  <c r="BE380"/>
  <c r="BE388"/>
  <c r="BE394"/>
  <c r="BE402"/>
  <c r="BE415"/>
  <c r="BE434"/>
  <c r="BE440"/>
  <c r="BE442"/>
  <c r="BE485"/>
  <c r="BE508"/>
  <c r="BE522"/>
  <c r="BE525"/>
  <c r="BE527"/>
  <c r="BE533"/>
  <c r="BE535"/>
  <c r="BE554"/>
  <c r="BE558"/>
  <c r="BE562"/>
  <c r="BE566"/>
  <c r="BE570"/>
  <c r="BE576"/>
  <c r="BE590"/>
  <c r="BE603"/>
  <c r="BE606"/>
  <c r="BE609"/>
  <c r="BE628"/>
  <c r="BE630"/>
  <c r="BE645"/>
  <c r="F92"/>
  <c r="J131"/>
  <c r="BE140"/>
  <c r="BE146"/>
  <c r="BE158"/>
  <c r="BE165"/>
  <c r="BE169"/>
  <c r="BE173"/>
  <c r="BE190"/>
  <c r="BE199"/>
  <c r="BE212"/>
  <c r="BE230"/>
  <c r="BE238"/>
  <c r="BE294"/>
  <c r="BE316"/>
  <c r="BE325"/>
  <c r="BE343"/>
  <c r="BE347"/>
  <c r="BE348"/>
  <c r="BE349"/>
  <c r="BE351"/>
  <c r="BE378"/>
  <c r="BE382"/>
  <c r="BE392"/>
  <c r="BE405"/>
  <c r="BE445"/>
  <c r="BE455"/>
  <c r="BE475"/>
  <c r="BE484"/>
  <c r="BE494"/>
  <c r="BE495"/>
  <c r="BE529"/>
  <c r="BE537"/>
  <c r="BE542"/>
  <c r="BE548"/>
  <c r="BE560"/>
  <c r="BE568"/>
  <c r="BE572"/>
  <c r="BE574"/>
  <c r="BE583"/>
  <c r="BE620"/>
  <c r="BE622"/>
  <c r="BE626"/>
  <c r="BE150"/>
  <c r="BE161"/>
  <c r="BE179"/>
  <c r="BE185"/>
  <c r="BE187"/>
  <c r="BE206"/>
  <c r="BE207"/>
  <c r="BE228"/>
  <c r="BE244"/>
  <c r="BE271"/>
  <c r="BE282"/>
  <c r="BE309"/>
  <c r="BE313"/>
  <c r="BE318"/>
  <c r="BE337"/>
  <c r="BE354"/>
  <c r="BE360"/>
  <c r="BE372"/>
  <c r="BE374"/>
  <c r="BE390"/>
  <c r="BE407"/>
  <c r="BE422"/>
  <c r="BE424"/>
  <c r="BE426"/>
  <c r="BE430"/>
  <c r="BE447"/>
  <c r="BE461"/>
  <c r="BE466"/>
  <c r="BE505"/>
  <c r="BE510"/>
  <c r="BE517"/>
  <c r="BE519"/>
  <c r="BE539"/>
  <c r="BE632"/>
  <c r="BE643"/>
  <c r="BE657"/>
  <c r="BE659"/>
  <c r="BE662"/>
  <c r="BE680"/>
  <c r="BE144"/>
  <c r="BE152"/>
  <c r="BE155"/>
  <c r="BE269"/>
  <c r="BE273"/>
  <c r="BE275"/>
  <c r="BE277"/>
  <c r="BE290"/>
  <c r="BE298"/>
  <c r="BE322"/>
  <c r="BE340"/>
  <c r="BE364"/>
  <c r="BE366"/>
  <c r="BE368"/>
  <c r="BE384"/>
  <c r="BE386"/>
  <c r="BE396"/>
  <c r="BE398"/>
  <c r="BE400"/>
  <c r="BE409"/>
  <c r="BE413"/>
  <c r="BE418"/>
  <c r="BE428"/>
  <c r="BE436"/>
  <c r="BE438"/>
  <c r="BE451"/>
  <c r="BE453"/>
  <c r="BE459"/>
  <c r="BE471"/>
  <c r="BE473"/>
  <c r="BE512"/>
  <c r="BE544"/>
  <c r="BE550"/>
  <c r="BE552"/>
  <c r="BE556"/>
  <c r="BE564"/>
  <c r="BE595"/>
  <c r="BE599"/>
  <c r="BE616"/>
  <c r="BE618"/>
  <c r="BE636"/>
  <c r="BE641"/>
  <c r="BE647"/>
  <c r="F37"/>
  <c i="1" r="BD95"/>
  <c i="3" r="F34"/>
  <c i="1" r="BA96"/>
  <c i="3" r="F37"/>
  <c i="1" r="BD96"/>
  <c i="3" r="F35"/>
  <c i="1" r="BB96"/>
  <c i="3" r="F36"/>
  <c i="1" r="BC96"/>
  <c i="4" r="F36"/>
  <c i="1" r="BC97"/>
  <c i="4" r="F37"/>
  <c i="1" r="BD97"/>
  <c i="5" r="F35"/>
  <c i="1" r="BB98"/>
  <c i="6" r="F36"/>
  <c i="1" r="BC99"/>
  <c i="7" r="F35"/>
  <c i="1" r="BB100"/>
  <c i="2" r="F34"/>
  <c i="1" r="BA95"/>
  <c i="4" r="F35"/>
  <c i="1" r="BB97"/>
  <c i="5" r="F37"/>
  <c i="1" r="BD98"/>
  <c i="6" r="F34"/>
  <c i="1" r="BA99"/>
  <c i="6" r="J34"/>
  <c i="1" r="AW99"/>
  <c i="7" r="F34"/>
  <c i="1" r="BA100"/>
  <c i="2" r="F35"/>
  <c i="1" r="BB95"/>
  <c i="4" r="F34"/>
  <c i="1" r="BA97"/>
  <c i="5" r="J34"/>
  <c i="1" r="AW98"/>
  <c i="6" r="F35"/>
  <c i="1" r="BB99"/>
  <c i="7" r="J34"/>
  <c i="1" r="AW100"/>
  <c i="2" r="F36"/>
  <c i="1" r="BC95"/>
  <c i="2" r="J34"/>
  <c i="1" r="AW95"/>
  <c i="3" r="J34"/>
  <c i="1" r="AW96"/>
  <c i="3" r="J30"/>
  <c i="4" r="J34"/>
  <c i="1" r="AW97"/>
  <c i="5" r="F34"/>
  <c i="1" r="BA98"/>
  <c i="5" r="F36"/>
  <c i="1" r="BC98"/>
  <c i="6" r="F37"/>
  <c i="1" r="BD99"/>
  <c i="7" r="F37"/>
  <c i="1" r="BD100"/>
  <c i="7" r="F36"/>
  <c i="1" r="BC100"/>
  <c i="4" l="1" r="R123"/>
  <c r="R122"/>
  <c i="2" r="R138"/>
  <c i="5" r="P121"/>
  <c r="P120"/>
  <c i="1" r="AU98"/>
  <c i="4" r="T123"/>
  <c r="T122"/>
  <c i="2" r="R352"/>
  <c r="T138"/>
  <c r="P138"/>
  <c i="6" r="P175"/>
  <c r="P141"/>
  <c r="P140"/>
  <c i="1" r="AU99"/>
  <c i="5" r="T121"/>
  <c r="T120"/>
  <c i="2" r="T352"/>
  <c r="T137"/>
  <c i="6" r="BK258"/>
  <c r="J258"/>
  <c r="J111"/>
  <c i="5" r="R121"/>
  <c r="R120"/>
  <c i="4" r="P123"/>
  <c r="P122"/>
  <c i="1" r="AU97"/>
  <c i="2" r="P352"/>
  <c i="6" r="R175"/>
  <c r="R141"/>
  <c r="R140"/>
  <c r="T141"/>
  <c r="T140"/>
  <c i="7" r="BK127"/>
  <c r="J127"/>
  <c r="J97"/>
  <c i="5" r="BK121"/>
  <c r="J121"/>
  <c r="J97"/>
  <c i="2" r="BK138"/>
  <c r="J138"/>
  <c r="J97"/>
  <c r="BK352"/>
  <c r="J352"/>
  <c r="J106"/>
  <c i="6" r="J142"/>
  <c r="J98"/>
  <c i="4" r="BK122"/>
  <c r="J122"/>
  <c i="1" r="AG96"/>
  <c i="3" r="J96"/>
  <c r="J119"/>
  <c r="J97"/>
  <c i="2" r="J33"/>
  <c i="1" r="AV95"/>
  <c r="AT95"/>
  <c i="7" r="J33"/>
  <c i="1" r="AV100"/>
  <c r="AT100"/>
  <c r="BD94"/>
  <c r="W33"/>
  <c r="BB94"/>
  <c r="W31"/>
  <c i="2" r="F33"/>
  <c i="1" r="AZ95"/>
  <c i="7" r="F33"/>
  <c i="1" r="AZ100"/>
  <c r="BC94"/>
  <c r="W32"/>
  <c r="BA94"/>
  <c r="W30"/>
  <c i="3" r="F33"/>
  <c i="1" r="AZ96"/>
  <c i="3" r="J33"/>
  <c i="1" r="AV96"/>
  <c r="AT96"/>
  <c r="AN96"/>
  <c i="4" r="F33"/>
  <c i="1" r="AZ97"/>
  <c i="4" r="J30"/>
  <c i="1" r="AG97"/>
  <c i="5" r="J33"/>
  <c i="1" r="AV98"/>
  <c r="AT98"/>
  <c i="6" r="F33"/>
  <c i="1" r="AZ99"/>
  <c i="4" r="J33"/>
  <c i="1" r="AV97"/>
  <c r="AT97"/>
  <c i="5" r="F33"/>
  <c i="1" r="AZ98"/>
  <c i="6" r="J33"/>
  <c i="1" r="AV99"/>
  <c r="AT99"/>
  <c i="2" l="1" r="P137"/>
  <c i="1" r="AU95"/>
  <c i="2" r="R137"/>
  <c i="5" r="BK120"/>
  <c r="J120"/>
  <c r="J96"/>
  <c i="7" r="BK126"/>
  <c r="J126"/>
  <c r="J96"/>
  <c i="6" r="BK141"/>
  <c r="J141"/>
  <c r="J97"/>
  <c i="2" r="BK137"/>
  <c r="J137"/>
  <c r="J96"/>
  <c i="1" r="AN97"/>
  <c i="4" r="J96"/>
  <c r="J39"/>
  <c i="3" r="J39"/>
  <c i="1" r="AU94"/>
  <c r="AW94"/>
  <c r="AK30"/>
  <c r="AY94"/>
  <c r="AZ94"/>
  <c r="W29"/>
  <c r="AX94"/>
  <c i="6" l="1" r="BK140"/>
  <c r="J140"/>
  <c r="J96"/>
  <c i="7" r="J30"/>
  <c i="1" r="AG100"/>
  <c i="5" r="J30"/>
  <c i="1" r="AG98"/>
  <c i="2" r="J30"/>
  <c i="1" r="AG95"/>
  <c r="AV94"/>
  <c r="AK29"/>
  <c i="7" l="1" r="J39"/>
  <c i="5" r="J39"/>
  <c i="2" r="J39"/>
  <c i="1" r="AN95"/>
  <c r="AN100"/>
  <c r="AN98"/>
  <c i="6" r="J30"/>
  <c i="1" r="AG99"/>
  <c r="AG94"/>
  <c r="AK26"/>
  <c r="AT94"/>
  <c r="AN94"/>
  <c l="1" r="AN99"/>
  <c i="6" r="J39"/>
  <c i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<sst xmlns="http://schemas.openxmlformats.org/spreadsheetml/2006/main">
  <si>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</si>
  <si>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</si>
  <si>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</si>
  <si>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</si>
  <si>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{ad00943f-78b0-4a80-8047-a42f91b2772f}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</si>
  <si>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</si>
  <si>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</si>
  <si>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</si>
  <si>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</si>
  <si>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</si>
  <si>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</si>
  <si>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</si>
  <si>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</si>
  <si>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</si>
  <si>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</si>
  <si>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Projektis2781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</si>
  <si>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</si>
  <si>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</si>
  <si>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Učebny kybernetické ochrany budova SPŠ D.K.n.L.</t>
  </si>
  <si>
    <t>KSO:</t>
  </si>
  <si>
    <t>CC-CZ:</t>
  </si>
  <si>
    <t>Místo:</t>
  </si>
  <si>
    <t>Dvůr Králové n.L., J.Wolkera 133</t>
  </si>
  <si>
    <t>Datum:</t>
  </si>
  <si>
    <t>20. 7. 2023</t>
  </si>
  <si>
    <t>Zadavatel:</t>
  </si>
  <si>
    <t>IČ:</t>
  </si>
  <si>
    <t>SPOŠ Dvůr Králové n.L., E.Krásnohorské 2029</t>
  </si>
  <si>
    <t>DIČ:</t>
  </si>
  <si>
    <t>Uchazeč:</t>
  </si>
  <si>
    <t>Vyplň údaj</t>
  </si>
  <si>
    <t>Projektant:</t>
  </si>
  <si>
    <t>Projektis spol.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</si>
  <si>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</si>
  <si>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</si>
  <si>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</si>
  <si>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</si>
  <si>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</si>
  <si>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</si>
  <si>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</si>
  <si>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</si>
  <si>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</si>
  <si>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</si>
  <si>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</si>
  <si>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</si>
  <si>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</si>
  <si>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</si>
  <si>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</si>
  <si>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</si>
  <si>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</si>
  <si>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</si>
  <si>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</si>
  <si>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</si>
  <si>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</si>
  <si>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</si>
  <si>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</si>
  <si>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</si>
  <si>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</si>
  <si>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</si>
  <si>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</si>
  <si>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</si>
  <si>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</si>
  <si>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</si>
  <si>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</si>
  <si>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</si>
  <si>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</si>
  <si>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</si>
  <si>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</si>
  <si>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</si>
  <si>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</si>
  <si>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</si>
  <si>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</si>
  <si>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</si>
  <si>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</si>
  <si>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</si>
  <si>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</si>
  <si>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</si>
  <si>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</si>
  <si>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</si>
  <si>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</si>
  <si>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</si>
  <si>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</si>
  <si>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11</t>
  </si>
  <si>
    <t>Stavební část - změna A</t>
  </si>
  <si>
    <t>STA</t>
  </si>
  <si>
    <t>{efc358a2-c75c-48ac-adaa-e39042cc5ba8}</t>
  </si>
  <si>
    <t>2</t>
  </si>
  <si>
    <t>Výtah</t>
  </si>
  <si>
    <t>{7944bf4f-5db2-48d8-be99-5495282c4865}</t>
  </si>
  <si>
    <t>3</t>
  </si>
  <si>
    <t>Zdravotní technika</t>
  </si>
  <si>
    <t>{b4aa9534-617b-47d9-bb23-cd39f6037f16}</t>
  </si>
  <si>
    <t>4</t>
  </si>
  <si>
    <t>Větrání</t>
  </si>
  <si>
    <t>{71d4838a-9e6b-43e7-a5ea-468316478e4a}</t>
  </si>
  <si>
    <t>5</t>
  </si>
  <si>
    <t>Elektroinstalace</t>
  </si>
  <si>
    <t>{1cd10e46-3af6-43c6-b622-51d45e8156e7}</t>
  </si>
  <si>
    <t>6</t>
  </si>
  <si>
    <t>Vedlejší náklady</t>
  </si>
  <si>
    <t>{99761dac-4056-4069-b385-5c16757514b2}</t>
  </si>
  <si>
    <t>fig1</t>
  </si>
  <si>
    <t>výkop pro základy</t>
  </si>
  <si>
    <t>1,307</t>
  </si>
  <si>
    <t>fig11</t>
  </si>
  <si>
    <t>omítka vnitřních stěn štuková</t>
  </si>
  <si>
    <t>122,503</t>
  </si>
  <si>
    <t>KRYCÍ LIST SOUPISU PRACÍ</t>
  </si>
  <si>
    <t>fig12</t>
  </si>
  <si>
    <t>omítka stěn výtahové šachty štuková</t>
  </si>
  <si>
    <t>83,622</t>
  </si>
  <si>
    <t>fig2</t>
  </si>
  <si>
    <t>původní podlahová plocha v m.č. 239,240,241,242</t>
  </si>
  <si>
    <t>98,85</t>
  </si>
  <si>
    <t>fig21</t>
  </si>
  <si>
    <t>izolace proti vodě vodorovná</t>
  </si>
  <si>
    <t>5,76</t>
  </si>
  <si>
    <t>fig22</t>
  </si>
  <si>
    <t>izolace proti vodě svislá</t>
  </si>
  <si>
    <t>6,48</t>
  </si>
  <si>
    <t>Objekt:</t>
  </si>
  <si>
    <t>fig31</t>
  </si>
  <si>
    <t>keramický obklad</t>
  </si>
  <si>
    <t>35,82</t>
  </si>
  <si>
    <t>11 - Stavební část - změna A</t>
  </si>
  <si>
    <t>fig33</t>
  </si>
  <si>
    <t>sokl vinyl</t>
  </si>
  <si>
    <t>91,01</t>
  </si>
  <si>
    <t>fig35</t>
  </si>
  <si>
    <t>keramický sokl</t>
  </si>
  <si>
    <t>7,34</t>
  </si>
  <si>
    <t>fig41</t>
  </si>
  <si>
    <t>SDK příčka 100 mm 1xA 12,5 mm</t>
  </si>
  <si>
    <t>28,36</t>
  </si>
  <si>
    <t>fig42</t>
  </si>
  <si>
    <t>SDK podhled 1xA 12,5 mm - S1</t>
  </si>
  <si>
    <t>63,83</t>
  </si>
  <si>
    <t>fig43</t>
  </si>
  <si>
    <t>SDK minerální podhled - S2</t>
  </si>
  <si>
    <t>77,49</t>
  </si>
  <si>
    <t>fig51</t>
  </si>
  <si>
    <t>nátěr stávajících dveří a zárubní</t>
  </si>
  <si>
    <t>58,468</t>
  </si>
  <si>
    <t>fig61</t>
  </si>
  <si>
    <t>malování stropů a stěn</t>
  </si>
  <si>
    <t>882,287</t>
  </si>
  <si>
    <t>P1</t>
  </si>
  <si>
    <t>14,95</t>
  </si>
  <si>
    <t>P2</t>
  </si>
  <si>
    <t>4,37</t>
  </si>
  <si>
    <t>P3</t>
  </si>
  <si>
    <t>10,39</t>
  </si>
  <si>
    <t>P4a</t>
  </si>
  <si>
    <t>5,802</t>
  </si>
  <si>
    <t>P4b</t>
  </si>
  <si>
    <t>2,138</t>
  </si>
  <si>
    <t>P5a</t>
  </si>
  <si>
    <t>29,48</t>
  </si>
  <si>
    <t>P5b</t>
  </si>
  <si>
    <t>P6</t>
  </si>
  <si>
    <t>15,78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</si>
  <si>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</si>
  <si>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</si>
  <si>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</si>
  <si>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</si>
  <si>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</si>
  <si>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</si>
  <si>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</si>
  <si>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</si>
  <si>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</si>
  <si>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</si>
  <si>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</si>
  <si>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</si>
  <si>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</si>
  <si>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</si>
  <si>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</si>
  <si>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</si>
  <si>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</si>
  <si>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</si>
  <si>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</si>
  <si>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</si>
  <si>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</si>
  <si>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</si>
  <si>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</si>
  <si>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</si>
  <si>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</si>
  <si>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</si>
  <si>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</si>
  <si>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</si>
  <si>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</si>
  <si>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</si>
  <si>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</si>
  <si>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</si>
  <si>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</si>
  <si>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</si>
  <si>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</si>
  <si>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</si>
  <si>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</si>
  <si>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</si>
  <si>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</si>
  <si>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</si>
  <si>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</si>
  <si>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</si>
  <si>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</si>
  <si>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</si>
  <si>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</si>
  <si>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v soudržných horninách třídy těžitelnosti I skupiny 3 ručně</t>
  </si>
  <si>
    <t>m3</t>
  </si>
  <si>
    <t>CS ÚRS 2023 02</t>
  </si>
  <si>
    <t>626877210</t>
  </si>
  <si>
    <t>VV</t>
  </si>
  <si>
    <t>2,5*0,3*1,0</t>
  </si>
  <si>
    <t>(1,45+2,4+1,45)*0,35*0,3</t>
  </si>
  <si>
    <t xml:space="preserve">Mezisoučet                             "suterén"</t>
  </si>
  <si>
    <t>162211311</t>
  </si>
  <si>
    <t>Vodorovné přemístění výkopku z horniny třídy těžitelnosti I, skupiny 1 až 3 stavebním kolečkem do 10 m</t>
  </si>
  <si>
    <t>-1686748874</t>
  </si>
  <si>
    <t>162211319</t>
  </si>
  <si>
    <t>Příplatek k vodorovnému přemístění výkopku z horniny třídy těžitelnosti I, skupiny 1 až 3 stavebním kolečkem ZKD 10 m</t>
  </si>
  <si>
    <t>367357592</t>
  </si>
  <si>
    <t>162751117</t>
  </si>
  <si>
    <t>Vodorovné přemístění do 10000 m výkopku/sypaniny z horniny třídy těžitelnosti I, skupiny 1 až 3</t>
  </si>
  <si>
    <t>624460345</t>
  </si>
  <si>
    <t>171201231</t>
  </si>
  <si>
    <t>Poplatek za uložení zeminy a kamení na recyklační skládce (skládkovné) kód odpadu 17 05 04</t>
  </si>
  <si>
    <t>t</t>
  </si>
  <si>
    <t>172890652</t>
  </si>
  <si>
    <t>fig1*1,800</t>
  </si>
  <si>
    <t>171251201</t>
  </si>
  <si>
    <t>Uložení sypaniny na skládky nebo meziskládky</t>
  </si>
  <si>
    <t>-796394887</t>
  </si>
  <si>
    <t>Zakládání</t>
  </si>
  <si>
    <t>7</t>
  </si>
  <si>
    <t>273321611</t>
  </si>
  <si>
    <t>Základové desky ze ŽB bez zvýšených nároků na prostředí tř. C 30/37</t>
  </si>
  <si>
    <t>1868455679</t>
  </si>
  <si>
    <t>2,4*2,4*0,18</t>
  </si>
  <si>
    <t>Mezisoučet</t>
  </si>
  <si>
    <t>8</t>
  </si>
  <si>
    <t>273351121</t>
  </si>
  <si>
    <t>Zřízení bednění základových desek</t>
  </si>
  <si>
    <t>m2</t>
  </si>
  <si>
    <t>69819026</t>
  </si>
  <si>
    <t>(2,4+2,4)*2*0,18</t>
  </si>
  <si>
    <t>9</t>
  </si>
  <si>
    <t>273351122</t>
  </si>
  <si>
    <t>Odstranění bednění základových desek</t>
  </si>
  <si>
    <t>-518918113</t>
  </si>
  <si>
    <t>10</t>
  </si>
  <si>
    <t>273362021</t>
  </si>
  <si>
    <t>Výztuž základových desek svařovanými sítěmi Kari</t>
  </si>
  <si>
    <t>1595997225</t>
  </si>
  <si>
    <t xml:space="preserve">2,4*2,4*7,89*0,001*2*1,20            "2 x 8/100 x 8/100"</t>
  </si>
  <si>
    <t>274313611</t>
  </si>
  <si>
    <t>Základové pásy z betonu tř. C 16/20</t>
  </si>
  <si>
    <t>-1435968435</t>
  </si>
  <si>
    <t>0,35*(1,45+2,4+1,45)*0,1</t>
  </si>
  <si>
    <t>0,7*2,5*0,1</t>
  </si>
  <si>
    <t xml:space="preserve">Mezisoučet                       "suterén"</t>
  </si>
  <si>
    <t>12</t>
  </si>
  <si>
    <t>274362021</t>
  </si>
  <si>
    <t>Výztuž základových pásů svařovanými sítěmi Kari</t>
  </si>
  <si>
    <t>-1966210637</t>
  </si>
  <si>
    <t xml:space="preserve">0,7*2,5*4,44*0,001*1,20*2                "2 x 6/100 x 6/100"</t>
  </si>
  <si>
    <t>Svislé a kompletní konstrukce</t>
  </si>
  <si>
    <t>13</t>
  </si>
  <si>
    <t>311236321</t>
  </si>
  <si>
    <t>Zdivo jednovrstvé zvukově izolační na tenkovrstvou maltu z cihel děrovaných broušených P15 tloušťky 250 mm</t>
  </si>
  <si>
    <t>1656324774</t>
  </si>
  <si>
    <t>(2,4+1,9)*2*(8,86+2,43-0,2*3)</t>
  </si>
  <si>
    <t>-1,14*2,15*2</t>
  </si>
  <si>
    <t>14</t>
  </si>
  <si>
    <t>317941121</t>
  </si>
  <si>
    <t>Osazování ocelových válcovaných nosníků na zdivu I, IE, U, UE nebo L do č 12</t>
  </si>
  <si>
    <t>1909592740</t>
  </si>
  <si>
    <t xml:space="preserve">1,45*2*2*11,1*0,001                     "I 120"</t>
  </si>
  <si>
    <t>M</t>
  </si>
  <si>
    <t>13010714</t>
  </si>
  <si>
    <t>ocel profilová IPN 120 jakost 11 375</t>
  </si>
  <si>
    <t>1250740461</t>
  </si>
  <si>
    <t xml:space="preserve">1,45*2*2*11,1*0,001*1,1                     "I 120"</t>
  </si>
  <si>
    <t>16</t>
  </si>
  <si>
    <t>317944321</t>
  </si>
  <si>
    <t>Válcované nosníky do č.12 dodatečně osazované do připravených otvorů</t>
  </si>
  <si>
    <t>-767518854</t>
  </si>
  <si>
    <t xml:space="preserve">(1,45*3+1,45*1)*11,1*0,001                   "I 120"</t>
  </si>
  <si>
    <t xml:space="preserve">1,6*3*11,1*0,001                                         "I 120"</t>
  </si>
  <si>
    <t>17</t>
  </si>
  <si>
    <t>317944323</t>
  </si>
  <si>
    <t>Válcované nosníky č.14 až 22 dodatečně osazované do připravených otvorů</t>
  </si>
  <si>
    <t>-1818819386</t>
  </si>
  <si>
    <t xml:space="preserve">1,9*3*14,3*0,001                           "I 140"</t>
  </si>
  <si>
    <t>18</t>
  </si>
  <si>
    <t>331231129</t>
  </si>
  <si>
    <t>Zdivo pilířů z cihel dl 290 mm pevnosti P 25 na MC 15</t>
  </si>
  <si>
    <t>772830221</t>
  </si>
  <si>
    <t>0,6*0,5*2,5</t>
  </si>
  <si>
    <t xml:space="preserve">Mezisoučet                                          "2.n.p."</t>
  </si>
  <si>
    <t>19</t>
  </si>
  <si>
    <t>340231015</t>
  </si>
  <si>
    <t>Zazdívka otvorů v příčkách nebo stěnách plochy do 4 m2 cihlami děrovanými tl 80 mm</t>
  </si>
  <si>
    <t>1038619863</t>
  </si>
  <si>
    <t>0,71*2,25</t>
  </si>
  <si>
    <t>1,18*3,8-0,7*1,97</t>
  </si>
  <si>
    <t>1,79*3,8</t>
  </si>
  <si>
    <t xml:space="preserve">Mezisoučet                                  "2.n.p."</t>
  </si>
  <si>
    <t>20</t>
  </si>
  <si>
    <t>340231035</t>
  </si>
  <si>
    <t>Zazdívka otvorů v příčkách nebo stěnách plochy do 4 m2 cihlami děrovanými tl 140 mm</t>
  </si>
  <si>
    <t>-951682412</t>
  </si>
  <si>
    <t>1,2*2,4</t>
  </si>
  <si>
    <t>346244811</t>
  </si>
  <si>
    <t>Přizdívky izolační tl 65 mm z cihel dl 290 mm pevnosti P 20 na MC 10</t>
  </si>
  <si>
    <t>-1370802648</t>
  </si>
  <si>
    <t>(2,5+0,15)*1,1</t>
  </si>
  <si>
    <t>Vodorovné konstrukce</t>
  </si>
  <si>
    <t>22</t>
  </si>
  <si>
    <t>417321414</t>
  </si>
  <si>
    <t>Ztužující pásy a věnce ze ŽB tř. C 20/25</t>
  </si>
  <si>
    <t>-681759266</t>
  </si>
  <si>
    <t>(2,4+1,9)*2*0,25*0,20*3</t>
  </si>
  <si>
    <t>23</t>
  </si>
  <si>
    <t>417351115</t>
  </si>
  <si>
    <t>Zřízení bednění ztužujících věnců</t>
  </si>
  <si>
    <t>-949999098</t>
  </si>
  <si>
    <t>(2,4+1,9)*2*2*0,20*3</t>
  </si>
  <si>
    <t>24</t>
  </si>
  <si>
    <t>417351116</t>
  </si>
  <si>
    <t>Odstranění bednění ztužujících věnců</t>
  </si>
  <si>
    <t>657881492</t>
  </si>
  <si>
    <t>25</t>
  </si>
  <si>
    <t>417361821</t>
  </si>
  <si>
    <t>Výztuž ztužujících pásů a věnců betonářskou ocelí 10 505</t>
  </si>
  <si>
    <t>346629812</t>
  </si>
  <si>
    <t xml:space="preserve">(2,4+1,9)*2*3*4*0,62*0,001*1,2           "4 x R10"</t>
  </si>
  <si>
    <t xml:space="preserve">(2,4+1,9)*2*0,9*5*0,22*0,001*3*1,2   "5 x R6"</t>
  </si>
  <si>
    <t>Úpravy povrchů, podlahy a osazování výplní</t>
  </si>
  <si>
    <t>26</t>
  </si>
  <si>
    <t>612131101</t>
  </si>
  <si>
    <t>Cementový postřik vnitřních stěn nanášený celoplošně ručně</t>
  </si>
  <si>
    <t>-373277621</t>
  </si>
  <si>
    <t>(1,79+2,4)*(2,61-0,35)</t>
  </si>
  <si>
    <t>2,4*(1,38-0)</t>
  </si>
  <si>
    <t>(2,4+2,4+2,4)*(8,86-0)</t>
  </si>
  <si>
    <t>1,2*2,4-0,91*2,26+(1,2+2*2,4)*0,3</t>
  </si>
  <si>
    <t>(1,2+0,57+1,5)*2,4-0,91*2,26-1,14*2,15+(1,5+2*2,4)*0,49</t>
  </si>
  <si>
    <t xml:space="preserve">Mezisoučet                     "kolem výtahu"</t>
  </si>
  <si>
    <t>1,25*2,4*2-1,0*1,97*2+(1,25+2*2,4)*0,25+1,25*0,15*2</t>
  </si>
  <si>
    <t>1,2*2,4*2</t>
  </si>
  <si>
    <t>(1,22+2*2,4)*0,10+1,22*0,15*2</t>
  </si>
  <si>
    <t>0,71*2,25*2</t>
  </si>
  <si>
    <t>(1,18*3,8-0,7*1,97)*2</t>
  </si>
  <si>
    <t>1,79*3,8*2</t>
  </si>
  <si>
    <t xml:space="preserve">Mezisoučet                "zazdívky příček a otvorů"</t>
  </si>
  <si>
    <t>Součet</t>
  </si>
  <si>
    <t>27</t>
  </si>
  <si>
    <t>612321141</t>
  </si>
  <si>
    <t>Vápenocementová omítka štuková dvouvrstvá vnitřních stěn nanášená ručně</t>
  </si>
  <si>
    <t>-1243739896</t>
  </si>
  <si>
    <t>28</t>
  </si>
  <si>
    <t>612325421</t>
  </si>
  <si>
    <t>Oprava vnitřní vápenocementové štukové omítky stěn v rozsahu plochy do 10%</t>
  </si>
  <si>
    <t>526334469</t>
  </si>
  <si>
    <t xml:space="preserve">(9,5+3,14+2,96+10,0+2,3+2,08)*4,13            "234"</t>
  </si>
  <si>
    <t xml:space="preserve">(5,09+2,96)*2*4,13                              "237"</t>
  </si>
  <si>
    <t xml:space="preserve">(2,06+2,96)*2*4,14                               "238"</t>
  </si>
  <si>
    <t xml:space="preserve">(9,75+6,07)*2*3,95                               "239"</t>
  </si>
  <si>
    <t xml:space="preserve">(2,97+6,07)*2*3,93                              "240"</t>
  </si>
  <si>
    <t xml:space="preserve">(3,67+3,05+6,1)*3,91                             "242"</t>
  </si>
  <si>
    <t>29</t>
  </si>
  <si>
    <t>617131101</t>
  </si>
  <si>
    <t>Cementový postřik světlíků nebo výtahových šachet nanášený celoplošně ručně</t>
  </si>
  <si>
    <t>691673977</t>
  </si>
  <si>
    <t>(1,9+1,9)*2*(8,86+2,43)</t>
  </si>
  <si>
    <t>(1,14+2*2,15)*0,25*2</t>
  </si>
  <si>
    <t xml:space="preserve">Mezisoučet                                              "výtahová šachta"</t>
  </si>
  <si>
    <t>30</t>
  </si>
  <si>
    <t>617321141</t>
  </si>
  <si>
    <t>Vápenocementová omítka štuková dvouvrstvá světlíků nebo výtahových šachet nanášená ručně</t>
  </si>
  <si>
    <t>-1237382377</t>
  </si>
  <si>
    <t>31</t>
  </si>
  <si>
    <t>99999901</t>
  </si>
  <si>
    <t>výpis podlahových ploch - neoceňovat</t>
  </si>
  <si>
    <t>914435004</t>
  </si>
  <si>
    <t xml:space="preserve">14,95                         "101"</t>
  </si>
  <si>
    <t xml:space="preserve">Mezisoučet                  "P1"</t>
  </si>
  <si>
    <t xml:space="preserve">1,9*1,9+(1,9+1,9)*2*0,1                   "102"</t>
  </si>
  <si>
    <t xml:space="preserve">Mezisoučet                    "P2"</t>
  </si>
  <si>
    <t xml:space="preserve">10,39                             "průchod"</t>
  </si>
  <si>
    <t xml:space="preserve">Mezisoučet                    "P3"</t>
  </si>
  <si>
    <t xml:space="preserve">7,94                                  "233"</t>
  </si>
  <si>
    <t xml:space="preserve">-(1,35+1,5)/2*1,5             "233"</t>
  </si>
  <si>
    <t xml:space="preserve">Mezisoučet                         "P4a"</t>
  </si>
  <si>
    <t xml:space="preserve">(1,35+1,5)/2*1,5             "233"</t>
  </si>
  <si>
    <t xml:space="preserve">Mezisoučet                         "P4b"</t>
  </si>
  <si>
    <t xml:space="preserve">3,98+3,73+15,11+6,66        "235,236,237,238"</t>
  </si>
  <si>
    <t xml:space="preserve">Mezisoučet                           "P5a"</t>
  </si>
  <si>
    <t xml:space="preserve">59,6+17,89                             "239,240"</t>
  </si>
  <si>
    <t xml:space="preserve">Mezisoučet                           "P5b" </t>
  </si>
  <si>
    <t xml:space="preserve">15,78                                         "242"</t>
  </si>
  <si>
    <t xml:space="preserve">Mezisoučet                            "P6"</t>
  </si>
  <si>
    <t>32</t>
  </si>
  <si>
    <t>632451455</t>
  </si>
  <si>
    <t>Potěr pískocementový tl do 50 mm tř. C 20 běžný</t>
  </si>
  <si>
    <t>-912339627</t>
  </si>
  <si>
    <t>33</t>
  </si>
  <si>
    <t>642944121</t>
  </si>
  <si>
    <t>Osazování ocelových zárubní dodatečné pl do 2,5 m2</t>
  </si>
  <si>
    <t>kus</t>
  </si>
  <si>
    <t>885502507</t>
  </si>
  <si>
    <t xml:space="preserve">1                                            "25"</t>
  </si>
  <si>
    <t>34</t>
  </si>
  <si>
    <t>55331562</t>
  </si>
  <si>
    <t>zárubeň jednokřídlá ocelová pro zdění s protipožární úpravou tl stěny 110-150mm rozměru 800/1970, 2100mm</t>
  </si>
  <si>
    <t>333752218</t>
  </si>
  <si>
    <t>35</t>
  </si>
  <si>
    <t>644941112</t>
  </si>
  <si>
    <t>Osazování ventilačních mřížek velikosti do 300 x 300 mm</t>
  </si>
  <si>
    <t>1261032416</t>
  </si>
  <si>
    <t xml:space="preserve">2                                               "V3"</t>
  </si>
  <si>
    <t>36</t>
  </si>
  <si>
    <t>56245603</t>
  </si>
  <si>
    <t>mřížka větrací hranatá plast se síťovinou 200x200mm</t>
  </si>
  <si>
    <t>1093610566</t>
  </si>
  <si>
    <t>Ostatní konstrukce a práce, bourání</t>
  </si>
  <si>
    <t>37</t>
  </si>
  <si>
    <t>949101112</t>
  </si>
  <si>
    <t>Lešení pomocné pro objekty pozemních staveb s lešeňovou podlahou v do 3,5 m zatížení do 150 kg/m2</t>
  </si>
  <si>
    <t>561639689</t>
  </si>
  <si>
    <t>P1+P3+P4a+P4b+P5a+P5b+P6</t>
  </si>
  <si>
    <t xml:space="preserve">34,35                       "234"</t>
  </si>
  <si>
    <t xml:space="preserve">1,9*1,9*3              "102,241"</t>
  </si>
  <si>
    <t>38</t>
  </si>
  <si>
    <t>952901114</t>
  </si>
  <si>
    <t>Vyčištění budov bytové a občanské výstavby při výšce podlaží přes 4 m</t>
  </si>
  <si>
    <t>-724100392</t>
  </si>
  <si>
    <t>(2,55+3,15)/2*5,8</t>
  </si>
  <si>
    <t xml:space="preserve">Mezisoučet                                         "suterén"</t>
  </si>
  <si>
    <t xml:space="preserve">(6,15+6,75)/2*6,0          </t>
  </si>
  <si>
    <t xml:space="preserve">Mezisoučet                                      "1.n.p."</t>
  </si>
  <si>
    <t xml:space="preserve">7,46+7,94+34,35+3,98+3,73+15,11+6,66+59,6++17,89+3,61+15,78+15,72          "232 - 243"</t>
  </si>
  <si>
    <t xml:space="preserve">Mezisoučet                                        "2.n.p."</t>
  </si>
  <si>
    <t>39</t>
  </si>
  <si>
    <t>962022491</t>
  </si>
  <si>
    <t>Bourání zdiva nadzákladového kamenného na MC přes 1 m3</t>
  </si>
  <si>
    <t>-1929365689</t>
  </si>
  <si>
    <t>2,4*1,25*0,5</t>
  </si>
  <si>
    <t>(1,54+0,5)*1,25*0,1</t>
  </si>
  <si>
    <t xml:space="preserve">Mezisoučet                                                      "suterén"</t>
  </si>
  <si>
    <t>40</t>
  </si>
  <si>
    <t>962031132</t>
  </si>
  <si>
    <t>Bourání příček z cihel pálených na MVC tl do 100 mm</t>
  </si>
  <si>
    <t>929697532</t>
  </si>
  <si>
    <t>2,06*4,14</t>
  </si>
  <si>
    <t>6,07*3,95</t>
  </si>
  <si>
    <t xml:space="preserve">Mezisoučet                                "2.n.p."</t>
  </si>
  <si>
    <t>41</t>
  </si>
  <si>
    <t>962031133</t>
  </si>
  <si>
    <t>Bourání příček z cihel pálených na MVC tl do 150 mm</t>
  </si>
  <si>
    <t>-1286025008</t>
  </si>
  <si>
    <t>2,4*4,1</t>
  </si>
  <si>
    <t>-1,2*2,4</t>
  </si>
  <si>
    <t xml:space="preserve">Mezisoučet                                                    "2.n.p."</t>
  </si>
  <si>
    <t>42</t>
  </si>
  <si>
    <t>962032241</t>
  </si>
  <si>
    <t>Bourání zdiva z cihel pálených nebo vápenopískových na MC přes 1 m3</t>
  </si>
  <si>
    <t>-1625914755</t>
  </si>
  <si>
    <t>2,4*5,0*0,3</t>
  </si>
  <si>
    <t xml:space="preserve">Mezisoučet                                                 "1.n.p."</t>
  </si>
  <si>
    <t>((1,5+0,57+1,2)*2,4-1,2*2,4+3,7*0,2)*0,49</t>
  </si>
  <si>
    <t xml:space="preserve">Mezisoučet                                                  "2.n.p."</t>
  </si>
  <si>
    <t>43</t>
  </si>
  <si>
    <t>965042131</t>
  </si>
  <si>
    <t>Bourání podkladů pod dlažby nebo mazanin betonových nebo z litého asfaltu tl do 100 mm pl do 4 m2</t>
  </si>
  <si>
    <t>717157479</t>
  </si>
  <si>
    <t>0,6*2,4*0,1</t>
  </si>
  <si>
    <t>44</t>
  </si>
  <si>
    <t>965042231</t>
  </si>
  <si>
    <t>Bourání podkladů pod dlažby nebo mazanin betonových nebo z litého asfaltu tl přes 100 mm pl do 4 m2</t>
  </si>
  <si>
    <t>1014693236</t>
  </si>
  <si>
    <t>2,5*0,3*0,25</t>
  </si>
  <si>
    <t xml:space="preserve">Mezisoučet                             "průchod"</t>
  </si>
  <si>
    <t>45</t>
  </si>
  <si>
    <t>965081223</t>
  </si>
  <si>
    <t>Bourání podlah z dlaždic keramických nebo xylolitových tl přes 10 mm plochy přes 1 m2</t>
  </si>
  <si>
    <t>1901723950</t>
  </si>
  <si>
    <t xml:space="preserve">2,92*(1,91+1,65)                                    "1.n.p."</t>
  </si>
  <si>
    <t>46</t>
  </si>
  <si>
    <t>965082923</t>
  </si>
  <si>
    <t>Odstranění násypů pod podlahami tl do 100 mm pl přes 2 m2</t>
  </si>
  <si>
    <t>2042167121</t>
  </si>
  <si>
    <t xml:space="preserve">(59,6+18,4+20,85)                            "239,240,242 - původní plochy"</t>
  </si>
  <si>
    <t>fig2*0,085</t>
  </si>
  <si>
    <t>47</t>
  </si>
  <si>
    <t>965082933</t>
  </si>
  <si>
    <t>Odstranění násypů pod podlahami tl do 200 mm pl přes 2 m2</t>
  </si>
  <si>
    <t>-797554717</t>
  </si>
  <si>
    <t>2,0*2,4*0,15</t>
  </si>
  <si>
    <t xml:space="preserve">Mezisoučet                                 "1.n.p."</t>
  </si>
  <si>
    <t>48</t>
  </si>
  <si>
    <t>968062455</t>
  </si>
  <si>
    <t>Vybourání dřevěných dveřních zárubní pl do 2 m2</t>
  </si>
  <si>
    <t>1307649086</t>
  </si>
  <si>
    <t>0,91*2,25*2</t>
  </si>
  <si>
    <t>49</t>
  </si>
  <si>
    <t>968062747</t>
  </si>
  <si>
    <t>Vybourání stěn dřevěných plných, zasklených nebo výkladních pl přes 4 m2</t>
  </si>
  <si>
    <t>1010388527</t>
  </si>
  <si>
    <t>2,15*4,13</t>
  </si>
  <si>
    <t>50</t>
  </si>
  <si>
    <t>971033621</t>
  </si>
  <si>
    <t>Vybourání otvorů ve zdivu cihelném pl do 4 m2 na MVC nebo MV tl do 100 mm</t>
  </si>
  <si>
    <t>946899143</t>
  </si>
  <si>
    <t>0,9*2,1*2</t>
  </si>
  <si>
    <t>0,8*2,1</t>
  </si>
  <si>
    <t>1,22*2,4</t>
  </si>
  <si>
    <t xml:space="preserve">Mezisoučet                                   "2.n.p."</t>
  </si>
  <si>
    <t>51</t>
  </si>
  <si>
    <t>971033641</t>
  </si>
  <si>
    <t>Vybourání otvorů ve zdivu cihelném pl do 4 m2 na MVC nebo MV tl do 300 mm</t>
  </si>
  <si>
    <t>1652765819</t>
  </si>
  <si>
    <t>1,25*2,4*0,35</t>
  </si>
  <si>
    <t xml:space="preserve">Mezisoučet                            "2.n.p."</t>
  </si>
  <si>
    <t>52</t>
  </si>
  <si>
    <t>972054691</t>
  </si>
  <si>
    <t>Vybourání otvorů v ŽB stropech nebo klenbách pl do 4 m2 tl přes 80 mm</t>
  </si>
  <si>
    <t>-1710488711</t>
  </si>
  <si>
    <t>1,7*2,4*0,14</t>
  </si>
  <si>
    <t xml:space="preserve">Mezisoučet                                                     "1.n.p."</t>
  </si>
  <si>
    <t>53</t>
  </si>
  <si>
    <t>978012191</t>
  </si>
  <si>
    <t>Otlučení (osekání) vnitřní vápenné nebo vápenocementové omítky stropů rákosových v rozsahu do 100 %</t>
  </si>
  <si>
    <t>838732744</t>
  </si>
  <si>
    <t xml:space="preserve">2,1*2,5                        "výtahová šachta"</t>
  </si>
  <si>
    <t>997</t>
  </si>
  <si>
    <t>Přesun sutě</t>
  </si>
  <si>
    <t>54</t>
  </si>
  <si>
    <t>997013153</t>
  </si>
  <si>
    <t>Vnitrostaveništní doprava suti a vybouraných hmot pro budovy v do 12 m s omezením mechanizace</t>
  </si>
  <si>
    <t>-2095718010</t>
  </si>
  <si>
    <t>55</t>
  </si>
  <si>
    <t>997013501</t>
  </si>
  <si>
    <t>Odvoz suti a vybouraných hmot na skládku nebo meziskládku do 1 km se složením</t>
  </si>
  <si>
    <t>-614806350</t>
  </si>
  <si>
    <t>56</t>
  </si>
  <si>
    <t>997013509</t>
  </si>
  <si>
    <t>Příplatek k odvozu suti a vybouraných hmot na skládku ZKD 1 km přes 1 km</t>
  </si>
  <si>
    <t>-285282144</t>
  </si>
  <si>
    <t>57</t>
  </si>
  <si>
    <t>997013869</t>
  </si>
  <si>
    <t>Poplatek za uložení stavebního odpadu na recyklační skládce (skládkovné) ze směsí betonu, cihel a keramických výrobků kód odpadu 17 01 07</t>
  </si>
  <si>
    <t>1099580918</t>
  </si>
  <si>
    <t>998</t>
  </si>
  <si>
    <t>Přesun hmot</t>
  </si>
  <si>
    <t>58</t>
  </si>
  <si>
    <t>998017002</t>
  </si>
  <si>
    <t>Přesun hmot s omezením mechanizace pro budovy v do 12 m</t>
  </si>
  <si>
    <t>345078722</t>
  </si>
  <si>
    <t>PSV</t>
  </si>
  <si>
    <t>Práce a dodávky PSV</t>
  </si>
  <si>
    <t>711</t>
  </si>
  <si>
    <t>Izolace proti vodě, vlhkosti a plynům</t>
  </si>
  <si>
    <t>59</t>
  </si>
  <si>
    <t>711111001</t>
  </si>
  <si>
    <t>Provedení izolace proti zemní vlhkosti vodorovné za studena nátěrem penetračním</t>
  </si>
  <si>
    <t>1728623372</t>
  </si>
  <si>
    <t>2,4*2,4</t>
  </si>
  <si>
    <t>60</t>
  </si>
  <si>
    <t>711112001</t>
  </si>
  <si>
    <t>Provedení izolace proti zemní vlhkosti svislé za studena nátěrem penetračním</t>
  </si>
  <si>
    <t>1062176397</t>
  </si>
  <si>
    <t>(2,4+2,4+0,6)*1,2</t>
  </si>
  <si>
    <t>61</t>
  </si>
  <si>
    <t>11163150</t>
  </si>
  <si>
    <t>lak penetrační asfaltový</t>
  </si>
  <si>
    <t>458431452</t>
  </si>
  <si>
    <t>fig21*0,00030</t>
  </si>
  <si>
    <t>fig22*0,00035</t>
  </si>
  <si>
    <t>62</t>
  </si>
  <si>
    <t>711141559</t>
  </si>
  <si>
    <t>Provedení izolace proti zemní vlhkosti pásy přitavením vodorovné NAIP</t>
  </si>
  <si>
    <t>-1747776258</t>
  </si>
  <si>
    <t>63</t>
  </si>
  <si>
    <t>711142559</t>
  </si>
  <si>
    <t>Provedení izolace proti zemní vlhkosti pásy přitavením svislé NAIP</t>
  </si>
  <si>
    <t>2043903341</t>
  </si>
  <si>
    <t>64</t>
  </si>
  <si>
    <t>62855001</t>
  </si>
  <si>
    <t>pás asfaltový natavitelný modifikovaný SBS tl 4,0mm s vložkou z polyesterové rohože a spalitelnou PE fólií nebo jemnozrnným minerálním posypem na horním povrchu</t>
  </si>
  <si>
    <t>-1757991997</t>
  </si>
  <si>
    <t>fig21*1,15</t>
  </si>
  <si>
    <t>fig22*1,20</t>
  </si>
  <si>
    <t>65</t>
  </si>
  <si>
    <t>998711102</t>
  </si>
  <si>
    <t>Přesun hmot tonážní pro izolace proti vodě, vlhkosti a plynům v objektech výšky do 12 m</t>
  </si>
  <si>
    <t>-203894037</t>
  </si>
  <si>
    <t>713</t>
  </si>
  <si>
    <t>Izolace tepelné</t>
  </si>
  <si>
    <t>66</t>
  </si>
  <si>
    <t>713121112</t>
  </si>
  <si>
    <t>Montáž izolace tepelné podlah volně kladenými mezi trámy nebo hranoly rohožemi, pásy, dílci, deskami 1 vrstva</t>
  </si>
  <si>
    <t>-1440730321</t>
  </si>
  <si>
    <t>P5b+P6</t>
  </si>
  <si>
    <t>67</t>
  </si>
  <si>
    <t>63148103</t>
  </si>
  <si>
    <t>deska tepelně izolační minerální univerzální λ=0,038-0,039 tl 80mm</t>
  </si>
  <si>
    <t>-1141464919</t>
  </si>
  <si>
    <t>(P5b+P6)*1,02</t>
  </si>
  <si>
    <t>68</t>
  </si>
  <si>
    <t>998713102</t>
  </si>
  <si>
    <t>Přesun hmot tonážní pro izolace tepelné v objektech v do 12 m</t>
  </si>
  <si>
    <t>-1854344185</t>
  </si>
  <si>
    <t>762</t>
  </si>
  <si>
    <t>Konstrukce tesařské</t>
  </si>
  <si>
    <t>69</t>
  </si>
  <si>
    <t>762083122</t>
  </si>
  <si>
    <t>Impregnace řeziva proti dřevokaznému hmyzu, houbám a plísním máčením třída ohrožení 3 a 4</t>
  </si>
  <si>
    <t>-130417145</t>
  </si>
  <si>
    <t>(P5b+P6)/0,60*0,08*0,10</t>
  </si>
  <si>
    <t>70</t>
  </si>
  <si>
    <t>762512245</t>
  </si>
  <si>
    <t>Montáž podlahové kce podkladové z desek dřevotřískových nebo cementotřískových šroubovaných na dřevo</t>
  </si>
  <si>
    <t>1592078498</t>
  </si>
  <si>
    <t>71</t>
  </si>
  <si>
    <t>60711522</t>
  </si>
  <si>
    <t>deska dřevovláknitá tvrdá MDF surová 2070x2800mm tl 25mm</t>
  </si>
  <si>
    <t>2066531805</t>
  </si>
  <si>
    <t>(P5b+P6)*1,1</t>
  </si>
  <si>
    <t>72</t>
  </si>
  <si>
    <t>762522811</t>
  </si>
  <si>
    <t>Demontáž podlah s polštáři z prken tloušťky do 32 mm</t>
  </si>
  <si>
    <t>1658301453</t>
  </si>
  <si>
    <t>73</t>
  </si>
  <si>
    <t>762526110</t>
  </si>
  <si>
    <t>Položení polštáře pod podlahy při osové vzdálenosti 65 cm</t>
  </si>
  <si>
    <t>-1933345128</t>
  </si>
  <si>
    <t>74</t>
  </si>
  <si>
    <t>60512125</t>
  </si>
  <si>
    <t>hranol stavební řezivo průřezu do 120cm2 do dl 6m</t>
  </si>
  <si>
    <t>1462684701</t>
  </si>
  <si>
    <t>(P5b+P6)/0,60*0,08*0,10*1,1</t>
  </si>
  <si>
    <t>75</t>
  </si>
  <si>
    <t>762595001</t>
  </si>
  <si>
    <t>Spojovací prostředky pro položení dřevěných podlah a zakrytí kanálů</t>
  </si>
  <si>
    <t>1989392332</t>
  </si>
  <si>
    <t>76</t>
  </si>
  <si>
    <t>762811811</t>
  </si>
  <si>
    <t>Demontáž záklopů stropů z hrubých prken tl do 32 mm</t>
  </si>
  <si>
    <t>817153200</t>
  </si>
  <si>
    <t xml:space="preserve">fig2                                    "překládaný záklop"</t>
  </si>
  <si>
    <t>77</t>
  </si>
  <si>
    <t>762811924</t>
  </si>
  <si>
    <t>Vyřezání části záklopu nebo podbíjení stropu z prken tl do 32 mm plochy jednotlivě přes 4 m2</t>
  </si>
  <si>
    <t>m</t>
  </si>
  <si>
    <t>1781455385</t>
  </si>
  <si>
    <t>2,5*2</t>
  </si>
  <si>
    <t>78</t>
  </si>
  <si>
    <t>762821931</t>
  </si>
  <si>
    <t>Vyřezání části stropního trámu průřezové plochy řeziva do 288 cm2 délky do 3 m</t>
  </si>
  <si>
    <t>1045950978</t>
  </si>
  <si>
    <t>3,0*2</t>
  </si>
  <si>
    <t>79</t>
  </si>
  <si>
    <t>762821951</t>
  </si>
  <si>
    <t>Vyřezání části stropního trámu průřezové plochy řeziva přes 450 cm2 délky do 3 m</t>
  </si>
  <si>
    <t>-500415182</t>
  </si>
  <si>
    <t>80</t>
  </si>
  <si>
    <t>762822921</t>
  </si>
  <si>
    <t>Doplnění části stropního trámu z hranolů průřezové plochy do 120 cm2 včetně materiálu</t>
  </si>
  <si>
    <t>-1338998640</t>
  </si>
  <si>
    <t xml:space="preserve">6,1*(4+3+10)                    "242,240,239"</t>
  </si>
  <si>
    <t xml:space="preserve">Mezisoučet                        "zesílení stávajících nosných trámů"</t>
  </si>
  <si>
    <t>81</t>
  </si>
  <si>
    <t>762841812</t>
  </si>
  <si>
    <t>Demontáž podbíjení obkladů stropů a střech sklonu do 60° z hrubých prken s omítkou</t>
  </si>
  <si>
    <t>-169305727</t>
  </si>
  <si>
    <t xml:space="preserve">2,1*2,5                  "v místě budoucího výtahu"</t>
  </si>
  <si>
    <t>82</t>
  </si>
  <si>
    <t>998762102</t>
  </si>
  <si>
    <t>Přesun hmot tonážní pro kce tesařské v objektech v do 12 m</t>
  </si>
  <si>
    <t>-565340913</t>
  </si>
  <si>
    <t>763</t>
  </si>
  <si>
    <t>Konstrukce suché výstavby</t>
  </si>
  <si>
    <t>83</t>
  </si>
  <si>
    <t>763111314</t>
  </si>
  <si>
    <t>SDK příčka tl 100 mm profil CW+UW 75 desky 1xA 12,5 s izolací EI 30 Rw do 45 dB</t>
  </si>
  <si>
    <t>-825207627</t>
  </si>
  <si>
    <t>(1,44+0,1+2,44+0,11+3,0)*4,0</t>
  </si>
  <si>
    <t>84</t>
  </si>
  <si>
    <t>763111717</t>
  </si>
  <si>
    <t>SDK příčka základní penetrační nátěr (oboustranně)</t>
  </si>
  <si>
    <t>-1778405242</t>
  </si>
  <si>
    <t>85</t>
  </si>
  <si>
    <t>763111811</t>
  </si>
  <si>
    <t>Demontáž SDK příčky s jednoduchou ocelovou nosnou konstrukcí opláštění jednoduché</t>
  </si>
  <si>
    <t>-1355799300</t>
  </si>
  <si>
    <t>1,35*3,87</t>
  </si>
  <si>
    <t xml:space="preserve">Mezisoučet                                     "2.n.p."</t>
  </si>
  <si>
    <t>86</t>
  </si>
  <si>
    <t>763131412</t>
  </si>
  <si>
    <t>SDK podhled desky 1xA 12,5 s izolací dvouvrstvá spodní kce profil CD+UD</t>
  </si>
  <si>
    <t>-1504594432</t>
  </si>
  <si>
    <t xml:space="preserve">34,35+3,98+3,73+15,11+6,66              "234 - 238"</t>
  </si>
  <si>
    <t xml:space="preserve">Mezisoučet                                                      "S1"</t>
  </si>
  <si>
    <t>87</t>
  </si>
  <si>
    <t>763131714</t>
  </si>
  <si>
    <t>SDK podhled základní penetrační nátěr</t>
  </si>
  <si>
    <t>939109067</t>
  </si>
  <si>
    <t>88</t>
  </si>
  <si>
    <t>763131751</t>
  </si>
  <si>
    <t>Montáž parotěsné zábrany do SDK podhledu</t>
  </si>
  <si>
    <t>-1981914594</t>
  </si>
  <si>
    <t>89</t>
  </si>
  <si>
    <t>28329282</t>
  </si>
  <si>
    <t>fólie PE vyztužená Al vrstvou pro parotěsnou vrstvu 170g/m2</t>
  </si>
  <si>
    <t>2074178532</t>
  </si>
  <si>
    <t>fig42*1,1</t>
  </si>
  <si>
    <t>90</t>
  </si>
  <si>
    <t>763131821</t>
  </si>
  <si>
    <t>Demontáž SDK podhledu s dvouvrstvou nosnou kcí z ocelových profilů opláštění jednoduché</t>
  </si>
  <si>
    <t>-1144536620</t>
  </si>
  <si>
    <t xml:space="preserve">(2,4+3,52)*(0,5+0,5)                          "101"</t>
  </si>
  <si>
    <t>91</t>
  </si>
  <si>
    <t>763431001</t>
  </si>
  <si>
    <t>Montáž minerálního podhledu s vyjímatelnými panely vel. do 0,36 m2 na zavěšený viditelný rošt</t>
  </si>
  <si>
    <t>972325732</t>
  </si>
  <si>
    <t xml:space="preserve">59,6+17,89                               "239,240"</t>
  </si>
  <si>
    <t xml:space="preserve">Mezisoučet                                  "S2"</t>
  </si>
  <si>
    <t>92</t>
  </si>
  <si>
    <t>59036517</t>
  </si>
  <si>
    <t>deska podhledová minerální rovná bílá jemně texturovaná bez perforace zvuková pohltivá tlumivá 19x600x600mm</t>
  </si>
  <si>
    <t>2087989168</t>
  </si>
  <si>
    <t>fig43*1,05</t>
  </si>
  <si>
    <t>93</t>
  </si>
  <si>
    <t>998763302</t>
  </si>
  <si>
    <t>Přesun hmot tonážní pro sádrokartonové konstrukce v objektech v do 12 m</t>
  </si>
  <si>
    <t>-786095115</t>
  </si>
  <si>
    <t>766</t>
  </si>
  <si>
    <t>Konstrukce truhlářské</t>
  </si>
  <si>
    <t>94</t>
  </si>
  <si>
    <t>766660021</t>
  </si>
  <si>
    <t>Montáž dveřních křídel otvíravých jednokřídlových š do 0,8 m požárních do ocelové zárubně</t>
  </si>
  <si>
    <t>617478261</t>
  </si>
  <si>
    <t xml:space="preserve">1                                                "25"</t>
  </si>
  <si>
    <t>95</t>
  </si>
  <si>
    <t>61162098</t>
  </si>
  <si>
    <t>dveře jednokřídlé dřevotřískové protipožární EI (EW) 30 D3 povrch laminátový plné 800x1970/2100mm</t>
  </si>
  <si>
    <t>1037710780</t>
  </si>
  <si>
    <t>96</t>
  </si>
  <si>
    <t>766660171</t>
  </si>
  <si>
    <t>Montáž dveřních křídel otvíravých jednokřídlových š do 0,8 m do obložkové zárubně</t>
  </si>
  <si>
    <t>18883792</t>
  </si>
  <si>
    <t xml:space="preserve">2                                          "24"</t>
  </si>
  <si>
    <t>97</t>
  </si>
  <si>
    <t>61162085</t>
  </si>
  <si>
    <t>dveře jednokřídlé dřevotřískové povrch laminátový plné 700x1970/2100mm</t>
  </si>
  <si>
    <t>2012080850</t>
  </si>
  <si>
    <t>98</t>
  </si>
  <si>
    <t>766660172</t>
  </si>
  <si>
    <t>Montáž dveřních křídel otvíravých jednokřídlových š přes 0,8 m do obložkové zárubně</t>
  </si>
  <si>
    <t>1029172194</t>
  </si>
  <si>
    <t xml:space="preserve">7                                                  "23"</t>
  </si>
  <si>
    <t xml:space="preserve">1                                                  "26"</t>
  </si>
  <si>
    <t>99</t>
  </si>
  <si>
    <t>766660182</t>
  </si>
  <si>
    <t>Montáž dveřních křídel otvíravých jednokřídlových š přes 0,8 m požárních do obložkové zárubně</t>
  </si>
  <si>
    <t>-364704375</t>
  </si>
  <si>
    <t xml:space="preserve">1                                                "27"</t>
  </si>
  <si>
    <t>100</t>
  </si>
  <si>
    <t>611653141</t>
  </si>
  <si>
    <t>dveře jednokřídlé dřevotřískové protipožární EI (EW) 30 D3 povrch laminátový plné 1000x1970/2100mm</t>
  </si>
  <si>
    <t>-1237299222</t>
  </si>
  <si>
    <t>101</t>
  </si>
  <si>
    <t>1730913894</t>
  </si>
  <si>
    <t xml:space="preserve">1                                         "21"</t>
  </si>
  <si>
    <t xml:space="preserve">1                                         "22"</t>
  </si>
  <si>
    <t>102</t>
  </si>
  <si>
    <t>766660431</t>
  </si>
  <si>
    <t>Montáž vchodových dveří jednokřídlových s pevnými bočními díly do zdiva</t>
  </si>
  <si>
    <t>-1918808533</t>
  </si>
  <si>
    <t xml:space="preserve">1                                               "28"</t>
  </si>
  <si>
    <t>103</t>
  </si>
  <si>
    <t>766660716</t>
  </si>
  <si>
    <t>Montáž dveřních křídel samozavírače na dřevěnou zárubeň</t>
  </si>
  <si>
    <t>-51337730</t>
  </si>
  <si>
    <t xml:space="preserve">1                                     "21"</t>
  </si>
  <si>
    <t xml:space="preserve">1                                     "22"</t>
  </si>
  <si>
    <t xml:space="preserve">1                                     "27"</t>
  </si>
  <si>
    <t>104</t>
  </si>
  <si>
    <t>54917250</t>
  </si>
  <si>
    <t>samozavírač dveří hydraulický</t>
  </si>
  <si>
    <t>-458691764</t>
  </si>
  <si>
    <t>105</t>
  </si>
  <si>
    <t>766660717</t>
  </si>
  <si>
    <t>Montáž dveřních křídel samozavírače na ocelovou zárubeň</t>
  </si>
  <si>
    <t>-1007074854</t>
  </si>
  <si>
    <t xml:space="preserve">1                                               "25"</t>
  </si>
  <si>
    <t>106</t>
  </si>
  <si>
    <t>-355106500</t>
  </si>
  <si>
    <t>107</t>
  </si>
  <si>
    <t>766660728</t>
  </si>
  <si>
    <t>Montáž dveřního interiérového kování - zámku</t>
  </si>
  <si>
    <t>-1644362101</t>
  </si>
  <si>
    <t xml:space="preserve">7                                         "23"</t>
  </si>
  <si>
    <t xml:space="preserve">2                                         "24"</t>
  </si>
  <si>
    <t xml:space="preserve">1                                         "25"</t>
  </si>
  <si>
    <t xml:space="preserve">1                                         "26"</t>
  </si>
  <si>
    <t xml:space="preserve">1                                         "27"</t>
  </si>
  <si>
    <t>108</t>
  </si>
  <si>
    <t>54964110</t>
  </si>
  <si>
    <t>vložka zámková cylindrická oboustranná</t>
  </si>
  <si>
    <t>1160311575</t>
  </si>
  <si>
    <t>109</t>
  </si>
  <si>
    <t>766660729</t>
  </si>
  <si>
    <t>Montáž dveřního interiérového kování - štítku s klikou</t>
  </si>
  <si>
    <t>1069049396</t>
  </si>
  <si>
    <t>110</t>
  </si>
  <si>
    <t>54914620</t>
  </si>
  <si>
    <t>kování dveřní vrchní klika včetně rozet a montážního materiálu R PZ nerez PK</t>
  </si>
  <si>
    <t>-1726596681</t>
  </si>
  <si>
    <t>111</t>
  </si>
  <si>
    <t>766661912</t>
  </si>
  <si>
    <t>Oprava dveřních křídel s výměnou kování</t>
  </si>
  <si>
    <t>172674986</t>
  </si>
  <si>
    <t xml:space="preserve">0,86*2,22*1                              "21"</t>
  </si>
  <si>
    <t xml:space="preserve">0,91*2,26*1                              "22"</t>
  </si>
  <si>
    <t xml:space="preserve">0,91*2,26*3                              "23"</t>
  </si>
  <si>
    <t xml:space="preserve">0,92*2,23*1                              "23"</t>
  </si>
  <si>
    <t xml:space="preserve">0,86*2,07*1                              "23"</t>
  </si>
  <si>
    <t xml:space="preserve">0,81*2,13*1                              "23"</t>
  </si>
  <si>
    <t xml:space="preserve">0,71*2,07*1                              "23"</t>
  </si>
  <si>
    <t xml:space="preserve">0,91*2,26*1                              "26"</t>
  </si>
  <si>
    <t>112</t>
  </si>
  <si>
    <t>766662912</t>
  </si>
  <si>
    <t>Oprava dveřních křídel z tvrdého dřeva s výměnou kompletních dílů</t>
  </si>
  <si>
    <t>-716238563</t>
  </si>
  <si>
    <t xml:space="preserve">2,09*2,38*1                                  "28"</t>
  </si>
  <si>
    <t>113</t>
  </si>
  <si>
    <t>7666639711</t>
  </si>
  <si>
    <t>Oprava a montáž obložkové zárubně pro dveře jednokřídlové</t>
  </si>
  <si>
    <t>681458929</t>
  </si>
  <si>
    <t xml:space="preserve">1                                               "26"</t>
  </si>
  <si>
    <t>114</t>
  </si>
  <si>
    <t>766663991</t>
  </si>
  <si>
    <t>Oprava vyspravením dřevěné zárubně pro dveře jednokřídlové</t>
  </si>
  <si>
    <t>-951875543</t>
  </si>
  <si>
    <t xml:space="preserve">1                                           "26"</t>
  </si>
  <si>
    <t>115</t>
  </si>
  <si>
    <t>766681821</t>
  </si>
  <si>
    <t>Demontáž zárubní dveří do 2 m2 k opětovnému použití</t>
  </si>
  <si>
    <t>-974046214</t>
  </si>
  <si>
    <t xml:space="preserve">0,86*2,22                              "21"</t>
  </si>
  <si>
    <t xml:space="preserve">0,91*2,26                              "22"</t>
  </si>
  <si>
    <t xml:space="preserve">0,91*2,26                              "26"</t>
  </si>
  <si>
    <t>116</t>
  </si>
  <si>
    <t>766681822</t>
  </si>
  <si>
    <t>Demontáž zárubní dveří přes 2 m2 k opětovnému použití</t>
  </si>
  <si>
    <t>1622996020</t>
  </si>
  <si>
    <t xml:space="preserve">1,31*2,21                              "28"</t>
  </si>
  <si>
    <t>117</t>
  </si>
  <si>
    <t>766682111</t>
  </si>
  <si>
    <t>Montáž zárubní obložkových pro dveře jednokřídlové tl stěny do 170 mm</t>
  </si>
  <si>
    <t>680463099</t>
  </si>
  <si>
    <t xml:space="preserve">2                                              "24"</t>
  </si>
  <si>
    <t>118</t>
  </si>
  <si>
    <t>61182307</t>
  </si>
  <si>
    <t>zárubeň jednokřídlá obložková s laminátovým povrchem tl stěny 60-150mm rozměru 600-1100/1970, 2100mm</t>
  </si>
  <si>
    <t>63714659</t>
  </si>
  <si>
    <t>119</t>
  </si>
  <si>
    <t>766682211</t>
  </si>
  <si>
    <t>Montáž zárubní obložkových protipožárních pro dveře jednokřídlové tl stěny do 170 mm</t>
  </si>
  <si>
    <t>1622017565</t>
  </si>
  <si>
    <t xml:space="preserve">1                                      "27"</t>
  </si>
  <si>
    <t>120</t>
  </si>
  <si>
    <t>61182318</t>
  </si>
  <si>
    <t>zárubeň jednokřídlá obložková s laminátovým povrchem a protipožární úpravou tl stěny 60-150mm rozměru 600-1100/1970, 2100mm</t>
  </si>
  <si>
    <t>-790464453</t>
  </si>
  <si>
    <t>121</t>
  </si>
  <si>
    <t>766682212</t>
  </si>
  <si>
    <t>Montáž zárubní obložkových protipožárních pro dveře jednokřídlové tl stěny do 350 mm</t>
  </si>
  <si>
    <t>-1404110918</t>
  </si>
  <si>
    <t xml:space="preserve">1                                                 "21"</t>
  </si>
  <si>
    <t xml:space="preserve">1                                                 "22"</t>
  </si>
  <si>
    <t>122</t>
  </si>
  <si>
    <t>998766102</t>
  </si>
  <si>
    <t>Přesun hmot tonážní pro konstrukce truhlářské v objektech v do 12 m</t>
  </si>
  <si>
    <t>-1639590386</t>
  </si>
  <si>
    <t>771</t>
  </si>
  <si>
    <t>Podlahy z dlaždic</t>
  </si>
  <si>
    <t>123</t>
  </si>
  <si>
    <t>771121011</t>
  </si>
  <si>
    <t>Nátěr penetrační na podlahu</t>
  </si>
  <si>
    <t>1848426349</t>
  </si>
  <si>
    <t>124</t>
  </si>
  <si>
    <t>771151011</t>
  </si>
  <si>
    <t>Samonivelační stěrka podlah pevnosti 20 MPa tl 3 mm</t>
  </si>
  <si>
    <t>-1371247614</t>
  </si>
  <si>
    <t>125</t>
  </si>
  <si>
    <t>771474113</t>
  </si>
  <si>
    <t>Montáž soklů z dlaždic keramických rovných flexibilní lepidlo v do 120 mm</t>
  </si>
  <si>
    <t>2054237989</t>
  </si>
  <si>
    <t>(1,91+1,65+0,11)*2</t>
  </si>
  <si>
    <t>126</t>
  </si>
  <si>
    <t>771574416</t>
  </si>
  <si>
    <t>Montáž podlah keramických hladkých lepených cementovým flexibilním lepidlem přes 9 do 12 ks/m2</t>
  </si>
  <si>
    <t>1995215278</t>
  </si>
  <si>
    <t>127</t>
  </si>
  <si>
    <t>59761121</t>
  </si>
  <si>
    <t>dlažba keramická slinutá mrazuvzdorná do interiéru i exteriéru R9 povrch hladký/matný tl do 10mm přes 9 do 12ks/m2</t>
  </si>
  <si>
    <t>31388079</t>
  </si>
  <si>
    <t>P3*1,1</t>
  </si>
  <si>
    <t>fig35*0,1*1,1</t>
  </si>
  <si>
    <t>128</t>
  </si>
  <si>
    <t>998771102</t>
  </si>
  <si>
    <t>Přesun hmot tonážní pro podlahy z dlaždic v objektech v do 12 m</t>
  </si>
  <si>
    <t>646189833</t>
  </si>
  <si>
    <t>775</t>
  </si>
  <si>
    <t>Podlahy skládané</t>
  </si>
  <si>
    <t>129</t>
  </si>
  <si>
    <t>775121111</t>
  </si>
  <si>
    <t>Vodou ředitelná penetrace savého podkladu skládaných podlah</t>
  </si>
  <si>
    <t>2017908392</t>
  </si>
  <si>
    <t>130</t>
  </si>
  <si>
    <t>775141111</t>
  </si>
  <si>
    <t>Stěrka podlahová nivelační pro vyrovnání podkladu skládaných podlah pevnosti 20 MPa tl do 3 mm</t>
  </si>
  <si>
    <t>-1479957008</t>
  </si>
  <si>
    <t>131</t>
  </si>
  <si>
    <t>775413115</t>
  </si>
  <si>
    <t>Montáž podlahové lišty ze dřeva tvrdého nebo měkkého lepené</t>
  </si>
  <si>
    <t>1160146845</t>
  </si>
  <si>
    <t>132</t>
  </si>
  <si>
    <t>61418113</t>
  </si>
  <si>
    <t>lišta podlahová dřevěná dub 7x43mm</t>
  </si>
  <si>
    <t>-1631508927</t>
  </si>
  <si>
    <t>P5b*1,08</t>
  </si>
  <si>
    <t>133</t>
  </si>
  <si>
    <t>775511499</t>
  </si>
  <si>
    <t>Montáž podlahy z vlysů lepených tl do 22 mm š přes 50 do 60 mm dl přes 300 do 400 mm z jakýchkoliv dřevin</t>
  </si>
  <si>
    <t>-1405357384</t>
  </si>
  <si>
    <t>134</t>
  </si>
  <si>
    <t>611921601</t>
  </si>
  <si>
    <t xml:space="preserve">vlysy parketové  - použité</t>
  </si>
  <si>
    <t>1080732526</t>
  </si>
  <si>
    <t>135</t>
  </si>
  <si>
    <t>775511801</t>
  </si>
  <si>
    <t>Demontáž podlah vlysových lepených s lištami lepenými k dalšímu použití</t>
  </si>
  <si>
    <t>63774367</t>
  </si>
  <si>
    <t>136</t>
  </si>
  <si>
    <t>775591919</t>
  </si>
  <si>
    <t>Oprava podlah dřevěných - broušení celkové včetně tmelení</t>
  </si>
  <si>
    <t>-1567196315</t>
  </si>
  <si>
    <t>137</t>
  </si>
  <si>
    <t>775591921</t>
  </si>
  <si>
    <t>Oprava podlah dřevěných - základní lak</t>
  </si>
  <si>
    <t>137256519</t>
  </si>
  <si>
    <t>138</t>
  </si>
  <si>
    <t>775591922</t>
  </si>
  <si>
    <t>Oprava podlah dřevěných - vrchní lak pro běžnou zátěž</t>
  </si>
  <si>
    <t>-1100691529</t>
  </si>
  <si>
    <t>139</t>
  </si>
  <si>
    <t>775591926</t>
  </si>
  <si>
    <t>Oprava podlah dřevěných - mezibroušení mezi vrstvami laku</t>
  </si>
  <si>
    <t>-2011916937</t>
  </si>
  <si>
    <t>140</t>
  </si>
  <si>
    <t>775591931</t>
  </si>
  <si>
    <t>Oprava podlah dřevěných - nátěr olejem a voskování</t>
  </si>
  <si>
    <t>-753552794</t>
  </si>
  <si>
    <t>141</t>
  </si>
  <si>
    <t>998775102</t>
  </si>
  <si>
    <t>Přesun hmot tonážní pro podlahy dřevěné v objektech v do 12 m</t>
  </si>
  <si>
    <t>796974109</t>
  </si>
  <si>
    <t>776</t>
  </si>
  <si>
    <t>Podlahy povlakové</t>
  </si>
  <si>
    <t>142</t>
  </si>
  <si>
    <t>776121112</t>
  </si>
  <si>
    <t>Vodou ředitelná penetrace savého podkladu povlakových podlah</t>
  </si>
  <si>
    <t>614318017</t>
  </si>
  <si>
    <t>P1+P4a+P4b</t>
  </si>
  <si>
    <t>143</t>
  </si>
  <si>
    <t>776141111</t>
  </si>
  <si>
    <t>Vyrovnání podkladu povlakových podlah stěrkou pevnosti 20 MPa tl 3 mm</t>
  </si>
  <si>
    <t>2105040186</t>
  </si>
  <si>
    <t>144</t>
  </si>
  <si>
    <t>776201811</t>
  </si>
  <si>
    <t>Demontáž lepených povlakových podlah bez podložky ručně</t>
  </si>
  <si>
    <t>-405945673</t>
  </si>
  <si>
    <t xml:space="preserve">(2,93+3,55)/2*(2,4+3,52)+1,11*0,3               "101 - původní"</t>
  </si>
  <si>
    <t xml:space="preserve">1,6*2,54+1,45*3,0                      "233 - původní"</t>
  </si>
  <si>
    <t xml:space="preserve">59,6+18,4+20,85            "239,240,242 - původní"</t>
  </si>
  <si>
    <t>145</t>
  </si>
  <si>
    <t>776221111</t>
  </si>
  <si>
    <t>Lepení pásů z PVC standardním lepidlem</t>
  </si>
  <si>
    <t>2146174361</t>
  </si>
  <si>
    <t>146</t>
  </si>
  <si>
    <t>28411106</t>
  </si>
  <si>
    <t>PVC vinyl heterogenní zátěžový tl 3.35mm, nášlapná vrstva 0.7mm, hořlavost Bfl-s1, smykové tření µ ≥0.5, třída zátěže 34/42, útlum 15dB, otlak 0.05</t>
  </si>
  <si>
    <t>-1773907998</t>
  </si>
  <si>
    <t>(P1+P4a+P4b)*1,1</t>
  </si>
  <si>
    <t>P5a*1,1</t>
  </si>
  <si>
    <t>147</t>
  </si>
  <si>
    <t>776221121</t>
  </si>
  <si>
    <t>Lepení elektrostaticky vodivých pásů z PVC standardním lepidlem</t>
  </si>
  <si>
    <t>1573964298</t>
  </si>
  <si>
    <t>148</t>
  </si>
  <si>
    <t>28411126</t>
  </si>
  <si>
    <t>PVC vinyl antistatický tl 2mm, hm 3100g/m2, hořlavost Bfl-s1, smykové tření µ 0.6, třída zátěže 34/43, odpor krytiny ≤10^8</t>
  </si>
  <si>
    <t>1833069279</t>
  </si>
  <si>
    <t>P6*1,1</t>
  </si>
  <si>
    <t>149</t>
  </si>
  <si>
    <t>776421111</t>
  </si>
  <si>
    <t>Montáž obvodových lišt lepením</t>
  </si>
  <si>
    <t>1922039715</t>
  </si>
  <si>
    <t xml:space="preserve">(2,93+6,25+1,11+0,3+0,47+2,4+1,97+3,52)       "101"</t>
  </si>
  <si>
    <t xml:space="preserve">(1,5+2,44+0,11+3,0+0,09)*2                    "233"</t>
  </si>
  <si>
    <t xml:space="preserve">(5,09+2,96)*2                              "237"</t>
  </si>
  <si>
    <t xml:space="preserve">(2,06+2,96)*2                               "238"</t>
  </si>
  <si>
    <t xml:space="preserve">(9,75+6,07)*2                               "239"</t>
  </si>
  <si>
    <t>150</t>
  </si>
  <si>
    <t>28411006</t>
  </si>
  <si>
    <t>lišta soklová PVC samolepící 15x50mm</t>
  </si>
  <si>
    <t>1744691458</t>
  </si>
  <si>
    <t>151</t>
  </si>
  <si>
    <t>998776102</t>
  </si>
  <si>
    <t>Přesun hmot tonážní pro podlahy povlakové v objektech v do 12 m</t>
  </si>
  <si>
    <t>-450066304</t>
  </si>
  <si>
    <t>781</t>
  </si>
  <si>
    <t>Dokončovací práce - obklady</t>
  </si>
  <si>
    <t>152</t>
  </si>
  <si>
    <t>781121011</t>
  </si>
  <si>
    <t>Nátěr penetrační na stěnu</t>
  </si>
  <si>
    <t>-704644866</t>
  </si>
  <si>
    <t>153</t>
  </si>
  <si>
    <t>781474112</t>
  </si>
  <si>
    <t>Montáž obkladů vnitřních keramických hladkých do 12 ks/m2 lepených flexibilním lepidlem</t>
  </si>
  <si>
    <t>265856231</t>
  </si>
  <si>
    <t xml:space="preserve">(1,09+1,79+1,18+1,56)*2*2,0-0,7*2,0*2-0,86*2,0      "235"</t>
  </si>
  <si>
    <t xml:space="preserve">(1,06+1,79+1,11+1,56)*2*2,0-0,7*2,0*2-0,71*2,0      "236"</t>
  </si>
  <si>
    <t>154</t>
  </si>
  <si>
    <t>59761026</t>
  </si>
  <si>
    <t>obklad keramický hladký do 12ks/m2</t>
  </si>
  <si>
    <t>-298439967</t>
  </si>
  <si>
    <t>fig31*1,1</t>
  </si>
  <si>
    <t>155</t>
  </si>
  <si>
    <t>781492211</t>
  </si>
  <si>
    <t>Montáž profilů rohových lepených flexibilním cementovým lepidlem</t>
  </si>
  <si>
    <t>2010201983</t>
  </si>
  <si>
    <t>2,0*8</t>
  </si>
  <si>
    <t>156</t>
  </si>
  <si>
    <t>28342001</t>
  </si>
  <si>
    <t>lišta ukončovací z PVC 8mm</t>
  </si>
  <si>
    <t>CS ÚRS 2020 02</t>
  </si>
  <si>
    <t>-1442930292</t>
  </si>
  <si>
    <t>2,0*8*1,05</t>
  </si>
  <si>
    <t>157</t>
  </si>
  <si>
    <t>781492251</t>
  </si>
  <si>
    <t>Montáž profilů ukončovacích lepených flexibilním cementovým lepidlem</t>
  </si>
  <si>
    <t>185579807</t>
  </si>
  <si>
    <t xml:space="preserve">(1,09+1,79+1,18+1,56)*2-0,7*2-0,86      "235"</t>
  </si>
  <si>
    <t xml:space="preserve">(1,06+1,79+1,11+1,56)*2-0,7*2-0,71      "236"</t>
  </si>
  <si>
    <t>158</t>
  </si>
  <si>
    <t>-1924378301</t>
  </si>
  <si>
    <t>1,09</t>
  </si>
  <si>
    <t>159</t>
  </si>
  <si>
    <t>998781102</t>
  </si>
  <si>
    <t>Přesun hmot tonážní pro obklady keramické v objektech v do 12 m</t>
  </si>
  <si>
    <t>137473337</t>
  </si>
  <si>
    <t>783</t>
  </si>
  <si>
    <t>Dokončovací práce - nátěry</t>
  </si>
  <si>
    <t>160</t>
  </si>
  <si>
    <t>783114101</t>
  </si>
  <si>
    <t>Základní jednonásobný syntetický nátěr truhlářských konstrukcí</t>
  </si>
  <si>
    <t>887939720</t>
  </si>
  <si>
    <t>161</t>
  </si>
  <si>
    <t>783117101</t>
  </si>
  <si>
    <t>Krycí jednonásobný syntetický nátěr truhlářských konstrukcí</t>
  </si>
  <si>
    <t>1271501804</t>
  </si>
  <si>
    <t>162</t>
  </si>
  <si>
    <t>783122131</t>
  </si>
  <si>
    <t>Plošné (plné) tmelení truhlářských konstrukcí včetně přebroušení disperzním tmelem</t>
  </si>
  <si>
    <t>-328648197</t>
  </si>
  <si>
    <t xml:space="preserve">0,86*2,22*2*1+(0,86+2*2,22)*0,3*1                          "21"</t>
  </si>
  <si>
    <t xml:space="preserve">0,91*2,26*2*1+(0,91+2*2,26)*0,3*1                          "22"</t>
  </si>
  <si>
    <t xml:space="preserve">0,71*2,07*2*1+(0,71+2*2,07)*0,3*1                          "23"</t>
  </si>
  <si>
    <t xml:space="preserve">0,81*2,13*2*1+(0,81+2*2,13)*0,3*1                          "23"</t>
  </si>
  <si>
    <t xml:space="preserve">0,86*2,07*2*1+(0,86+2*2,07)*0,3*1                          "23"</t>
  </si>
  <si>
    <t xml:space="preserve">0,91*2,26*2*3+(0,91+2*2,26)*0,3*3                          "23"</t>
  </si>
  <si>
    <t xml:space="preserve">0,92*2,23*2*1+(0,92+2*2,23)*0,3*1                          "23"</t>
  </si>
  <si>
    <t xml:space="preserve">2,09*2,38*2*1                          "28"</t>
  </si>
  <si>
    <t>163</t>
  </si>
  <si>
    <t>783933161</t>
  </si>
  <si>
    <t>Penetrační epoxidový nátěr pórovitých betonových podlah</t>
  </si>
  <si>
    <t>-54903437</t>
  </si>
  <si>
    <t>164</t>
  </si>
  <si>
    <t>783937163</t>
  </si>
  <si>
    <t>Krycí dvojnásobný epoxidový rozpouštědlový nátěr betonové podlahy</t>
  </si>
  <si>
    <t>1328431101</t>
  </si>
  <si>
    <t>p2</t>
  </si>
  <si>
    <t>784</t>
  </si>
  <si>
    <t>Dokončovací práce - malby a tapety</t>
  </si>
  <si>
    <t>165</t>
  </si>
  <si>
    <t>784181103</t>
  </si>
  <si>
    <t>Základní akrylátová jednonásobná penetrace podkladu v místnostech výšky do 5,00 m</t>
  </si>
  <si>
    <t>-1670737308</t>
  </si>
  <si>
    <t xml:space="preserve">14,95+3,61                                          "101,102"</t>
  </si>
  <si>
    <t xml:space="preserve">7,46+7,94+34,35+3,98+3,73+15,11+6,66+15,78     "232-242"</t>
  </si>
  <si>
    <t xml:space="preserve">Mezisoučet                                         "strop"</t>
  </si>
  <si>
    <t xml:space="preserve">(2,93+3,55+5,9+5,85)*3,64              "101"</t>
  </si>
  <si>
    <t xml:space="preserve">(2,5+3,0)*2*4,0                                 "232"</t>
  </si>
  <si>
    <t xml:space="preserve">(1,5+3,0+0,11+2,44)*2*4,0           "233"</t>
  </si>
  <si>
    <t xml:space="preserve">(9,5+3,14+2,96+10,0+2,3+2,08)*3,8            "234"</t>
  </si>
  <si>
    <t xml:space="preserve">(1,09+1,79+1,18+1,56)*2*(3,8-2,0)         "235"</t>
  </si>
  <si>
    <t xml:space="preserve">(1,06+1,79+1,11+1,56)*2*(3,8-2,0)         "236"</t>
  </si>
  <si>
    <t xml:space="preserve">(5,09+2,96)*2*3,8                              "237"</t>
  </si>
  <si>
    <t xml:space="preserve">(2,06+2,96)*2*3,8                               "238"</t>
  </si>
  <si>
    <t xml:space="preserve">(9,75+6,07)*2*3,8                               "239"</t>
  </si>
  <si>
    <t xml:space="preserve">(2,97+6,07)*2*3,8                              "240"</t>
  </si>
  <si>
    <t xml:space="preserve">(3,67+3,05+6,1+6,07)*3,91                             "242"</t>
  </si>
  <si>
    <t xml:space="preserve">(1,9+1,9)*2*(8,86+2,43)                       "241"</t>
  </si>
  <si>
    <t xml:space="preserve">Mezisoučet                                 "stěny"</t>
  </si>
  <si>
    <t>166</t>
  </si>
  <si>
    <t>784221103</t>
  </si>
  <si>
    <t>Dvojnásobné bílé malby ze směsí za sucha dobře otěruvzdorných v místnostech do 5,00 m</t>
  </si>
  <si>
    <t>1207644097</t>
  </si>
  <si>
    <t>2 - Výtah</t>
  </si>
  <si>
    <t>M - Práce a dodávky M</t>
  </si>
  <si>
    <t xml:space="preserve">    33-M - Montáže dopr.zaříz.,sklad. zař. a váh</t>
  </si>
  <si>
    <t>Práce a dodávky M</t>
  </si>
  <si>
    <t>33-M</t>
  </si>
  <si>
    <t>Montáže dopr.zaříz.,sklad. zař. a váh</t>
  </si>
  <si>
    <t>999999131</t>
  </si>
  <si>
    <t>Výroba a dodávka osobního výtahu, lanový bez strojovny, 630 kg, 2 stanice, kabina 1200 x 1400 mm</t>
  </si>
  <si>
    <t>kpl</t>
  </si>
  <si>
    <t>256</t>
  </si>
  <si>
    <t>-236785084</t>
  </si>
  <si>
    <t>999999132</t>
  </si>
  <si>
    <t>Montáž výtahu</t>
  </si>
  <si>
    <t>31202496</t>
  </si>
  <si>
    <t>999999133</t>
  </si>
  <si>
    <t>Ověření shody a zkouška po montáži</t>
  </si>
  <si>
    <t>-869109210</t>
  </si>
  <si>
    <t>999999134</t>
  </si>
  <si>
    <t>Doprava a manipulace</t>
  </si>
  <si>
    <t>519931194</t>
  </si>
  <si>
    <t>999999135</t>
  </si>
  <si>
    <t>Šachetní dveře s PO EW60 - 2 kusy</t>
  </si>
  <si>
    <t>-554226536</t>
  </si>
  <si>
    <t>3 - Zdravotní 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</si>
  <si>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</si>
  <si>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</si>
  <si>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</si>
  <si>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</si>
  <si>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</si>
  <si>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</si>
  <si>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>721</t>
  </si>
  <si>
    <t>Zdravotechnika - vnitřní kanalizace</t>
  </si>
  <si>
    <t>721140905</t>
  </si>
  <si>
    <t>Potrubí litinové vsazení odbočky DN 100</t>
  </si>
  <si>
    <t>721140915</t>
  </si>
  <si>
    <t>Potrubí litinové propojení potrubí DN 100</t>
  </si>
  <si>
    <t>721140925</t>
  </si>
  <si>
    <t>Potrubí litinové odpadní krácení trub DN 100</t>
  </si>
  <si>
    <t>721171904</t>
  </si>
  <si>
    <t>Potrubí z PP vsazení odbočky do hrdla DN 75</t>
  </si>
  <si>
    <t>721174042</t>
  </si>
  <si>
    <t>Potrubí kanalizační z PP připojovací DN 40</t>
  </si>
  <si>
    <t>721174043</t>
  </si>
  <si>
    <t>Potrubí kanalizační z PP připojovací DN 50</t>
  </si>
  <si>
    <t>721174045</t>
  </si>
  <si>
    <t>Potrubí kanalizační z PP připojovací DN 110</t>
  </si>
  <si>
    <t>721194104</t>
  </si>
  <si>
    <t>Vyvedení a upevnění odpadních výpustek DN 40</t>
  </si>
  <si>
    <t>721194105</t>
  </si>
  <si>
    <t>Vyvedení a upevnění odpadních výpustek DN 50</t>
  </si>
  <si>
    <t>721194109</t>
  </si>
  <si>
    <t>Vyvedení a upevnění odpadních výpustek DN 110</t>
  </si>
  <si>
    <t>721290111</t>
  </si>
  <si>
    <t>Zkouška těsnosti potrubí kanalizace vodou do DN 125</t>
  </si>
  <si>
    <t>998721102</t>
  </si>
  <si>
    <t>Přesun hmot tonážní pro vnitřní kanalizace v objektech v do 12 m</t>
  </si>
  <si>
    <t>722</t>
  </si>
  <si>
    <t>Zdravotechnika - vnitřní vodovod</t>
  </si>
  <si>
    <t>722130991</t>
  </si>
  <si>
    <t>Potrubí pozinkované závitové vsazení odbočky do potrubí oboustranná svěrná spojka DN 20 / G 1/2</t>
  </si>
  <si>
    <t>722174022</t>
  </si>
  <si>
    <t>Potrubí vodovodní plastové PPR svar polyfúze PN 20 D 20x3,4 mm</t>
  </si>
  <si>
    <t>722174023</t>
  </si>
  <si>
    <t>Potrubí vodovodní plastové PPR svar polyfúze PN 20 D 25x4,2 mm</t>
  </si>
  <si>
    <t>722179191</t>
  </si>
  <si>
    <t>Příplatek k rozvodu vody z plastů za malý rozsah prací na zakázce do 20 m</t>
  </si>
  <si>
    <t>soubor</t>
  </si>
  <si>
    <t>722181222</t>
  </si>
  <si>
    <t>Ochrana vodovodního potrubí přilepenými termoizolačními trubicemi z PE tl do 9 mm DN do 45 mm</t>
  </si>
  <si>
    <t>722181242</t>
  </si>
  <si>
    <t>Ochrana vodovodního potrubí přilepenými termoizolačními trubicemi z PE tl do 20 mm DN do 45 mm</t>
  </si>
  <si>
    <t>722190401</t>
  </si>
  <si>
    <t>Vyvedení a upevnění výpustku do DN 25</t>
  </si>
  <si>
    <t>722231073</t>
  </si>
  <si>
    <t>Ventil zpětný mosazný G 3/4" PN 10 do 110°C se dvěma závity</t>
  </si>
  <si>
    <t>722231211</t>
  </si>
  <si>
    <t>Ventil redukční mosazný G 1/2" PN 10 do 100°C k bojleru s 2x vnitřním závitem</t>
  </si>
  <si>
    <t>722232123</t>
  </si>
  <si>
    <t>Kohout kulový přímý G 3/4" PN 42 do 185°C plnoprůtokový vnitřní závit</t>
  </si>
  <si>
    <t>722290226</t>
  </si>
  <si>
    <t>Zkouška těsnosti vodovodního potrubí závitového do DN 50</t>
  </si>
  <si>
    <t>722290234</t>
  </si>
  <si>
    <t>Proplach a dezinfekce vodovodního potrubí do DN 80</t>
  </si>
  <si>
    <t>998722102</t>
  </si>
  <si>
    <t>Přesun hmot tonážní pro vnitřní vodovod v objektech v do 12 m</t>
  </si>
  <si>
    <t>725</t>
  </si>
  <si>
    <t>Zdravotechnika - zařizovací předměty</t>
  </si>
  <si>
    <t>725112022</t>
  </si>
  <si>
    <t>Klozet keramický závěsný na nosné stěny s hlubokým splachováním odpad vodorovný</t>
  </si>
  <si>
    <t>725211617</t>
  </si>
  <si>
    <t>Umyvadlo keramické bílé šířky 600 mm s krytem na sifon připevněné na stěnu šrouby</t>
  </si>
  <si>
    <t>725211701</t>
  </si>
  <si>
    <t>Umývátko keramické bílé stěnové šířky 400 mm připevněné na stěnu šrouby</t>
  </si>
  <si>
    <t>725311121</t>
  </si>
  <si>
    <t>Dřez jednoduchý nerezový se zápachovou uzávěrkou s odkapávací plochou 560x480 mm a miskou</t>
  </si>
  <si>
    <t>725532101</t>
  </si>
  <si>
    <t>Elektrický ohřívač zásobníkový akumulační závěsný svislý 10 l / 2 kW</t>
  </si>
  <si>
    <t>725821312</t>
  </si>
  <si>
    <t>Baterie dřezová nástěnná páková s otáčivým kulatým ústím a délkou ramínka 210 mm</t>
  </si>
  <si>
    <t>725822613</t>
  </si>
  <si>
    <t>Baterie umyvadlová stojánková páková s výpustí</t>
  </si>
  <si>
    <t>725829121</t>
  </si>
  <si>
    <t>Montáž baterie umyvadlové nástěnné pákové a klasické ostatní typ</t>
  </si>
  <si>
    <t>725861102</t>
  </si>
  <si>
    <t>Zápachová uzávěrka pro umyvadla DN 40</t>
  </si>
  <si>
    <t>725862103</t>
  </si>
  <si>
    <t>Zápachová uzávěrka pro dřezy DN 40/50</t>
  </si>
  <si>
    <t>725980123</t>
  </si>
  <si>
    <t>Dvířka 30/30</t>
  </si>
  <si>
    <t>725999001</t>
  </si>
  <si>
    <t>Baterie s elektrickým ohřevem vody</t>
  </si>
  <si>
    <t>998725102</t>
  </si>
  <si>
    <t>Přesun hmot tonážní pro zařizovací předměty v objektech v do 12 m</t>
  </si>
  <si>
    <t>726</t>
  </si>
  <si>
    <t>Zdravotechnika - předstěnové instalace</t>
  </si>
  <si>
    <t>726131041</t>
  </si>
  <si>
    <t>Instalační předstěna - klozet závěsný v 1120 mm s ovládáním zepředu do lehkých stěn s kovovou kcí</t>
  </si>
  <si>
    <t>998726112</t>
  </si>
  <si>
    <t>Přesun hmot tonážní pro instalační prefabrikáty v objektech v do 12 m</t>
  </si>
  <si>
    <t>HZS</t>
  </si>
  <si>
    <t>Hodinové zúčtovací sazby</t>
  </si>
  <si>
    <t>HZS2212</t>
  </si>
  <si>
    <t>Hodinová zúčtovací sazba instalatér odborný</t>
  </si>
  <si>
    <t>hod</t>
  </si>
  <si>
    <t>262144</t>
  </si>
  <si>
    <t>4 - Větrání</t>
  </si>
  <si>
    <t xml:space="preserve">    751 - Vzduchotechnika</t>
  </si>
  <si>
    <t>713463131</t>
  </si>
  <si>
    <t>Montáž izolace tepelné potrubí potrubními pouzdry bez úpravy slepenými 1x tl izolace do 25 mm</t>
  </si>
  <si>
    <t>-793444867</t>
  </si>
  <si>
    <t>631544000</t>
  </si>
  <si>
    <t>pouzdro potrubní izolační ProRox PS 924hu 22/25 mm</t>
  </si>
  <si>
    <t>CS ÚRS 2016 01</t>
  </si>
  <si>
    <t>935089339</t>
  </si>
  <si>
    <t>722160111</t>
  </si>
  <si>
    <t>Potrubí vodovodní měděné polotvrdé spojované měkkým pájením D 12x1 mm</t>
  </si>
  <si>
    <t>-1302733315</t>
  </si>
  <si>
    <t>722160132</t>
  </si>
  <si>
    <t>Potrubí vodovodní měděné tvrdé spojované měkkým pájením D 15x1 mm</t>
  </si>
  <si>
    <t>1965876952</t>
  </si>
  <si>
    <t>751</t>
  </si>
  <si>
    <t>Vzduchotechnika</t>
  </si>
  <si>
    <t>751111131</t>
  </si>
  <si>
    <t>Mtž vent ax ntl potrubního základního D do 200 mm</t>
  </si>
  <si>
    <t>243035157</t>
  </si>
  <si>
    <t>429000001</t>
  </si>
  <si>
    <t>Axiál. ventilátor TD 250/100</t>
  </si>
  <si>
    <t>1026378877</t>
  </si>
  <si>
    <t>751322011</t>
  </si>
  <si>
    <t>Mtž talířového ventilu D do 100 mm</t>
  </si>
  <si>
    <t>-1196656899</t>
  </si>
  <si>
    <t>429000002</t>
  </si>
  <si>
    <t>talířový ventil VEF 100</t>
  </si>
  <si>
    <t>1635470915</t>
  </si>
  <si>
    <t>429000003</t>
  </si>
  <si>
    <t>rámeček k talíř. ventilu KKT 100</t>
  </si>
  <si>
    <t>1939876312</t>
  </si>
  <si>
    <t>751398011</t>
  </si>
  <si>
    <t>Mtž větrací mřížky na kruhové potrubí D do 100 mm</t>
  </si>
  <si>
    <t>-1007250950</t>
  </si>
  <si>
    <t>429000004</t>
  </si>
  <si>
    <t>samotížná žaluz. klapka PER 100 W</t>
  </si>
  <si>
    <t>-2122858730</t>
  </si>
  <si>
    <t>751398022</t>
  </si>
  <si>
    <t>Mtž větrací mřížky stěnové do 0,100 m2</t>
  </si>
  <si>
    <t>-428784687</t>
  </si>
  <si>
    <t>429000009</t>
  </si>
  <si>
    <t>Požární klapka stěnová FDML 200x315-40 B</t>
  </si>
  <si>
    <t>-227391262</t>
  </si>
  <si>
    <t>751510041</t>
  </si>
  <si>
    <t>Vzduchotechnické potrubí pozink kruhové spirálně vinuté D do 100 mm</t>
  </si>
  <si>
    <t>-1480464815</t>
  </si>
  <si>
    <t>751711112</t>
  </si>
  <si>
    <t>Montáž klimatizační jednotky vnitřní nástěnné pro objem místnosti 50 m3</t>
  </si>
  <si>
    <t>-1050035684</t>
  </si>
  <si>
    <t>429000005</t>
  </si>
  <si>
    <t>Nástěnná jednotka+ venkovní jednotka (SPLIT systém) - 2,6 kW</t>
  </si>
  <si>
    <t>-257585249</t>
  </si>
  <si>
    <t>751711161</t>
  </si>
  <si>
    <t>Montáž klimatizační jednotky vnitřní parapetní pro objem místnosti 90 m3</t>
  </si>
  <si>
    <t>-1582881959</t>
  </si>
  <si>
    <t>751711162</t>
  </si>
  <si>
    <t>Montáž klimatizační jednotky vnitřní parapetní pro objem místnosti 140 m3</t>
  </si>
  <si>
    <t>1479056445</t>
  </si>
  <si>
    <t>429000006</t>
  </si>
  <si>
    <t>Parapetní klim. jednotka SPLIT syst. - Q = 2,8 kW</t>
  </si>
  <si>
    <t>-1472718993</t>
  </si>
  <si>
    <t>429000007</t>
  </si>
  <si>
    <t>Parapetní klim. jednotka SPLIT syst. - Q = 5,3 kW</t>
  </si>
  <si>
    <t>30781844</t>
  </si>
  <si>
    <t>751721112</t>
  </si>
  <si>
    <t>Montáž klimatizační jednotky venkovní s jednofázovým napájením (do 3 vnitřních jednotek)</t>
  </si>
  <si>
    <t>-537739357</t>
  </si>
  <si>
    <t>429000008</t>
  </si>
  <si>
    <t>venkovní klim. jednotka SPLIT syst. - Q = 12,0 kW</t>
  </si>
  <si>
    <t>-594504371</t>
  </si>
  <si>
    <t>998751101</t>
  </si>
  <si>
    <t>Přesun hmot tonážní pro vzduchotechniku v objektech v do 12 m</t>
  </si>
  <si>
    <t>1494979784</t>
  </si>
  <si>
    <t>5 - Elektroinstalace</t>
  </si>
  <si>
    <t xml:space="preserve">    211-M - Elektromontáže - dodávky zařízení</t>
  </si>
  <si>
    <t xml:space="preserve">      Rozpis rozvaděče RK2 - Rozpis rozvaděče RK2</t>
  </si>
  <si>
    <t xml:space="preserve">      Rozpis rozvaděče RS2 - Rozpis rozvaděče RS2</t>
  </si>
  <si>
    <t xml:space="preserve">    212-M - Elektromontáže - doprava dodávek</t>
  </si>
  <si>
    <t xml:space="preserve">    213-M - Elektromontáže - přesun dodávek</t>
  </si>
  <si>
    <t xml:space="preserve">    214-M - Elektromontáže - materiál</t>
  </si>
  <si>
    <t xml:space="preserve">      D2 - ÚLOŽNÝ MATERIÁL</t>
  </si>
  <si>
    <t xml:space="preserve">      D3 - KABELY</t>
  </si>
  <si>
    <t xml:space="preserve">      D4 - PŘÍSTROJE</t>
  </si>
  <si>
    <t xml:space="preserve">      D5 - SVÍTIDLA a ostatní náklady</t>
  </si>
  <si>
    <t xml:space="preserve">      D6 - EZS</t>
  </si>
  <si>
    <t xml:space="preserve">    215-M - Elektromontáže - prořez</t>
  </si>
  <si>
    <t xml:space="preserve">    216-M - Elektromontáže - materiál podružný</t>
  </si>
  <si>
    <t xml:space="preserve">    217-M - Elektromontáže - montáž</t>
  </si>
  <si>
    <t xml:space="preserve">    218-M - Elektromontáže - PPV</t>
  </si>
  <si>
    <t xml:space="preserve">    219-M - Elektromontáže - ostatní náklady</t>
  </si>
  <si>
    <t xml:space="preserve">    21-M - Elektromontáže - kompletační činnost a revize</t>
  </si>
  <si>
    <t>211-M</t>
  </si>
  <si>
    <t>Elektromontáže - dodávky zařízení</t>
  </si>
  <si>
    <t>Rozpis rozvaděče RK2</t>
  </si>
  <si>
    <t>000766108</t>
  </si>
  <si>
    <t>skříň nástěnná 6x33M/705x1055x140/IP30</t>
  </si>
  <si>
    <t>ks</t>
  </si>
  <si>
    <t>-1722668682</t>
  </si>
  <si>
    <t>000781176</t>
  </si>
  <si>
    <t>lišta propojovací CU 3/16mm2</t>
  </si>
  <si>
    <t>-308308593</t>
  </si>
  <si>
    <t>000415064</t>
  </si>
  <si>
    <t>vypínač 63A/AC250V/3pol na lištu</t>
  </si>
  <si>
    <t>-283294056</t>
  </si>
  <si>
    <t>000472002</t>
  </si>
  <si>
    <t>svodič přepětí SPD TII TNS</t>
  </si>
  <si>
    <t>-1778557200</t>
  </si>
  <si>
    <t>000784237</t>
  </si>
  <si>
    <t>ochranná svorkovnice MET</t>
  </si>
  <si>
    <t>-1479771548</t>
  </si>
  <si>
    <t>000784211</t>
  </si>
  <si>
    <t>rozpojovací můstek N7</t>
  </si>
  <si>
    <t>275824843</t>
  </si>
  <si>
    <t>000784212</t>
  </si>
  <si>
    <t>rozpojovací můstek N15</t>
  </si>
  <si>
    <t>854081504</t>
  </si>
  <si>
    <t>000434302</t>
  </si>
  <si>
    <t>jistič 1pól/ch.B/ 6A/6kA</t>
  </si>
  <si>
    <t>-2011499426</t>
  </si>
  <si>
    <t>000434304</t>
  </si>
  <si>
    <t>jistič 1pól/ch.B/ 16A/6kA</t>
  </si>
  <si>
    <t>1431627820</t>
  </si>
  <si>
    <t>000435006</t>
  </si>
  <si>
    <t>jistič 3 3pól/ch.B/ 32A/6kA</t>
  </si>
  <si>
    <t>-366615352</t>
  </si>
  <si>
    <t>000435007</t>
  </si>
  <si>
    <t>jistič 3 3pól/ch.B/ 40A/6kA</t>
  </si>
  <si>
    <t>58924335</t>
  </si>
  <si>
    <t>000438801</t>
  </si>
  <si>
    <t>proudový chránič 4pol 40A 30mA /A</t>
  </si>
  <si>
    <t>847543498</t>
  </si>
  <si>
    <t>000438012</t>
  </si>
  <si>
    <t>proudový chránič+jistič 2p/1+N B10A 30mA</t>
  </si>
  <si>
    <t>-2069850513</t>
  </si>
  <si>
    <t>000438013</t>
  </si>
  <si>
    <t>proudový chránič+jistič 2p/1+N B16A 30mA</t>
  </si>
  <si>
    <t>220348815</t>
  </si>
  <si>
    <t>000438024</t>
  </si>
  <si>
    <t>proudový chránič+jistič 2p/1+N B20A 30mA</t>
  </si>
  <si>
    <t>395927357</t>
  </si>
  <si>
    <t>999999071</t>
  </si>
  <si>
    <t>Elektroinstalace - materiál podružný</t>
  </si>
  <si>
    <t>1844759212</t>
  </si>
  <si>
    <t>999999072</t>
  </si>
  <si>
    <t>Elektroinstalace - výroba rozvaděče</t>
  </si>
  <si>
    <t>-1660659305</t>
  </si>
  <si>
    <t>Rozpis rozvaděče RS2</t>
  </si>
  <si>
    <t>0007661081</t>
  </si>
  <si>
    <t>skříň nástěnná 3x12M/287x482x1120/IP30</t>
  </si>
  <si>
    <t>-588579849</t>
  </si>
  <si>
    <t>1230301249</t>
  </si>
  <si>
    <t>0004150641</t>
  </si>
  <si>
    <t>vypínač 32A/AC250V/3pol na lištu</t>
  </si>
  <si>
    <t>-1653058640</t>
  </si>
  <si>
    <t>696668541</t>
  </si>
  <si>
    <t>-785721073</t>
  </si>
  <si>
    <t>0004343041</t>
  </si>
  <si>
    <t>1793361708</t>
  </si>
  <si>
    <t>-2002738205</t>
  </si>
  <si>
    <t>1812161513</t>
  </si>
  <si>
    <t>-798335229</t>
  </si>
  <si>
    <t>212-M</t>
  </si>
  <si>
    <t>Elektromontáže - doprava dodávek</t>
  </si>
  <si>
    <t>999999061</t>
  </si>
  <si>
    <t>Elektroinstalace silnoproud - doprava dodávek</t>
  </si>
  <si>
    <t>-510723912</t>
  </si>
  <si>
    <t>213-M</t>
  </si>
  <si>
    <t>Elektromontáže - přesun dodávek</t>
  </si>
  <si>
    <t>999999062</t>
  </si>
  <si>
    <t>Elektroinstalace silnoproud - přesun dodávek</t>
  </si>
  <si>
    <t>-187663517</t>
  </si>
  <si>
    <t>214-M</t>
  </si>
  <si>
    <t>Elektromontáže - materiál</t>
  </si>
  <si>
    <t>D2</t>
  </si>
  <si>
    <t>ÚLOŽNÝ MATERIÁL</t>
  </si>
  <si>
    <t>000321112</t>
  </si>
  <si>
    <t>trubka ohebná PVC 16</t>
  </si>
  <si>
    <t>000321113</t>
  </si>
  <si>
    <t>trubka ohebná PVC 20</t>
  </si>
  <si>
    <t>000321114</t>
  </si>
  <si>
    <t>trubka ohebná PVC 25</t>
  </si>
  <si>
    <t>000321115</t>
  </si>
  <si>
    <t>trubka ohebná PVC 32</t>
  </si>
  <si>
    <t>000321126</t>
  </si>
  <si>
    <t>trubka ohebná PVC 40</t>
  </si>
  <si>
    <t>000322112</t>
  </si>
  <si>
    <t>trubka PVC tuhá 16</t>
  </si>
  <si>
    <t>000322113</t>
  </si>
  <si>
    <t>trubka PVC tuhá 20</t>
  </si>
  <si>
    <t>000322114</t>
  </si>
  <si>
    <t>trubka PVC tuhá 25</t>
  </si>
  <si>
    <t>000322115</t>
  </si>
  <si>
    <t>trubka PVC tuhá 32</t>
  </si>
  <si>
    <t>000322116</t>
  </si>
  <si>
    <t>trubka PVC tuhá 40</t>
  </si>
  <si>
    <t>000311111</t>
  </si>
  <si>
    <t>krabice přístrojová KP68</t>
  </si>
  <si>
    <t>000311115</t>
  </si>
  <si>
    <t>krabice přístrojová KPR68 hluboká</t>
  </si>
  <si>
    <t>000313111</t>
  </si>
  <si>
    <t>krabice lištová přístrojová</t>
  </si>
  <si>
    <t>000311116</t>
  </si>
  <si>
    <t>krabice odbočná KR68 se svorkovnicí</t>
  </si>
  <si>
    <t>000311316</t>
  </si>
  <si>
    <t>krabicová rozvodka KR97 se svorkovnicí</t>
  </si>
  <si>
    <t>000313113</t>
  </si>
  <si>
    <t>krabice lištová odbočná se svorkovnicí</t>
  </si>
  <si>
    <t>000312911</t>
  </si>
  <si>
    <t>krabicová rozvodka IP54 se svorkovnicí</t>
  </si>
  <si>
    <t>000333111</t>
  </si>
  <si>
    <t>lišta vkládací PVC 20x20</t>
  </si>
  <si>
    <t>000333151</t>
  </si>
  <si>
    <t>lišta vkládací PVC 40x20</t>
  </si>
  <si>
    <t>000333161</t>
  </si>
  <si>
    <t>lišta vkládací PVC 40x40</t>
  </si>
  <si>
    <t>000340121</t>
  </si>
  <si>
    <t>elektroinstal kanál PVC 120x40</t>
  </si>
  <si>
    <t>000340201</t>
  </si>
  <si>
    <t>parapetní žlab 120x55D</t>
  </si>
  <si>
    <t>000340211</t>
  </si>
  <si>
    <t>parapetní žlab 170x70D</t>
  </si>
  <si>
    <t>000340213</t>
  </si>
  <si>
    <t>kryt spojovací PK120x55</t>
  </si>
  <si>
    <t>000340202</t>
  </si>
  <si>
    <t>kryt koncový PK120x55</t>
  </si>
  <si>
    <t>000340204</t>
  </si>
  <si>
    <t>kryt ohybový PK120x55</t>
  </si>
  <si>
    <t>000340206</t>
  </si>
  <si>
    <t>kryt vnitřní PK120x55</t>
  </si>
  <si>
    <t>000363011</t>
  </si>
  <si>
    <t>žlab drátěnný 50x50</t>
  </si>
  <si>
    <t>000363012</t>
  </si>
  <si>
    <t>žlab drátěnný 100x50</t>
  </si>
  <si>
    <t>000363014</t>
  </si>
  <si>
    <t>žlab drátěnný 200x50</t>
  </si>
  <si>
    <t>000363081</t>
  </si>
  <si>
    <t>spojka drátěnného žlabu</t>
  </si>
  <si>
    <t>Ks</t>
  </si>
  <si>
    <t>000363121</t>
  </si>
  <si>
    <t>nosník žlabu 50</t>
  </si>
  <si>
    <t>000363122</t>
  </si>
  <si>
    <t>nosník žlabu 100</t>
  </si>
  <si>
    <t>000363124</t>
  </si>
  <si>
    <t>nosník žlabu 200</t>
  </si>
  <si>
    <t>000363013</t>
  </si>
  <si>
    <t>přepážka žlabu 50</t>
  </si>
  <si>
    <t>D3</t>
  </si>
  <si>
    <t>KABELY</t>
  </si>
  <si>
    <t>000101005</t>
  </si>
  <si>
    <t>kabel CYKY-O 2x1,5</t>
  </si>
  <si>
    <t>000101105</t>
  </si>
  <si>
    <t>kabel CYKY-O 3x1,5</t>
  </si>
  <si>
    <t>000101105.1</t>
  </si>
  <si>
    <t>kabel CYKY-J 3x1,5</t>
  </si>
  <si>
    <t>000101106</t>
  </si>
  <si>
    <t>kabel CYKY-J 3x2,5</t>
  </si>
  <si>
    <t>000101107</t>
  </si>
  <si>
    <t>kabel CYKY-J 3x4</t>
  </si>
  <si>
    <t>000101305</t>
  </si>
  <si>
    <t>kabel CYKY-J 5x1,5</t>
  </si>
  <si>
    <t>000101308</t>
  </si>
  <si>
    <t>kabel CYKY 5x6</t>
  </si>
  <si>
    <t>000101309</t>
  </si>
  <si>
    <t>kabel CYKY 5x10</t>
  </si>
  <si>
    <t>000171106</t>
  </si>
  <si>
    <t xml:space="preserve">vodič CY 2,5  /H07V-U/</t>
  </si>
  <si>
    <t>000171108</t>
  </si>
  <si>
    <t xml:space="preserve">vodič CY 6  /H07V-U/</t>
  </si>
  <si>
    <t>000171110</t>
  </si>
  <si>
    <t xml:space="preserve">vodič CY 16  /H07V-U/</t>
  </si>
  <si>
    <t>000209404</t>
  </si>
  <si>
    <t>kabel FTP Cat.5</t>
  </si>
  <si>
    <t>D4</t>
  </si>
  <si>
    <t>PŘÍSTROJE</t>
  </si>
  <si>
    <t>000410701</t>
  </si>
  <si>
    <t>spínač 10A/250Vstř řazení 1</t>
  </si>
  <si>
    <t>000410705</t>
  </si>
  <si>
    <t>přepínač 10A/250Vstř řazení 5</t>
  </si>
  <si>
    <t>000410702</t>
  </si>
  <si>
    <t>přepínač 10A/250Vstř řazení 6</t>
  </si>
  <si>
    <t>000410703</t>
  </si>
  <si>
    <t>přepínač 10A/250Vstř 7</t>
  </si>
  <si>
    <t>000420163</t>
  </si>
  <si>
    <t>zásuvka 16A/250Vstř pod om.IP20</t>
  </si>
  <si>
    <t>000422611</t>
  </si>
  <si>
    <t>zásuvka 16A,250VAC/profil 45</t>
  </si>
  <si>
    <t>000422616</t>
  </si>
  <si>
    <t>zásuvka 16A,250VAC/profil 45+svodič</t>
  </si>
  <si>
    <t>000423211</t>
  </si>
  <si>
    <t>zásuvka 16A,250VAC nástěnná IP44</t>
  </si>
  <si>
    <t>000714102</t>
  </si>
  <si>
    <t>podlahová zásuvková krabice 12MD</t>
  </si>
  <si>
    <t>000410191</t>
  </si>
  <si>
    <t>snímač pohybu s doběhem</t>
  </si>
  <si>
    <t>000420203</t>
  </si>
  <si>
    <t>zásuvka datová 1xRJ45 do krabice</t>
  </si>
  <si>
    <t>000420161</t>
  </si>
  <si>
    <t>zásuvka datová 1xRJ45 1modul</t>
  </si>
  <si>
    <t>000435027</t>
  </si>
  <si>
    <t>jistič 3pól/ch.B/ 40A/10kA</t>
  </si>
  <si>
    <t>000435054</t>
  </si>
  <si>
    <t>jistič 3pól/ch.C/ 40A/10kA</t>
  </si>
  <si>
    <t>D5</t>
  </si>
  <si>
    <t>SVÍTIDLA a ostatní náklady</t>
  </si>
  <si>
    <t>000509001</t>
  </si>
  <si>
    <t>svítidlo LED D=300mm 14W 1500lm IP40</t>
  </si>
  <si>
    <t>000509004</t>
  </si>
  <si>
    <t>svítidlo LED D=375 27W 2900lm IP40+senzor</t>
  </si>
  <si>
    <t>000509142</t>
  </si>
  <si>
    <t>svítidlo LED 600x600mm 27W 3300lm IP40</t>
  </si>
  <si>
    <t>000509101</t>
  </si>
  <si>
    <t>svítidlo LED L=1200mm 40W 5500lm IP65</t>
  </si>
  <si>
    <t>000552042</t>
  </si>
  <si>
    <t>svítidlo LED nouzové 3W 350lm 1h IP40</t>
  </si>
  <si>
    <t>D6</t>
  </si>
  <si>
    <t>EZS</t>
  </si>
  <si>
    <t>000712119</t>
  </si>
  <si>
    <t>ústředna s LTE komunikátorem</t>
  </si>
  <si>
    <t>000492311</t>
  </si>
  <si>
    <t>sběrnicový přístupový modul s klávesnicí a LCD</t>
  </si>
  <si>
    <t>000442315</t>
  </si>
  <si>
    <t>sběrnicový kombinovaný detektor kouře a tepla</t>
  </si>
  <si>
    <t>000443201</t>
  </si>
  <si>
    <t>sběrnicová vnitřní siréna 85 dB</t>
  </si>
  <si>
    <t>000431161</t>
  </si>
  <si>
    <t>alkalická baterie 1.5V AA</t>
  </si>
  <si>
    <t>000431141</t>
  </si>
  <si>
    <t>akumulátor 12V/7Ah</t>
  </si>
  <si>
    <t>000204111</t>
  </si>
  <si>
    <t>kabel nestíněný 2x0,5mm2</t>
  </si>
  <si>
    <t>215-M</t>
  </si>
  <si>
    <t>Elektromontáže - prořez</t>
  </si>
  <si>
    <t>999999063</t>
  </si>
  <si>
    <t>Elektroinstalace silnoproud - prořez</t>
  </si>
  <si>
    <t>1999565092</t>
  </si>
  <si>
    <t>216-M</t>
  </si>
  <si>
    <t>Elektromontáže - materiál podružný</t>
  </si>
  <si>
    <t>999999064</t>
  </si>
  <si>
    <t>Elektroinstalace silnoproud - materiál podružný</t>
  </si>
  <si>
    <t>1507712613</t>
  </si>
  <si>
    <t>217-M</t>
  </si>
  <si>
    <t>Elektromontáže - montáž</t>
  </si>
  <si>
    <t>210190003</t>
  </si>
  <si>
    <t>rozvodnice do hmotnosti 100kg</t>
  </si>
  <si>
    <t>210010002</t>
  </si>
  <si>
    <t>trubka plast ohebná 16</t>
  </si>
  <si>
    <t>210010003</t>
  </si>
  <si>
    <t>trubka plast ohebná 20</t>
  </si>
  <si>
    <t>210010004</t>
  </si>
  <si>
    <t>trubka plast ohebná 25</t>
  </si>
  <si>
    <t>210010005</t>
  </si>
  <si>
    <t>trubka plast ohebná 32</t>
  </si>
  <si>
    <t>210010006</t>
  </si>
  <si>
    <t>trubka plast ohebná 40</t>
  </si>
  <si>
    <t>210010021</t>
  </si>
  <si>
    <t>trubka plast tuhá pevně uložená do průměru 16</t>
  </si>
  <si>
    <t>210010022</t>
  </si>
  <si>
    <t>trubka plast tuhá pevně uložená do průměru 20</t>
  </si>
  <si>
    <t>168</t>
  </si>
  <si>
    <t>210010022.1</t>
  </si>
  <si>
    <t>trubka plast tuhá pevně uložená do průměru 25</t>
  </si>
  <si>
    <t>170</t>
  </si>
  <si>
    <t>210010023</t>
  </si>
  <si>
    <t>trubka plast tuhá pevně uložená do průměru 32</t>
  </si>
  <si>
    <t>172</t>
  </si>
  <si>
    <t>210010023.1</t>
  </si>
  <si>
    <t>trubka plast tuhá pevně uložená do průměru 40</t>
  </si>
  <si>
    <t>174</t>
  </si>
  <si>
    <t>210010301</t>
  </si>
  <si>
    <t>krabice přístrojová bez zapojení</t>
  </si>
  <si>
    <t>176</t>
  </si>
  <si>
    <t>210010301.1</t>
  </si>
  <si>
    <t>krabice přístrojová bez zapojení hluboká</t>
  </si>
  <si>
    <t>178</t>
  </si>
  <si>
    <t>210010331</t>
  </si>
  <si>
    <t>krabice přístrojová lištová bez zapojení</t>
  </si>
  <si>
    <t>180</t>
  </si>
  <si>
    <t>210010321</t>
  </si>
  <si>
    <t>krabicová rozvodka KO68 vč.svorkovn.a zapojení</t>
  </si>
  <si>
    <t>182</t>
  </si>
  <si>
    <t>210010322</t>
  </si>
  <si>
    <t>krabicová rozvodka KO97 vč.svorkovn.a zapojení</t>
  </si>
  <si>
    <t>184</t>
  </si>
  <si>
    <t>210010332</t>
  </si>
  <si>
    <t>krabice lištová vč.svorkovn. a zapojení</t>
  </si>
  <si>
    <t>186</t>
  </si>
  <si>
    <t>210010351</t>
  </si>
  <si>
    <t>krabicová rozvodka vč.ukonč.a zapojení IP54</t>
  </si>
  <si>
    <t>188</t>
  </si>
  <si>
    <t>210010105</t>
  </si>
  <si>
    <t>lišta vkládací úplná pevně uložená do š.40mm</t>
  </si>
  <si>
    <t>190</t>
  </si>
  <si>
    <t>192</t>
  </si>
  <si>
    <t>194</t>
  </si>
  <si>
    <t>210010107</t>
  </si>
  <si>
    <t>lišta vkládací úplná pevně uložená do š.120mm</t>
  </si>
  <si>
    <t>196</t>
  </si>
  <si>
    <t>210020412</t>
  </si>
  <si>
    <t>198</t>
  </si>
  <si>
    <t>210020412.1</t>
  </si>
  <si>
    <t>200</t>
  </si>
  <si>
    <t>210020133</t>
  </si>
  <si>
    <t>202</t>
  </si>
  <si>
    <t>210020133.1</t>
  </si>
  <si>
    <t>204</t>
  </si>
  <si>
    <t>210020133.2</t>
  </si>
  <si>
    <t>206</t>
  </si>
  <si>
    <t>210020151</t>
  </si>
  <si>
    <t>stojina nebo závěs s výložníky zesílené provedení</t>
  </si>
  <si>
    <t>kg</t>
  </si>
  <si>
    <t>208</t>
  </si>
  <si>
    <t>210</t>
  </si>
  <si>
    <t>212</t>
  </si>
  <si>
    <t>210020133.3</t>
  </si>
  <si>
    <t>214</t>
  </si>
  <si>
    <t>210810048</t>
  </si>
  <si>
    <t>kabel(-CYKY) pevně uložený do 3x6/4x4/7x2,5</t>
  </si>
  <si>
    <t>216</t>
  </si>
  <si>
    <t>218</t>
  </si>
  <si>
    <t>220</t>
  </si>
  <si>
    <t>222</t>
  </si>
  <si>
    <t>224</t>
  </si>
  <si>
    <t>210810052</t>
  </si>
  <si>
    <t>kabel(-CYKY) pevně uložený do 5x6/7x4/12x1,5</t>
  </si>
  <si>
    <t>226</t>
  </si>
  <si>
    <t>210810053</t>
  </si>
  <si>
    <t>kabel(-CYKY) pevně ulož.do 5x10/12x4/19x2,5/24x1,5</t>
  </si>
  <si>
    <t>228</t>
  </si>
  <si>
    <t>210800851</t>
  </si>
  <si>
    <t>vodič Cu(-CY,CYA) pevně uložený do 1x35</t>
  </si>
  <si>
    <t>230</t>
  </si>
  <si>
    <t>232</t>
  </si>
  <si>
    <t>234</t>
  </si>
  <si>
    <t>210950341</t>
  </si>
  <si>
    <t>vodič/kabel v trubce jednotková hmotnost do 0,4kg</t>
  </si>
  <si>
    <t>236</t>
  </si>
  <si>
    <t>210100001</t>
  </si>
  <si>
    <t>ukončení v rozvaděči vč.zapojení vodiče do 2,5mm2</t>
  </si>
  <si>
    <t>238</t>
  </si>
  <si>
    <t>210100002</t>
  </si>
  <si>
    <t>ukončení v rozvaděči vč.zapojení vodiče do 6mm2</t>
  </si>
  <si>
    <t>240</t>
  </si>
  <si>
    <t>210100003</t>
  </si>
  <si>
    <t>ukončení v rozvaděči vč.zapojení vodiče do 16mm2</t>
  </si>
  <si>
    <t>242</t>
  </si>
  <si>
    <t>210110041</t>
  </si>
  <si>
    <t>spínač zapuštěný vč.zapojení 1pólový/řazení 1</t>
  </si>
  <si>
    <t>244</t>
  </si>
  <si>
    <t>210110043</t>
  </si>
  <si>
    <t>přepínač zapuštěný vč.zapojení sériový/řazení 5-5A</t>
  </si>
  <si>
    <t>246</t>
  </si>
  <si>
    <t>210110045</t>
  </si>
  <si>
    <t>přepínač zapuštěný vč.zapojení střídavý/řazení 6</t>
  </si>
  <si>
    <t>248</t>
  </si>
  <si>
    <t>210110046</t>
  </si>
  <si>
    <t>přepínač zapuštěný vč.zapojení křížový/řazení 7</t>
  </si>
  <si>
    <t>250</t>
  </si>
  <si>
    <t>210111012</t>
  </si>
  <si>
    <t>zásuvka domovní zapuštěná vč.zapojení průběžně</t>
  </si>
  <si>
    <t>252</t>
  </si>
  <si>
    <t>210111002</t>
  </si>
  <si>
    <t>zásuvka domovní vestavná/bez otvoru/vč.zapoj. 2P+Z</t>
  </si>
  <si>
    <t>254</t>
  </si>
  <si>
    <t>210111031</t>
  </si>
  <si>
    <t>zásuvka nástěnná od IP.2 vč.zapojení 2P+Z</t>
  </si>
  <si>
    <t>258</t>
  </si>
  <si>
    <t>210192121</t>
  </si>
  <si>
    <t>podlahová zásuvková krabice</t>
  </si>
  <si>
    <t>260</t>
  </si>
  <si>
    <t>210110091</t>
  </si>
  <si>
    <t>262</t>
  </si>
  <si>
    <t>210111312</t>
  </si>
  <si>
    <t>zásuvka domovní sdělovací 2násobná vč.zapojení</t>
  </si>
  <si>
    <t>264</t>
  </si>
  <si>
    <t>210111011</t>
  </si>
  <si>
    <t>266</t>
  </si>
  <si>
    <t>210120452</t>
  </si>
  <si>
    <t>jistič vč.zapojení 3pól/63A</t>
  </si>
  <si>
    <t>268</t>
  </si>
  <si>
    <t>270</t>
  </si>
  <si>
    <t>210200012</t>
  </si>
  <si>
    <t>svítidlo žárovkové bytové stropní/více zdrojů</t>
  </si>
  <si>
    <t>272</t>
  </si>
  <si>
    <t>274</t>
  </si>
  <si>
    <t>210201022</t>
  </si>
  <si>
    <t>svítidlo zářivkové vestavné/2 zdroje</t>
  </si>
  <si>
    <t>276</t>
  </si>
  <si>
    <t>210201001</t>
  </si>
  <si>
    <t>svítidlo zářivkové bytové stropní/1 zdroj</t>
  </si>
  <si>
    <t>278</t>
  </si>
  <si>
    <t>167</t>
  </si>
  <si>
    <t>210201201</t>
  </si>
  <si>
    <t>nouzové orientační svítidlo zářivkové</t>
  </si>
  <si>
    <t>280</t>
  </si>
  <si>
    <t>210190002</t>
  </si>
  <si>
    <t>montáž ústředny</t>
  </si>
  <si>
    <t>282</t>
  </si>
  <si>
    <t>169</t>
  </si>
  <si>
    <t>210140611</t>
  </si>
  <si>
    <t>montáž klávesnice</t>
  </si>
  <si>
    <t>284</t>
  </si>
  <si>
    <t>210130105</t>
  </si>
  <si>
    <t>montáž detektoru (senzoru)</t>
  </si>
  <si>
    <t>286</t>
  </si>
  <si>
    <t>171</t>
  </si>
  <si>
    <t>210130103</t>
  </si>
  <si>
    <t>montáž sirény</t>
  </si>
  <si>
    <t>288</t>
  </si>
  <si>
    <t>210120803</t>
  </si>
  <si>
    <t>alkalický akumulátor</t>
  </si>
  <si>
    <t>290</t>
  </si>
  <si>
    <t>173</t>
  </si>
  <si>
    <t>210860281</t>
  </si>
  <si>
    <t>montáž kabelu</t>
  </si>
  <si>
    <t>292</t>
  </si>
  <si>
    <t>294</t>
  </si>
  <si>
    <t>175</t>
  </si>
  <si>
    <t>210100002.1</t>
  </si>
  <si>
    <t>naprogramování a uvedení do provozu</t>
  </si>
  <si>
    <t>296</t>
  </si>
  <si>
    <t>218-M</t>
  </si>
  <si>
    <t>Elektromontáže - PPV</t>
  </si>
  <si>
    <t>999999065</t>
  </si>
  <si>
    <t>Elektroinstalace silnoproud - PPV</t>
  </si>
  <si>
    <t>-1377750120</t>
  </si>
  <si>
    <t>219-M</t>
  </si>
  <si>
    <t>Elektromontáže - ostatní náklady</t>
  </si>
  <si>
    <t>177</t>
  </si>
  <si>
    <t>219000101</t>
  </si>
  <si>
    <t>demontáže</t>
  </si>
  <si>
    <t>298</t>
  </si>
  <si>
    <t>219000101.1</t>
  </si>
  <si>
    <t>vyhledání stávajících obvodů</t>
  </si>
  <si>
    <t>300</t>
  </si>
  <si>
    <t>179</t>
  </si>
  <si>
    <t>219000101.2</t>
  </si>
  <si>
    <t>úprava HR</t>
  </si>
  <si>
    <t>302</t>
  </si>
  <si>
    <t>219000101.3</t>
  </si>
  <si>
    <t>požární ucpávky</t>
  </si>
  <si>
    <t>304</t>
  </si>
  <si>
    <t>181</t>
  </si>
  <si>
    <t>218009001</t>
  </si>
  <si>
    <t>poplatek za recyklaci svítidla přes 50cm</t>
  </si>
  <si>
    <t>306</t>
  </si>
  <si>
    <t>21-M</t>
  </si>
  <si>
    <t>Elektromontáže - kompletační činnost a revize</t>
  </si>
  <si>
    <t>999999066</t>
  </si>
  <si>
    <t>Elektroinstalace silnoproud - kompletační činnost</t>
  </si>
  <si>
    <t>-931204449</t>
  </si>
  <si>
    <t>183</t>
  </si>
  <si>
    <t>999999067</t>
  </si>
  <si>
    <t>Elektroinstalace silnoproud - revize</t>
  </si>
  <si>
    <t>1665393630</t>
  </si>
  <si>
    <t>6 -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</si>
  <si>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</si>
  <si>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</si>
  <si>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</si>
  <si>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</si>
  <si>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</si>
  <si>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</si>
  <si>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</si>
  <si>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</si>
  <si>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</si>
  <si>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</si>
  <si>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</si>
  <si>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</si>
  <si>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</si>
  <si>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</si>
  <si>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</si>
  <si>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</si>
  <si>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-984074797</t>
  </si>
  <si>
    <t>VRN2</t>
  </si>
  <si>
    <t>Příprava staveniště</t>
  </si>
  <si>
    <t>020001000</t>
  </si>
  <si>
    <t>420490323</t>
  </si>
  <si>
    <t>VRN3</t>
  </si>
  <si>
    <t>Zařízení staveniště</t>
  </si>
  <si>
    <t>030001000</t>
  </si>
  <si>
    <t>1299055973</t>
  </si>
  <si>
    <t>031002000</t>
  </si>
  <si>
    <t>Související práce pro zařízení staveniště</t>
  </si>
  <si>
    <t>měsíc</t>
  </si>
  <si>
    <t>-1555830824</t>
  </si>
  <si>
    <t xml:space="preserve">10                                   "doba výstavby 10 měsíců"</t>
  </si>
  <si>
    <t>VRN4</t>
  </si>
  <si>
    <t>Inženýrská činnost</t>
  </si>
  <si>
    <t>040001000</t>
  </si>
  <si>
    <t>-1609866603</t>
  </si>
  <si>
    <t>VRN5</t>
  </si>
  <si>
    <t>Finanční náklady</t>
  </si>
  <si>
    <t>050001000</t>
  </si>
  <si>
    <t>1853822753</t>
  </si>
  <si>
    <t>VRN6</t>
  </si>
  <si>
    <t>Územní vlivy</t>
  </si>
  <si>
    <t>060001000</t>
  </si>
  <si>
    <t>1648747262</t>
  </si>
  <si>
    <t>VRN7</t>
  </si>
  <si>
    <t>Provozní vlivy</t>
  </si>
  <si>
    <t>070001000</t>
  </si>
  <si>
    <t>-959085570</t>
  </si>
  <si>
    <t>071002000</t>
  </si>
  <si>
    <t>Provoz investora, třetích osob</t>
  </si>
  <si>
    <t>79878759</t>
  </si>
  <si>
    <t xml:space="preserve">6                                       "6 měsíců provizorních komunikačních cest a konstrukcí"</t>
  </si>
  <si>
    <t>VRN8</t>
  </si>
  <si>
    <t>Přesun stavebních kapacit</t>
  </si>
  <si>
    <t>080001000</t>
  </si>
  <si>
    <t>Další náklady na pracovníky</t>
  </si>
  <si>
    <t>-39126992</t>
  </si>
  <si>
    <t>VRN9</t>
  </si>
  <si>
    <t>Ostatní náklady</t>
  </si>
  <si>
    <t>090001000</t>
  </si>
  <si>
    <t>-959148129</t>
  </si>
  <si>
    <t>SEZNAM FIGUR</t>
  </si>
  <si>
    <t>Výměra</t>
  </si>
  <si>
    <t xml:space="preserve"> 11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</si>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</sst>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8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8</v>
      </c>
    </row>
    <row r="9" s="1" customFormat="1" ht="14.4" customHeight="1">
      <c r="B9" s="21"/>
      <c r="AR9" s="21"/>
      <c r="BE9" s="30"/>
      <c r="BS9" s="18" t="s">
        <v>8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8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1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35</v>
      </c>
      <c r="AK20" s="31" t="s">
        <v>28</v>
      </c>
      <c r="AN20" s="26" t="s">
        <v>1</v>
      </c>
      <c r="AR20" s="21"/>
      <c r="BE20" s="30"/>
      <c r="BS20" s="18" t="s">
        <v>33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Projektis2781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Učebny kybernetické ochrany budova SPŠ D.K.n.L.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Dvůr Králové n.L., J.Wolkera 133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20. 7. 2023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SPOŠ Dvůr Králové n.L., E.Krásnohorské 2029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Projektis spol. s r.o., Legionářská 562, D.K.n.L.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>ing. V. Švehla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ROUND(SUM(AG95:AG100),0)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ROUND(SUM(AS95:AS100),0)</f>
        <v>0</v>
      </c>
      <c r="AT94" s="98">
        <f>ROUND(SUM(AV94:AW94),0)</f>
        <v>0</v>
      </c>
      <c r="AU94" s="99">
        <f>ROUND(SUM(AU95:AU100),5)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ROUND(SUM(AZ95:AZ100),0)</f>
        <v>0</v>
      </c>
      <c r="BA94" s="98">
        <f>ROUND(SUM(BA95:BA100),0)</f>
        <v>0</v>
      </c>
      <c r="BB94" s="98">
        <f>ROUND(SUM(BB95:BB100),0)</f>
        <v>0</v>
      </c>
      <c r="BC94" s="98">
        <f>ROUND(SUM(BC95:BC100),0)</f>
        <v>0</v>
      </c>
      <c r="BD94" s="100">
        <f>ROUND(SUM(BD95:BD100),0)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103" t="s">
        <v>81</v>
      </c>
      <c r="B95" s="104"/>
      <c r="C95" s="105"/>
      <c r="D95" s="106" t="s">
        <v>82</v>
      </c>
      <c r="E95" s="106"/>
      <c r="F95" s="106"/>
      <c r="G95" s="106"/>
      <c r="H95" s="106"/>
      <c r="I95" s="107"/>
      <c r="J95" s="106" t="s">
        <v>83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'11 - Stavební část - změna A'!J30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84</v>
      </c>
      <c r="AR95" s="104"/>
      <c r="AS95" s="110">
        <v>0</v>
      </c>
      <c r="AT95" s="111">
        <f>ROUND(SUM(AV95:AW95),0)</f>
        <v>0</v>
      </c>
      <c r="AU95" s="112">
        <f>'11 - Stavební část - změna A'!P137</f>
        <v>0</v>
      </c>
      <c r="AV95" s="111">
        <f>'11 - Stavební část - změna A'!J33</f>
        <v>0</v>
      </c>
      <c r="AW95" s="111">
        <f>'11 - Stavební část - změna A'!J34</f>
        <v>0</v>
      </c>
      <c r="AX95" s="111">
        <f>'11 - Stavební část - změna A'!J35</f>
        <v>0</v>
      </c>
      <c r="AY95" s="111">
        <f>'11 - Stavební část - změna A'!J36</f>
        <v>0</v>
      </c>
      <c r="AZ95" s="111">
        <f>'11 - Stavební část - změna A'!F33</f>
        <v>0</v>
      </c>
      <c r="BA95" s="111">
        <f>'11 - Stavební část - změna A'!F34</f>
        <v>0</v>
      </c>
      <c r="BB95" s="111">
        <f>'11 - Stavební část - změna A'!F35</f>
        <v>0</v>
      </c>
      <c r="BC95" s="111">
        <f>'11 - Stavební část - změna A'!F36</f>
        <v>0</v>
      </c>
      <c r="BD95" s="113">
        <f>'11 - Stavební část - změna A'!F37</f>
        <v>0</v>
      </c>
      <c r="BE95" s="7"/>
      <c r="BT95" s="114" t="s">
        <v>8</v>
      </c>
      <c r="BV95" s="114" t="s">
        <v>79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7" customFormat="1" ht="16.5" customHeight="1">
      <c r="A96" s="103" t="s">
        <v>81</v>
      </c>
      <c r="B96" s="104"/>
      <c r="C96" s="105"/>
      <c r="D96" s="106" t="s">
        <v>86</v>
      </c>
      <c r="E96" s="106"/>
      <c r="F96" s="106"/>
      <c r="G96" s="106"/>
      <c r="H96" s="106"/>
      <c r="I96" s="107"/>
      <c r="J96" s="106" t="s">
        <v>87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'2 - Výtah'!J30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84</v>
      </c>
      <c r="AR96" s="104"/>
      <c r="AS96" s="110">
        <v>0</v>
      </c>
      <c r="AT96" s="111">
        <f>ROUND(SUM(AV96:AW96),0)</f>
        <v>0</v>
      </c>
      <c r="AU96" s="112">
        <f>'2 - Výtah'!P118</f>
        <v>0</v>
      </c>
      <c r="AV96" s="111">
        <f>'2 - Výtah'!J33</f>
        <v>0</v>
      </c>
      <c r="AW96" s="111">
        <f>'2 - Výtah'!J34</f>
        <v>0</v>
      </c>
      <c r="AX96" s="111">
        <f>'2 - Výtah'!J35</f>
        <v>0</v>
      </c>
      <c r="AY96" s="111">
        <f>'2 - Výtah'!J36</f>
        <v>0</v>
      </c>
      <c r="AZ96" s="111">
        <f>'2 - Výtah'!F33</f>
        <v>0</v>
      </c>
      <c r="BA96" s="111">
        <f>'2 - Výtah'!F34</f>
        <v>0</v>
      </c>
      <c r="BB96" s="111">
        <f>'2 - Výtah'!F35</f>
        <v>0</v>
      </c>
      <c r="BC96" s="111">
        <f>'2 - Výtah'!F36</f>
        <v>0</v>
      </c>
      <c r="BD96" s="113">
        <f>'2 - Výtah'!F37</f>
        <v>0</v>
      </c>
      <c r="BE96" s="7"/>
      <c r="BT96" s="114" t="s">
        <v>8</v>
      </c>
      <c r="BV96" s="114" t="s">
        <v>79</v>
      </c>
      <c r="BW96" s="114" t="s">
        <v>88</v>
      </c>
      <c r="BX96" s="114" t="s">
        <v>4</v>
      </c>
      <c r="CL96" s="114" t="s">
        <v>1</v>
      </c>
      <c r="CM96" s="114" t="s">
        <v>86</v>
      </c>
    </row>
    <row r="97" s="7" customFormat="1" ht="16.5" customHeight="1">
      <c r="A97" s="103" t="s">
        <v>81</v>
      </c>
      <c r="B97" s="104"/>
      <c r="C97" s="105"/>
      <c r="D97" s="106" t="s">
        <v>89</v>
      </c>
      <c r="E97" s="106"/>
      <c r="F97" s="106"/>
      <c r="G97" s="106"/>
      <c r="H97" s="106"/>
      <c r="I97" s="107"/>
      <c r="J97" s="106" t="s">
        <v>90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'3 - Zdravotní technika'!J30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84</v>
      </c>
      <c r="AR97" s="104"/>
      <c r="AS97" s="110">
        <v>0</v>
      </c>
      <c r="AT97" s="111">
        <f>ROUND(SUM(AV97:AW97),0)</f>
        <v>0</v>
      </c>
      <c r="AU97" s="112">
        <f>'3 - Zdravotní technika'!P122</f>
        <v>0</v>
      </c>
      <c r="AV97" s="111">
        <f>'3 - Zdravotní technika'!J33</f>
        <v>0</v>
      </c>
      <c r="AW97" s="111">
        <f>'3 - Zdravotní technika'!J34</f>
        <v>0</v>
      </c>
      <c r="AX97" s="111">
        <f>'3 - Zdravotní technika'!J35</f>
        <v>0</v>
      </c>
      <c r="AY97" s="111">
        <f>'3 - Zdravotní technika'!J36</f>
        <v>0</v>
      </c>
      <c r="AZ97" s="111">
        <f>'3 - Zdravotní technika'!F33</f>
        <v>0</v>
      </c>
      <c r="BA97" s="111">
        <f>'3 - Zdravotní technika'!F34</f>
        <v>0</v>
      </c>
      <c r="BB97" s="111">
        <f>'3 - Zdravotní technika'!F35</f>
        <v>0</v>
      </c>
      <c r="BC97" s="111">
        <f>'3 - Zdravotní technika'!F36</f>
        <v>0</v>
      </c>
      <c r="BD97" s="113">
        <f>'3 - Zdravotní technika'!F37</f>
        <v>0</v>
      </c>
      <c r="BE97" s="7"/>
      <c r="BT97" s="114" t="s">
        <v>8</v>
      </c>
      <c r="BV97" s="114" t="s">
        <v>79</v>
      </c>
      <c r="BW97" s="114" t="s">
        <v>91</v>
      </c>
      <c r="BX97" s="114" t="s">
        <v>4</v>
      </c>
      <c r="CL97" s="114" t="s">
        <v>1</v>
      </c>
      <c r="CM97" s="114" t="s">
        <v>86</v>
      </c>
    </row>
    <row r="98" s="7" customFormat="1" ht="16.5" customHeight="1">
      <c r="A98" s="103" t="s">
        <v>81</v>
      </c>
      <c r="B98" s="104"/>
      <c r="C98" s="105"/>
      <c r="D98" s="106" t="s">
        <v>92</v>
      </c>
      <c r="E98" s="106"/>
      <c r="F98" s="106"/>
      <c r="G98" s="106"/>
      <c r="H98" s="106"/>
      <c r="I98" s="107"/>
      <c r="J98" s="106" t="s">
        <v>93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'4 - Větrání'!J30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84</v>
      </c>
      <c r="AR98" s="104"/>
      <c r="AS98" s="110">
        <v>0</v>
      </c>
      <c r="AT98" s="111">
        <f>ROUND(SUM(AV98:AW98),0)</f>
        <v>0</v>
      </c>
      <c r="AU98" s="112">
        <f>'4 - Větrání'!P120</f>
        <v>0</v>
      </c>
      <c r="AV98" s="111">
        <f>'4 - Větrání'!J33</f>
        <v>0</v>
      </c>
      <c r="AW98" s="111">
        <f>'4 - Větrání'!J34</f>
        <v>0</v>
      </c>
      <c r="AX98" s="111">
        <f>'4 - Větrání'!J35</f>
        <v>0</v>
      </c>
      <c r="AY98" s="111">
        <f>'4 - Větrání'!J36</f>
        <v>0</v>
      </c>
      <c r="AZ98" s="111">
        <f>'4 - Větrání'!F33</f>
        <v>0</v>
      </c>
      <c r="BA98" s="111">
        <f>'4 - Větrání'!F34</f>
        <v>0</v>
      </c>
      <c r="BB98" s="111">
        <f>'4 - Větrání'!F35</f>
        <v>0</v>
      </c>
      <c r="BC98" s="111">
        <f>'4 - Větrání'!F36</f>
        <v>0</v>
      </c>
      <c r="BD98" s="113">
        <f>'4 - Větrání'!F37</f>
        <v>0</v>
      </c>
      <c r="BE98" s="7"/>
      <c r="BT98" s="114" t="s">
        <v>8</v>
      </c>
      <c r="BV98" s="114" t="s">
        <v>79</v>
      </c>
      <c r="BW98" s="114" t="s">
        <v>94</v>
      </c>
      <c r="BX98" s="114" t="s">
        <v>4</v>
      </c>
      <c r="CL98" s="114" t="s">
        <v>1</v>
      </c>
      <c r="CM98" s="114" t="s">
        <v>86</v>
      </c>
    </row>
    <row r="99" s="7" customFormat="1" ht="16.5" customHeight="1">
      <c r="A99" s="103" t="s">
        <v>81</v>
      </c>
      <c r="B99" s="104"/>
      <c r="C99" s="105"/>
      <c r="D99" s="106" t="s">
        <v>95</v>
      </c>
      <c r="E99" s="106"/>
      <c r="F99" s="106"/>
      <c r="G99" s="106"/>
      <c r="H99" s="106"/>
      <c r="I99" s="107"/>
      <c r="J99" s="106" t="s">
        <v>96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'5 - Elektroinstalace'!J30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84</v>
      </c>
      <c r="AR99" s="104"/>
      <c r="AS99" s="110">
        <v>0</v>
      </c>
      <c r="AT99" s="111">
        <f>ROUND(SUM(AV99:AW99),0)</f>
        <v>0</v>
      </c>
      <c r="AU99" s="112">
        <f>'5 - Elektroinstalace'!P140</f>
        <v>0</v>
      </c>
      <c r="AV99" s="111">
        <f>'5 - Elektroinstalace'!J33</f>
        <v>0</v>
      </c>
      <c r="AW99" s="111">
        <f>'5 - Elektroinstalace'!J34</f>
        <v>0</v>
      </c>
      <c r="AX99" s="111">
        <f>'5 - Elektroinstalace'!J35</f>
        <v>0</v>
      </c>
      <c r="AY99" s="111">
        <f>'5 - Elektroinstalace'!J36</f>
        <v>0</v>
      </c>
      <c r="AZ99" s="111">
        <f>'5 - Elektroinstalace'!F33</f>
        <v>0</v>
      </c>
      <c r="BA99" s="111">
        <f>'5 - Elektroinstalace'!F34</f>
        <v>0</v>
      </c>
      <c r="BB99" s="111">
        <f>'5 - Elektroinstalace'!F35</f>
        <v>0</v>
      </c>
      <c r="BC99" s="111">
        <f>'5 - Elektroinstalace'!F36</f>
        <v>0</v>
      </c>
      <c r="BD99" s="113">
        <f>'5 - Elektroinstalace'!F37</f>
        <v>0</v>
      </c>
      <c r="BE99" s="7"/>
      <c r="BT99" s="114" t="s">
        <v>8</v>
      </c>
      <c r="BV99" s="114" t="s">
        <v>79</v>
      </c>
      <c r="BW99" s="114" t="s">
        <v>97</v>
      </c>
      <c r="BX99" s="114" t="s">
        <v>4</v>
      </c>
      <c r="CL99" s="114" t="s">
        <v>1</v>
      </c>
      <c r="CM99" s="114" t="s">
        <v>86</v>
      </c>
    </row>
    <row r="100" s="7" customFormat="1" ht="16.5" customHeight="1">
      <c r="A100" s="103" t="s">
        <v>81</v>
      </c>
      <c r="B100" s="104"/>
      <c r="C100" s="105"/>
      <c r="D100" s="106" t="s">
        <v>98</v>
      </c>
      <c r="E100" s="106"/>
      <c r="F100" s="106"/>
      <c r="G100" s="106"/>
      <c r="H100" s="106"/>
      <c r="I100" s="107"/>
      <c r="J100" s="106" t="s">
        <v>99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8">
        <f>'6 - Vedlejší náklady'!J30</f>
        <v>0</v>
      </c>
      <c r="AH100" s="107"/>
      <c r="AI100" s="107"/>
      <c r="AJ100" s="107"/>
      <c r="AK100" s="107"/>
      <c r="AL100" s="107"/>
      <c r="AM100" s="107"/>
      <c r="AN100" s="108">
        <f>SUM(AG100,AT100)</f>
        <v>0</v>
      </c>
      <c r="AO100" s="107"/>
      <c r="AP100" s="107"/>
      <c r="AQ100" s="109" t="s">
        <v>84</v>
      </c>
      <c r="AR100" s="104"/>
      <c r="AS100" s="115">
        <v>0</v>
      </c>
      <c r="AT100" s="116">
        <f>ROUND(SUM(AV100:AW100),0)</f>
        <v>0</v>
      </c>
      <c r="AU100" s="117">
        <f>'6 - Vedlejší náklady'!P126</f>
        <v>0</v>
      </c>
      <c r="AV100" s="116">
        <f>'6 - Vedlejší náklady'!J33</f>
        <v>0</v>
      </c>
      <c r="AW100" s="116">
        <f>'6 - Vedlejší náklady'!J34</f>
        <v>0</v>
      </c>
      <c r="AX100" s="116">
        <f>'6 - Vedlejší náklady'!J35</f>
        <v>0</v>
      </c>
      <c r="AY100" s="116">
        <f>'6 - Vedlejší náklady'!J36</f>
        <v>0</v>
      </c>
      <c r="AZ100" s="116">
        <f>'6 - Vedlejší náklady'!F33</f>
        <v>0</v>
      </c>
      <c r="BA100" s="116">
        <f>'6 - Vedlejší náklady'!F34</f>
        <v>0</v>
      </c>
      <c r="BB100" s="116">
        <f>'6 - Vedlejší náklady'!F35</f>
        <v>0</v>
      </c>
      <c r="BC100" s="116">
        <f>'6 - Vedlejší náklady'!F36</f>
        <v>0</v>
      </c>
      <c r="BD100" s="118">
        <f>'6 - Vedlejší náklady'!F37</f>
        <v>0</v>
      </c>
      <c r="BE100" s="7"/>
      <c r="BT100" s="114" t="s">
        <v>8</v>
      </c>
      <c r="BV100" s="114" t="s">
        <v>79</v>
      </c>
      <c r="BW100" s="114" t="s">
        <v>100</v>
      </c>
      <c r="BX100" s="114" t="s">
        <v>4</v>
      </c>
      <c r="CL100" s="114" t="s">
        <v>1</v>
      </c>
      <c r="CM100" s="114" t="s">
        <v>86</v>
      </c>
    </row>
    <row r="101" s="2" customFormat="1" ht="30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1 - Stavební část - změna A'!C2" display="/"/>
    <hyperlink ref="A96" location="'2 - Výtah'!C2" display="/"/>
    <hyperlink ref="A97" location="'3 - Zdravotní technika'!C2" display="/"/>
    <hyperlink ref="A98" location="'4 - Větrání'!C2" display="/"/>
    <hyperlink ref="A99" location="'5 - Elektroinstalace'!C2" display="/"/>
    <hyperlink ref="A100" location="'6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19" t="s">
        <v>101</v>
      </c>
      <c r="BA2" s="119" t="s">
        <v>102</v>
      </c>
      <c r="BB2" s="119" t="s">
        <v>1</v>
      </c>
      <c r="BC2" s="119" t="s">
        <v>103</v>
      </c>
      <c r="BD2" s="119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  <c r="AZ3" s="119" t="s">
        <v>104</v>
      </c>
      <c r="BA3" s="119" t="s">
        <v>105</v>
      </c>
      <c r="BB3" s="119" t="s">
        <v>1</v>
      </c>
      <c r="BC3" s="119" t="s">
        <v>106</v>
      </c>
      <c r="BD3" s="119" t="s">
        <v>86</v>
      </c>
    </row>
    <row r="4" s="1" customFormat="1" ht="24.96" customHeight="1">
      <c r="B4" s="21"/>
      <c r="D4" s="22" t="s">
        <v>107</v>
      </c>
      <c r="L4" s="21"/>
      <c r="M4" s="120" t="s">
        <v>11</v>
      </c>
      <c r="AT4" s="18" t="s">
        <v>3</v>
      </c>
      <c r="AZ4" s="119" t="s">
        <v>108</v>
      </c>
      <c r="BA4" s="119" t="s">
        <v>109</v>
      </c>
      <c r="BB4" s="119" t="s">
        <v>1</v>
      </c>
      <c r="BC4" s="119" t="s">
        <v>110</v>
      </c>
      <c r="BD4" s="119" t="s">
        <v>86</v>
      </c>
    </row>
    <row r="5" s="1" customFormat="1" ht="6.96" customHeight="1">
      <c r="B5" s="21"/>
      <c r="L5" s="21"/>
      <c r="AZ5" s="119" t="s">
        <v>111</v>
      </c>
      <c r="BA5" s="119" t="s">
        <v>112</v>
      </c>
      <c r="BB5" s="119" t="s">
        <v>1</v>
      </c>
      <c r="BC5" s="119" t="s">
        <v>113</v>
      </c>
      <c r="BD5" s="119" t="s">
        <v>86</v>
      </c>
    </row>
    <row r="6" s="1" customFormat="1" ht="12" customHeight="1">
      <c r="B6" s="21"/>
      <c r="D6" s="31" t="s">
        <v>17</v>
      </c>
      <c r="L6" s="21"/>
      <c r="AZ6" s="119" t="s">
        <v>114</v>
      </c>
      <c r="BA6" s="119" t="s">
        <v>115</v>
      </c>
      <c r="BB6" s="119" t="s">
        <v>1</v>
      </c>
      <c r="BC6" s="119" t="s">
        <v>116</v>
      </c>
      <c r="BD6" s="119" t="s">
        <v>86</v>
      </c>
    </row>
    <row r="7" s="1" customFormat="1" ht="16.5" customHeight="1">
      <c r="B7" s="21"/>
      <c r="E7" s="121" t="str">
        <f>'Rekapitulace stavby'!K6</f>
        <v>Učebny kybernetické ochrany budova SPŠ D.K.n.L.</v>
      </c>
      <c r="F7" s="31"/>
      <c r="G7" s="31"/>
      <c r="H7" s="31"/>
      <c r="L7" s="21"/>
      <c r="AZ7" s="119" t="s">
        <v>117</v>
      </c>
      <c r="BA7" s="119" t="s">
        <v>118</v>
      </c>
      <c r="BB7" s="119" t="s">
        <v>1</v>
      </c>
      <c r="BC7" s="119" t="s">
        <v>119</v>
      </c>
      <c r="BD7" s="119" t="s">
        <v>86</v>
      </c>
    </row>
    <row r="8" s="2" customFormat="1" ht="12" customHeight="1">
      <c r="A8" s="37"/>
      <c r="B8" s="38"/>
      <c r="C8" s="37"/>
      <c r="D8" s="31" t="s">
        <v>120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19" t="s">
        <v>121</v>
      </c>
      <c r="BA8" s="119" t="s">
        <v>122</v>
      </c>
      <c r="BB8" s="119" t="s">
        <v>1</v>
      </c>
      <c r="BC8" s="119" t="s">
        <v>123</v>
      </c>
      <c r="BD8" s="119" t="s">
        <v>86</v>
      </c>
    </row>
    <row r="9" s="2" customFormat="1" ht="16.5" customHeight="1">
      <c r="A9" s="37"/>
      <c r="B9" s="38"/>
      <c r="C9" s="37"/>
      <c r="D9" s="37"/>
      <c r="E9" s="66" t="s">
        <v>124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19" t="s">
        <v>125</v>
      </c>
      <c r="BA9" s="119" t="s">
        <v>126</v>
      </c>
      <c r="BB9" s="119" t="s">
        <v>1</v>
      </c>
      <c r="BC9" s="119" t="s">
        <v>127</v>
      </c>
      <c r="BD9" s="119" t="s">
        <v>86</v>
      </c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19" t="s">
        <v>128</v>
      </c>
      <c r="BA10" s="119" t="s">
        <v>129</v>
      </c>
      <c r="BB10" s="119" t="s">
        <v>1</v>
      </c>
      <c r="BC10" s="119" t="s">
        <v>130</v>
      </c>
      <c r="BD10" s="119" t="s">
        <v>86</v>
      </c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19" t="s">
        <v>131</v>
      </c>
      <c r="BA11" s="119" t="s">
        <v>132</v>
      </c>
      <c r="BB11" s="119" t="s">
        <v>1</v>
      </c>
      <c r="BC11" s="119" t="s">
        <v>133</v>
      </c>
      <c r="BD11" s="119" t="s">
        <v>86</v>
      </c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20. 7. 2023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19" t="s">
        <v>134</v>
      </c>
      <c r="BA12" s="119" t="s">
        <v>135</v>
      </c>
      <c r="BB12" s="119" t="s">
        <v>1</v>
      </c>
      <c r="BC12" s="119" t="s">
        <v>136</v>
      </c>
      <c r="BD12" s="119" t="s">
        <v>86</v>
      </c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19" t="s">
        <v>137</v>
      </c>
      <c r="BA13" s="119" t="s">
        <v>138</v>
      </c>
      <c r="BB13" s="119" t="s">
        <v>1</v>
      </c>
      <c r="BC13" s="119" t="s">
        <v>139</v>
      </c>
      <c r="BD13" s="119" t="s">
        <v>86</v>
      </c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19" t="s">
        <v>140</v>
      </c>
      <c r="BA14" s="119" t="s">
        <v>141</v>
      </c>
      <c r="BB14" s="119" t="s">
        <v>1</v>
      </c>
      <c r="BC14" s="119" t="s">
        <v>142</v>
      </c>
      <c r="BD14" s="119" t="s">
        <v>86</v>
      </c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19" t="s">
        <v>143</v>
      </c>
      <c r="BA15" s="119" t="s">
        <v>144</v>
      </c>
      <c r="BB15" s="119" t="s">
        <v>1</v>
      </c>
      <c r="BC15" s="119" t="s">
        <v>145</v>
      </c>
      <c r="BD15" s="119" t="s">
        <v>86</v>
      </c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19" t="s">
        <v>146</v>
      </c>
      <c r="BA16" s="119" t="s">
        <v>146</v>
      </c>
      <c r="BB16" s="119" t="s">
        <v>1</v>
      </c>
      <c r="BC16" s="119" t="s">
        <v>147</v>
      </c>
      <c r="BD16" s="119" t="s">
        <v>86</v>
      </c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19" t="s">
        <v>148</v>
      </c>
      <c r="BA17" s="119" t="s">
        <v>148</v>
      </c>
      <c r="BB17" s="119" t="s">
        <v>1</v>
      </c>
      <c r="BC17" s="119" t="s">
        <v>149</v>
      </c>
      <c r="BD17" s="119" t="s">
        <v>86</v>
      </c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19" t="s">
        <v>150</v>
      </c>
      <c r="BA18" s="119" t="s">
        <v>150</v>
      </c>
      <c r="BB18" s="119" t="s">
        <v>1</v>
      </c>
      <c r="BC18" s="119" t="s">
        <v>151</v>
      </c>
      <c r="BD18" s="119" t="s">
        <v>86</v>
      </c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19" t="s">
        <v>152</v>
      </c>
      <c r="BA19" s="119" t="s">
        <v>152</v>
      </c>
      <c r="BB19" s="119" t="s">
        <v>1</v>
      </c>
      <c r="BC19" s="119" t="s">
        <v>153</v>
      </c>
      <c r="BD19" s="119" t="s">
        <v>86</v>
      </c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19" t="s">
        <v>154</v>
      </c>
      <c r="BA20" s="119" t="s">
        <v>154</v>
      </c>
      <c r="BB20" s="119" t="s">
        <v>1</v>
      </c>
      <c r="BC20" s="119" t="s">
        <v>155</v>
      </c>
      <c r="BD20" s="119" t="s">
        <v>86</v>
      </c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19" t="s">
        <v>156</v>
      </c>
      <c r="BA21" s="119" t="s">
        <v>156</v>
      </c>
      <c r="BB21" s="119" t="s">
        <v>1</v>
      </c>
      <c r="BC21" s="119" t="s">
        <v>157</v>
      </c>
      <c r="BD21" s="119" t="s">
        <v>86</v>
      </c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19" t="s">
        <v>158</v>
      </c>
      <c r="BA22" s="119" t="s">
        <v>158</v>
      </c>
      <c r="BB22" s="119" t="s">
        <v>1</v>
      </c>
      <c r="BC22" s="119" t="s">
        <v>139</v>
      </c>
      <c r="BD22" s="119" t="s">
        <v>86</v>
      </c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Z23" s="119" t="s">
        <v>159</v>
      </c>
      <c r="BA23" s="119" t="s">
        <v>159</v>
      </c>
      <c r="BB23" s="119" t="s">
        <v>1</v>
      </c>
      <c r="BC23" s="119" t="s">
        <v>160</v>
      </c>
      <c r="BD23" s="119" t="s">
        <v>86</v>
      </c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ROUND(J137,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ROUND((SUM(BE137:BE681)),  0)</f>
        <v>0</v>
      </c>
      <c r="G33" s="37"/>
      <c r="H33" s="37"/>
      <c r="I33" s="128">
        <v>0.20999999999999999</v>
      </c>
      <c r="J33" s="127">
        <f>ROUND(((SUM(BE137:BE681))*I33),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ROUND((SUM(BF137:BF681)),  0)</f>
        <v>0</v>
      </c>
      <c r="G34" s="37"/>
      <c r="H34" s="37"/>
      <c r="I34" s="128">
        <v>0.14999999999999999</v>
      </c>
      <c r="J34" s="127">
        <f>ROUND(((SUM(BF137:BF681))*I34),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ROUND((SUM(BG137:BG681)),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ROUND((SUM(BH137:BH681)),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ROUND((SUM(BI137:BI681)),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Učebny kybernetické ochrany budova SPŠ D.K.n.L.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11 - Stavební část - změna 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n.L., J.Wolkera 133</v>
      </c>
      <c r="G89" s="37"/>
      <c r="H89" s="37"/>
      <c r="I89" s="31" t="s">
        <v>23</v>
      </c>
      <c r="J89" s="68" t="str">
        <f>IF(J12="","",J12)</f>
        <v>20. 7. 2023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 n.L., E.Krásnohorské 2029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162</v>
      </c>
      <c r="D94" s="129"/>
      <c r="E94" s="129"/>
      <c r="F94" s="129"/>
      <c r="G94" s="129"/>
      <c r="H94" s="129"/>
      <c r="I94" s="129"/>
      <c r="J94" s="138" t="s">
        <v>163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164</v>
      </c>
      <c r="D96" s="37"/>
      <c r="E96" s="37"/>
      <c r="F96" s="37"/>
      <c r="G96" s="37"/>
      <c r="H96" s="37"/>
      <c r="I96" s="37"/>
      <c r="J96" s="95">
        <f>J137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165</v>
      </c>
    </row>
    <row r="97" s="9" customFormat="1" ht="24.96" customHeight="1">
      <c r="A97" s="9"/>
      <c r="B97" s="140"/>
      <c r="C97" s="9"/>
      <c r="D97" s="141" t="s">
        <v>166</v>
      </c>
      <c r="E97" s="142"/>
      <c r="F97" s="142"/>
      <c r="G97" s="142"/>
      <c r="H97" s="142"/>
      <c r="I97" s="142"/>
      <c r="J97" s="143">
        <f>J138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167</v>
      </c>
      <c r="E98" s="146"/>
      <c r="F98" s="146"/>
      <c r="G98" s="146"/>
      <c r="H98" s="146"/>
      <c r="I98" s="146"/>
      <c r="J98" s="147">
        <f>J139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168</v>
      </c>
      <c r="E99" s="146"/>
      <c r="F99" s="146"/>
      <c r="G99" s="146"/>
      <c r="H99" s="146"/>
      <c r="I99" s="146"/>
      <c r="J99" s="147">
        <f>J154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169</v>
      </c>
      <c r="E100" s="146"/>
      <c r="F100" s="146"/>
      <c r="G100" s="146"/>
      <c r="H100" s="146"/>
      <c r="I100" s="146"/>
      <c r="J100" s="147">
        <f>J172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170</v>
      </c>
      <c r="E101" s="146"/>
      <c r="F101" s="146"/>
      <c r="G101" s="146"/>
      <c r="H101" s="146"/>
      <c r="I101" s="146"/>
      <c r="J101" s="147">
        <f>J201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171</v>
      </c>
      <c r="E102" s="146"/>
      <c r="F102" s="146"/>
      <c r="G102" s="146"/>
      <c r="H102" s="146"/>
      <c r="I102" s="146"/>
      <c r="J102" s="147">
        <f>J211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172</v>
      </c>
      <c r="E103" s="146"/>
      <c r="F103" s="146"/>
      <c r="G103" s="146"/>
      <c r="H103" s="146"/>
      <c r="I103" s="146"/>
      <c r="J103" s="147">
        <f>J276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173</v>
      </c>
      <c r="E104" s="146"/>
      <c r="F104" s="146"/>
      <c r="G104" s="146"/>
      <c r="H104" s="146"/>
      <c r="I104" s="146"/>
      <c r="J104" s="147">
        <f>J345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174</v>
      </c>
      <c r="E105" s="146"/>
      <c r="F105" s="146"/>
      <c r="G105" s="146"/>
      <c r="H105" s="146"/>
      <c r="I105" s="146"/>
      <c r="J105" s="147">
        <f>J350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0"/>
      <c r="C106" s="9"/>
      <c r="D106" s="141" t="s">
        <v>175</v>
      </c>
      <c r="E106" s="142"/>
      <c r="F106" s="142"/>
      <c r="G106" s="142"/>
      <c r="H106" s="142"/>
      <c r="I106" s="142"/>
      <c r="J106" s="143">
        <f>J352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176</v>
      </c>
      <c r="E107" s="146"/>
      <c r="F107" s="146"/>
      <c r="G107" s="146"/>
      <c r="H107" s="146"/>
      <c r="I107" s="146"/>
      <c r="J107" s="147">
        <f>J353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177</v>
      </c>
      <c r="E108" s="146"/>
      <c r="F108" s="146"/>
      <c r="G108" s="146"/>
      <c r="H108" s="146"/>
      <c r="I108" s="146"/>
      <c r="J108" s="147">
        <f>J373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178</v>
      </c>
      <c r="E109" s="146"/>
      <c r="F109" s="146"/>
      <c r="G109" s="146"/>
      <c r="H109" s="146"/>
      <c r="I109" s="146"/>
      <c r="J109" s="147">
        <f>J379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179</v>
      </c>
      <c r="E110" s="146"/>
      <c r="F110" s="146"/>
      <c r="G110" s="146"/>
      <c r="H110" s="146"/>
      <c r="I110" s="146"/>
      <c r="J110" s="147">
        <f>J408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180</v>
      </c>
      <c r="E111" s="146"/>
      <c r="F111" s="146"/>
      <c r="G111" s="146"/>
      <c r="H111" s="146"/>
      <c r="I111" s="146"/>
      <c r="J111" s="147">
        <f>J437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181</v>
      </c>
      <c r="E112" s="146"/>
      <c r="F112" s="146"/>
      <c r="G112" s="146"/>
      <c r="H112" s="146"/>
      <c r="I112" s="146"/>
      <c r="J112" s="147">
        <f>J534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182</v>
      </c>
      <c r="E113" s="146"/>
      <c r="F113" s="146"/>
      <c r="G113" s="146"/>
      <c r="H113" s="146"/>
      <c r="I113" s="146"/>
      <c r="J113" s="147">
        <f>J549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4"/>
      <c r="C114" s="10"/>
      <c r="D114" s="145" t="s">
        <v>183</v>
      </c>
      <c r="E114" s="146"/>
      <c r="F114" s="146"/>
      <c r="G114" s="146"/>
      <c r="H114" s="146"/>
      <c r="I114" s="146"/>
      <c r="J114" s="147">
        <f>J575</f>
        <v>0</v>
      </c>
      <c r="K114" s="10"/>
      <c r="L114" s="14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4"/>
      <c r="C115" s="10"/>
      <c r="D115" s="145" t="s">
        <v>184</v>
      </c>
      <c r="E115" s="146"/>
      <c r="F115" s="146"/>
      <c r="G115" s="146"/>
      <c r="H115" s="146"/>
      <c r="I115" s="146"/>
      <c r="J115" s="147">
        <f>J619</f>
        <v>0</v>
      </c>
      <c r="K115" s="10"/>
      <c r="L115" s="14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4"/>
      <c r="C116" s="10"/>
      <c r="D116" s="145" t="s">
        <v>185</v>
      </c>
      <c r="E116" s="146"/>
      <c r="F116" s="146"/>
      <c r="G116" s="146"/>
      <c r="H116" s="146"/>
      <c r="I116" s="146"/>
      <c r="J116" s="147">
        <f>J642</f>
        <v>0</v>
      </c>
      <c r="K116" s="10"/>
      <c r="L116" s="14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4"/>
      <c r="C117" s="10"/>
      <c r="D117" s="145" t="s">
        <v>186</v>
      </c>
      <c r="E117" s="146"/>
      <c r="F117" s="146"/>
      <c r="G117" s="146"/>
      <c r="H117" s="146"/>
      <c r="I117" s="146"/>
      <c r="J117" s="147">
        <f>J661</f>
        <v>0</v>
      </c>
      <c r="K117" s="10"/>
      <c r="L117" s="14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187</v>
      </c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17</v>
      </c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7"/>
      <c r="D127" s="37"/>
      <c r="E127" s="121" t="str">
        <f>E7</f>
        <v>Učebny kybernetické ochrany budova SPŠ D.K.n.L.</v>
      </c>
      <c r="F127" s="31"/>
      <c r="G127" s="31"/>
      <c r="H127" s="31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120</v>
      </c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7"/>
      <c r="D129" s="37"/>
      <c r="E129" s="66" t="str">
        <f>E9</f>
        <v>11 - Stavební část - změna A</v>
      </c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21</v>
      </c>
      <c r="D131" s="37"/>
      <c r="E131" s="37"/>
      <c r="F131" s="26" t="str">
        <f>F12</f>
        <v>Dvůr Králové n.L., J.Wolkera 133</v>
      </c>
      <c r="G131" s="37"/>
      <c r="H131" s="37"/>
      <c r="I131" s="31" t="s">
        <v>23</v>
      </c>
      <c r="J131" s="68" t="str">
        <f>IF(J12="","",J12)</f>
        <v>20. 7. 2023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7"/>
      <c r="D132" s="37"/>
      <c r="E132" s="37"/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40.05" customHeight="1">
      <c r="A133" s="37"/>
      <c r="B133" s="38"/>
      <c r="C133" s="31" t="s">
        <v>25</v>
      </c>
      <c r="D133" s="37"/>
      <c r="E133" s="37"/>
      <c r="F133" s="26" t="str">
        <f>E15</f>
        <v>SPOŠ Dvůr Králové n.L., E.Krásnohorské 2029</v>
      </c>
      <c r="G133" s="37"/>
      <c r="H133" s="37"/>
      <c r="I133" s="31" t="s">
        <v>31</v>
      </c>
      <c r="J133" s="35" t="str">
        <f>E21</f>
        <v>Projektis spol. s r.o., Legionářská 562, D.K.n.L.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29</v>
      </c>
      <c r="D134" s="37"/>
      <c r="E134" s="37"/>
      <c r="F134" s="26" t="str">
        <f>IF(E18="","",E18)</f>
        <v>Vyplň údaj</v>
      </c>
      <c r="G134" s="37"/>
      <c r="H134" s="37"/>
      <c r="I134" s="31" t="s">
        <v>34</v>
      </c>
      <c r="J134" s="35" t="str">
        <f>E24</f>
        <v>ing. V. Švehla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48"/>
      <c r="B136" s="149"/>
      <c r="C136" s="150" t="s">
        <v>188</v>
      </c>
      <c r="D136" s="151" t="s">
        <v>62</v>
      </c>
      <c r="E136" s="151" t="s">
        <v>58</v>
      </c>
      <c r="F136" s="151" t="s">
        <v>59</v>
      </c>
      <c r="G136" s="151" t="s">
        <v>189</v>
      </c>
      <c r="H136" s="151" t="s">
        <v>190</v>
      </c>
      <c r="I136" s="151" t="s">
        <v>191</v>
      </c>
      <c r="J136" s="151" t="s">
        <v>163</v>
      </c>
      <c r="K136" s="152" t="s">
        <v>192</v>
      </c>
      <c r="L136" s="153"/>
      <c r="M136" s="85" t="s">
        <v>1</v>
      </c>
      <c r="N136" s="86" t="s">
        <v>41</v>
      </c>
      <c r="O136" s="86" t="s">
        <v>193</v>
      </c>
      <c r="P136" s="86" t="s">
        <v>194</v>
      </c>
      <c r="Q136" s="86" t="s">
        <v>195</v>
      </c>
      <c r="R136" s="86" t="s">
        <v>196</v>
      </c>
      <c r="S136" s="86" t="s">
        <v>197</v>
      </c>
      <c r="T136" s="87" t="s">
        <v>198</v>
      </c>
      <c r="U136" s="148"/>
      <c r="V136" s="148"/>
      <c r="W136" s="148"/>
      <c r="X136" s="148"/>
      <c r="Y136" s="148"/>
      <c r="Z136" s="148"/>
      <c r="AA136" s="148"/>
      <c r="AB136" s="148"/>
      <c r="AC136" s="148"/>
      <c r="AD136" s="148"/>
      <c r="AE136" s="148"/>
    </row>
    <row r="137" s="2" customFormat="1" ht="22.8" customHeight="1">
      <c r="A137" s="37"/>
      <c r="B137" s="38"/>
      <c r="C137" s="92" t="s">
        <v>199</v>
      </c>
      <c r="D137" s="37"/>
      <c r="E137" s="37"/>
      <c r="F137" s="37"/>
      <c r="G137" s="37"/>
      <c r="H137" s="37"/>
      <c r="I137" s="37"/>
      <c r="J137" s="154">
        <f>BK137</f>
        <v>0</v>
      </c>
      <c r="K137" s="37"/>
      <c r="L137" s="38"/>
      <c r="M137" s="88"/>
      <c r="N137" s="72"/>
      <c r="O137" s="89"/>
      <c r="P137" s="155">
        <f>P138+P352</f>
        <v>0</v>
      </c>
      <c r="Q137" s="89"/>
      <c r="R137" s="155">
        <f>R138+R352</f>
        <v>53.307519993741593</v>
      </c>
      <c r="S137" s="89"/>
      <c r="T137" s="156">
        <f>T138+T352</f>
        <v>54.595040770000004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76</v>
      </c>
      <c r="AU137" s="18" t="s">
        <v>165</v>
      </c>
      <c r="BK137" s="157">
        <f>BK138+BK352</f>
        <v>0</v>
      </c>
    </row>
    <row r="138" s="12" customFormat="1" ht="25.92" customHeight="1">
      <c r="A138" s="12"/>
      <c r="B138" s="158"/>
      <c r="C138" s="12"/>
      <c r="D138" s="159" t="s">
        <v>76</v>
      </c>
      <c r="E138" s="160" t="s">
        <v>200</v>
      </c>
      <c r="F138" s="160" t="s">
        <v>201</v>
      </c>
      <c r="G138" s="12"/>
      <c r="H138" s="12"/>
      <c r="I138" s="161"/>
      <c r="J138" s="162">
        <f>BK138</f>
        <v>0</v>
      </c>
      <c r="K138" s="12"/>
      <c r="L138" s="158"/>
      <c r="M138" s="163"/>
      <c r="N138" s="164"/>
      <c r="O138" s="164"/>
      <c r="P138" s="165">
        <f>P139+P154+P172+P201+P211+P276+P345+P350</f>
        <v>0</v>
      </c>
      <c r="Q138" s="164"/>
      <c r="R138" s="165">
        <f>R139+R154+R172+R201+R211+R276+R345+R350</f>
        <v>42.932698570633598</v>
      </c>
      <c r="S138" s="164"/>
      <c r="T138" s="166">
        <f>T139+T154+T172+T201+T211+T276+T345+T350</f>
        <v>47.706780000000002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9" t="s">
        <v>8</v>
      </c>
      <c r="AT138" s="167" t="s">
        <v>76</v>
      </c>
      <c r="AU138" s="167" t="s">
        <v>77</v>
      </c>
      <c r="AY138" s="159" t="s">
        <v>202</v>
      </c>
      <c r="BK138" s="168">
        <f>BK139+BK154+BK172+BK201+BK211+BK276+BK345+BK350</f>
        <v>0</v>
      </c>
    </row>
    <row r="139" s="12" customFormat="1" ht="22.8" customHeight="1">
      <c r="A139" s="12"/>
      <c r="B139" s="158"/>
      <c r="C139" s="12"/>
      <c r="D139" s="159" t="s">
        <v>76</v>
      </c>
      <c r="E139" s="169" t="s">
        <v>8</v>
      </c>
      <c r="F139" s="169" t="s">
        <v>203</v>
      </c>
      <c r="G139" s="12"/>
      <c r="H139" s="12"/>
      <c r="I139" s="161"/>
      <c r="J139" s="170">
        <f>BK139</f>
        <v>0</v>
      </c>
      <c r="K139" s="12"/>
      <c r="L139" s="158"/>
      <c r="M139" s="163"/>
      <c r="N139" s="164"/>
      <c r="O139" s="164"/>
      <c r="P139" s="165">
        <f>SUM(P140:P153)</f>
        <v>0</v>
      </c>
      <c r="Q139" s="164"/>
      <c r="R139" s="165">
        <f>SUM(R140:R153)</f>
        <v>0</v>
      </c>
      <c r="S139" s="164"/>
      <c r="T139" s="166">
        <f>SUM(T140:T153)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</v>
      </c>
      <c r="AT139" s="167" t="s">
        <v>76</v>
      </c>
      <c r="AU139" s="167" t="s">
        <v>8</v>
      </c>
      <c r="AY139" s="159" t="s">
        <v>202</v>
      </c>
      <c r="BK139" s="168">
        <f>SUM(BK140:BK153)</f>
        <v>0</v>
      </c>
    </row>
    <row r="140" s="2" customFormat="1" ht="33" customHeight="1">
      <c r="A140" s="37"/>
      <c r="B140" s="171"/>
      <c r="C140" s="172" t="s">
        <v>8</v>
      </c>
      <c r="D140" s="172" t="s">
        <v>204</v>
      </c>
      <c r="E140" s="173" t="s">
        <v>205</v>
      </c>
      <c r="F140" s="174" t="s">
        <v>206</v>
      </c>
      <c r="G140" s="175" t="s">
        <v>207</v>
      </c>
      <c r="H140" s="176">
        <v>1.3069999999999999</v>
      </c>
      <c r="I140" s="177"/>
      <c r="J140" s="178">
        <f>ROUND(I140*H140,0)</f>
        <v>0</v>
      </c>
      <c r="K140" s="174" t="s">
        <v>208</v>
      </c>
      <c r="L140" s="38"/>
      <c r="M140" s="179" t="s">
        <v>1</v>
      </c>
      <c r="N140" s="180" t="s">
        <v>42</v>
      </c>
      <c r="O140" s="76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92</v>
      </c>
      <c r="AT140" s="183" t="s">
        <v>204</v>
      </c>
      <c r="AU140" s="183" t="s">
        <v>86</v>
      </c>
      <c r="AY140" s="18" t="s">
        <v>202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</v>
      </c>
      <c r="BK140" s="184">
        <f>ROUND(I140*H140,0)</f>
        <v>0</v>
      </c>
      <c r="BL140" s="18" t="s">
        <v>92</v>
      </c>
      <c r="BM140" s="183" t="s">
        <v>209</v>
      </c>
    </row>
    <row r="141" s="13" customFormat="1">
      <c r="A141" s="13"/>
      <c r="B141" s="185"/>
      <c r="C141" s="13"/>
      <c r="D141" s="186" t="s">
        <v>210</v>
      </c>
      <c r="E141" s="187" t="s">
        <v>1</v>
      </c>
      <c r="F141" s="188" t="s">
        <v>211</v>
      </c>
      <c r="G141" s="13"/>
      <c r="H141" s="189">
        <v>0.75</v>
      </c>
      <c r="I141" s="190"/>
      <c r="J141" s="13"/>
      <c r="K141" s="13"/>
      <c r="L141" s="185"/>
      <c r="M141" s="191"/>
      <c r="N141" s="192"/>
      <c r="O141" s="192"/>
      <c r="P141" s="192"/>
      <c r="Q141" s="192"/>
      <c r="R141" s="192"/>
      <c r="S141" s="192"/>
      <c r="T141" s="19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7" t="s">
        <v>210</v>
      </c>
      <c r="AU141" s="187" t="s">
        <v>86</v>
      </c>
      <c r="AV141" s="13" t="s">
        <v>86</v>
      </c>
      <c r="AW141" s="13" t="s">
        <v>33</v>
      </c>
      <c r="AX141" s="13" t="s">
        <v>77</v>
      </c>
      <c r="AY141" s="187" t="s">
        <v>202</v>
      </c>
    </row>
    <row r="142" s="13" customFormat="1">
      <c r="A142" s="13"/>
      <c r="B142" s="185"/>
      <c r="C142" s="13"/>
      <c r="D142" s="186" t="s">
        <v>210</v>
      </c>
      <c r="E142" s="187" t="s">
        <v>1</v>
      </c>
      <c r="F142" s="188" t="s">
        <v>212</v>
      </c>
      <c r="G142" s="13"/>
      <c r="H142" s="189">
        <v>0.55700000000000005</v>
      </c>
      <c r="I142" s="190"/>
      <c r="J142" s="13"/>
      <c r="K142" s="13"/>
      <c r="L142" s="185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210</v>
      </c>
      <c r="AU142" s="187" t="s">
        <v>86</v>
      </c>
      <c r="AV142" s="13" t="s">
        <v>86</v>
      </c>
      <c r="AW142" s="13" t="s">
        <v>33</v>
      </c>
      <c r="AX142" s="13" t="s">
        <v>77</v>
      </c>
      <c r="AY142" s="187" t="s">
        <v>202</v>
      </c>
    </row>
    <row r="143" s="14" customFormat="1">
      <c r="A143" s="14"/>
      <c r="B143" s="194"/>
      <c r="C143" s="14"/>
      <c r="D143" s="186" t="s">
        <v>210</v>
      </c>
      <c r="E143" s="195" t="s">
        <v>101</v>
      </c>
      <c r="F143" s="196" t="s">
        <v>213</v>
      </c>
      <c r="G143" s="14"/>
      <c r="H143" s="197">
        <v>1.3069999999999999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210</v>
      </c>
      <c r="AU143" s="195" t="s">
        <v>86</v>
      </c>
      <c r="AV143" s="14" t="s">
        <v>89</v>
      </c>
      <c r="AW143" s="14" t="s">
        <v>33</v>
      </c>
      <c r="AX143" s="14" t="s">
        <v>8</v>
      </c>
      <c r="AY143" s="195" t="s">
        <v>202</v>
      </c>
    </row>
    <row r="144" s="2" customFormat="1" ht="37.8" customHeight="1">
      <c r="A144" s="37"/>
      <c r="B144" s="171"/>
      <c r="C144" s="172" t="s">
        <v>86</v>
      </c>
      <c r="D144" s="172" t="s">
        <v>204</v>
      </c>
      <c r="E144" s="173" t="s">
        <v>214</v>
      </c>
      <c r="F144" s="174" t="s">
        <v>215</v>
      </c>
      <c r="G144" s="175" t="s">
        <v>207</v>
      </c>
      <c r="H144" s="176">
        <v>1.3069999999999999</v>
      </c>
      <c r="I144" s="177"/>
      <c r="J144" s="178">
        <f>ROUND(I144*H144,0)</f>
        <v>0</v>
      </c>
      <c r="K144" s="174" t="s">
        <v>208</v>
      </c>
      <c r="L144" s="38"/>
      <c r="M144" s="179" t="s">
        <v>1</v>
      </c>
      <c r="N144" s="180" t="s">
        <v>42</v>
      </c>
      <c r="O144" s="7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92</v>
      </c>
      <c r="AT144" s="183" t="s">
        <v>204</v>
      </c>
      <c r="AU144" s="183" t="s">
        <v>86</v>
      </c>
      <c r="AY144" s="18" t="s">
        <v>202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</v>
      </c>
      <c r="BK144" s="184">
        <f>ROUND(I144*H144,0)</f>
        <v>0</v>
      </c>
      <c r="BL144" s="18" t="s">
        <v>92</v>
      </c>
      <c r="BM144" s="183" t="s">
        <v>216</v>
      </c>
    </row>
    <row r="145" s="13" customFormat="1">
      <c r="A145" s="13"/>
      <c r="B145" s="185"/>
      <c r="C145" s="13"/>
      <c r="D145" s="186" t="s">
        <v>210</v>
      </c>
      <c r="E145" s="187" t="s">
        <v>1</v>
      </c>
      <c r="F145" s="188" t="s">
        <v>101</v>
      </c>
      <c r="G145" s="13"/>
      <c r="H145" s="189">
        <v>1.3069999999999999</v>
      </c>
      <c r="I145" s="190"/>
      <c r="J145" s="13"/>
      <c r="K145" s="13"/>
      <c r="L145" s="185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210</v>
      </c>
      <c r="AU145" s="187" t="s">
        <v>86</v>
      </c>
      <c r="AV145" s="13" t="s">
        <v>86</v>
      </c>
      <c r="AW145" s="13" t="s">
        <v>33</v>
      </c>
      <c r="AX145" s="13" t="s">
        <v>8</v>
      </c>
      <c r="AY145" s="187" t="s">
        <v>202</v>
      </c>
    </row>
    <row r="146" s="2" customFormat="1" ht="37.8" customHeight="1">
      <c r="A146" s="37"/>
      <c r="B146" s="171"/>
      <c r="C146" s="172" t="s">
        <v>89</v>
      </c>
      <c r="D146" s="172" t="s">
        <v>204</v>
      </c>
      <c r="E146" s="173" t="s">
        <v>217</v>
      </c>
      <c r="F146" s="174" t="s">
        <v>218</v>
      </c>
      <c r="G146" s="175" t="s">
        <v>207</v>
      </c>
      <c r="H146" s="176">
        <v>1.3069999999999999</v>
      </c>
      <c r="I146" s="177"/>
      <c r="J146" s="178">
        <f>ROUND(I146*H146,0)</f>
        <v>0</v>
      </c>
      <c r="K146" s="174" t="s">
        <v>208</v>
      </c>
      <c r="L146" s="38"/>
      <c r="M146" s="179" t="s">
        <v>1</v>
      </c>
      <c r="N146" s="180" t="s">
        <v>42</v>
      </c>
      <c r="O146" s="76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3" t="s">
        <v>92</v>
      </c>
      <c r="AT146" s="183" t="s">
        <v>204</v>
      </c>
      <c r="AU146" s="183" t="s">
        <v>86</v>
      </c>
      <c r="AY146" s="18" t="s">
        <v>202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</v>
      </c>
      <c r="BK146" s="184">
        <f>ROUND(I146*H146,0)</f>
        <v>0</v>
      </c>
      <c r="BL146" s="18" t="s">
        <v>92</v>
      </c>
      <c r="BM146" s="183" t="s">
        <v>219</v>
      </c>
    </row>
    <row r="147" s="13" customFormat="1">
      <c r="A147" s="13"/>
      <c r="B147" s="185"/>
      <c r="C147" s="13"/>
      <c r="D147" s="186" t="s">
        <v>210</v>
      </c>
      <c r="E147" s="187" t="s">
        <v>1</v>
      </c>
      <c r="F147" s="188" t="s">
        <v>101</v>
      </c>
      <c r="G147" s="13"/>
      <c r="H147" s="189">
        <v>1.3069999999999999</v>
      </c>
      <c r="I147" s="190"/>
      <c r="J147" s="13"/>
      <c r="K147" s="13"/>
      <c r="L147" s="185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7" t="s">
        <v>210</v>
      </c>
      <c r="AU147" s="187" t="s">
        <v>86</v>
      </c>
      <c r="AV147" s="13" t="s">
        <v>86</v>
      </c>
      <c r="AW147" s="13" t="s">
        <v>33</v>
      </c>
      <c r="AX147" s="13" t="s">
        <v>8</v>
      </c>
      <c r="AY147" s="187" t="s">
        <v>202</v>
      </c>
    </row>
    <row r="148" s="2" customFormat="1" ht="33" customHeight="1">
      <c r="A148" s="37"/>
      <c r="B148" s="171"/>
      <c r="C148" s="172" t="s">
        <v>92</v>
      </c>
      <c r="D148" s="172" t="s">
        <v>204</v>
      </c>
      <c r="E148" s="173" t="s">
        <v>220</v>
      </c>
      <c r="F148" s="174" t="s">
        <v>221</v>
      </c>
      <c r="G148" s="175" t="s">
        <v>207</v>
      </c>
      <c r="H148" s="176">
        <v>1.3069999999999999</v>
      </c>
      <c r="I148" s="177"/>
      <c r="J148" s="178">
        <f>ROUND(I148*H148,0)</f>
        <v>0</v>
      </c>
      <c r="K148" s="174" t="s">
        <v>208</v>
      </c>
      <c r="L148" s="38"/>
      <c r="M148" s="179" t="s">
        <v>1</v>
      </c>
      <c r="N148" s="180" t="s">
        <v>42</v>
      </c>
      <c r="O148" s="76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3" t="s">
        <v>92</v>
      </c>
      <c r="AT148" s="183" t="s">
        <v>204</v>
      </c>
      <c r="AU148" s="183" t="s">
        <v>86</v>
      </c>
      <c r="AY148" s="18" t="s">
        <v>202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</v>
      </c>
      <c r="BK148" s="184">
        <f>ROUND(I148*H148,0)</f>
        <v>0</v>
      </c>
      <c r="BL148" s="18" t="s">
        <v>92</v>
      </c>
      <c r="BM148" s="183" t="s">
        <v>222</v>
      </c>
    </row>
    <row r="149" s="13" customFormat="1">
      <c r="A149" s="13"/>
      <c r="B149" s="185"/>
      <c r="C149" s="13"/>
      <c r="D149" s="186" t="s">
        <v>210</v>
      </c>
      <c r="E149" s="187" t="s">
        <v>1</v>
      </c>
      <c r="F149" s="188" t="s">
        <v>101</v>
      </c>
      <c r="G149" s="13"/>
      <c r="H149" s="189">
        <v>1.3069999999999999</v>
      </c>
      <c r="I149" s="190"/>
      <c r="J149" s="13"/>
      <c r="K149" s="13"/>
      <c r="L149" s="185"/>
      <c r="M149" s="191"/>
      <c r="N149" s="192"/>
      <c r="O149" s="192"/>
      <c r="P149" s="192"/>
      <c r="Q149" s="192"/>
      <c r="R149" s="192"/>
      <c r="S149" s="192"/>
      <c r="T149" s="19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210</v>
      </c>
      <c r="AU149" s="187" t="s">
        <v>86</v>
      </c>
      <c r="AV149" s="13" t="s">
        <v>86</v>
      </c>
      <c r="AW149" s="13" t="s">
        <v>33</v>
      </c>
      <c r="AX149" s="13" t="s">
        <v>8</v>
      </c>
      <c r="AY149" s="187" t="s">
        <v>202</v>
      </c>
    </row>
    <row r="150" s="2" customFormat="1" ht="33" customHeight="1">
      <c r="A150" s="37"/>
      <c r="B150" s="171"/>
      <c r="C150" s="172" t="s">
        <v>95</v>
      </c>
      <c r="D150" s="172" t="s">
        <v>204</v>
      </c>
      <c r="E150" s="173" t="s">
        <v>223</v>
      </c>
      <c r="F150" s="174" t="s">
        <v>224</v>
      </c>
      <c r="G150" s="175" t="s">
        <v>225</v>
      </c>
      <c r="H150" s="176">
        <v>2.3530000000000002</v>
      </c>
      <c r="I150" s="177"/>
      <c r="J150" s="178">
        <f>ROUND(I150*H150,0)</f>
        <v>0</v>
      </c>
      <c r="K150" s="174" t="s">
        <v>208</v>
      </c>
      <c r="L150" s="38"/>
      <c r="M150" s="179" t="s">
        <v>1</v>
      </c>
      <c r="N150" s="180" t="s">
        <v>42</v>
      </c>
      <c r="O150" s="76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3" t="s">
        <v>92</v>
      </c>
      <c r="AT150" s="183" t="s">
        <v>204</v>
      </c>
      <c r="AU150" s="183" t="s">
        <v>86</v>
      </c>
      <c r="AY150" s="18" t="s">
        <v>202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8" t="s">
        <v>8</v>
      </c>
      <c r="BK150" s="184">
        <f>ROUND(I150*H150,0)</f>
        <v>0</v>
      </c>
      <c r="BL150" s="18" t="s">
        <v>92</v>
      </c>
      <c r="BM150" s="183" t="s">
        <v>226</v>
      </c>
    </row>
    <row r="151" s="13" customFormat="1">
      <c r="A151" s="13"/>
      <c r="B151" s="185"/>
      <c r="C151" s="13"/>
      <c r="D151" s="186" t="s">
        <v>210</v>
      </c>
      <c r="E151" s="187" t="s">
        <v>1</v>
      </c>
      <c r="F151" s="188" t="s">
        <v>227</v>
      </c>
      <c r="G151" s="13"/>
      <c r="H151" s="189">
        <v>2.3530000000000002</v>
      </c>
      <c r="I151" s="190"/>
      <c r="J151" s="13"/>
      <c r="K151" s="13"/>
      <c r="L151" s="185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7" t="s">
        <v>210</v>
      </c>
      <c r="AU151" s="187" t="s">
        <v>86</v>
      </c>
      <c r="AV151" s="13" t="s">
        <v>86</v>
      </c>
      <c r="AW151" s="13" t="s">
        <v>33</v>
      </c>
      <c r="AX151" s="13" t="s">
        <v>8</v>
      </c>
      <c r="AY151" s="187" t="s">
        <v>202</v>
      </c>
    </row>
    <row r="152" s="2" customFormat="1" ht="16.5" customHeight="1">
      <c r="A152" s="37"/>
      <c r="B152" s="171"/>
      <c r="C152" s="172" t="s">
        <v>98</v>
      </c>
      <c r="D152" s="172" t="s">
        <v>204</v>
      </c>
      <c r="E152" s="173" t="s">
        <v>228</v>
      </c>
      <c r="F152" s="174" t="s">
        <v>229</v>
      </c>
      <c r="G152" s="175" t="s">
        <v>207</v>
      </c>
      <c r="H152" s="176">
        <v>1.3069999999999999</v>
      </c>
      <c r="I152" s="177"/>
      <c r="J152" s="178">
        <f>ROUND(I152*H152,0)</f>
        <v>0</v>
      </c>
      <c r="K152" s="174" t="s">
        <v>208</v>
      </c>
      <c r="L152" s="38"/>
      <c r="M152" s="179" t="s">
        <v>1</v>
      </c>
      <c r="N152" s="180" t="s">
        <v>42</v>
      </c>
      <c r="O152" s="76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3" t="s">
        <v>92</v>
      </c>
      <c r="AT152" s="183" t="s">
        <v>204</v>
      </c>
      <c r="AU152" s="183" t="s">
        <v>86</v>
      </c>
      <c r="AY152" s="18" t="s">
        <v>202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8</v>
      </c>
      <c r="BK152" s="184">
        <f>ROUND(I152*H152,0)</f>
        <v>0</v>
      </c>
      <c r="BL152" s="18" t="s">
        <v>92</v>
      </c>
      <c r="BM152" s="183" t="s">
        <v>230</v>
      </c>
    </row>
    <row r="153" s="13" customFormat="1">
      <c r="A153" s="13"/>
      <c r="B153" s="185"/>
      <c r="C153" s="13"/>
      <c r="D153" s="186" t="s">
        <v>210</v>
      </c>
      <c r="E153" s="187" t="s">
        <v>1</v>
      </c>
      <c r="F153" s="188" t="s">
        <v>101</v>
      </c>
      <c r="G153" s="13"/>
      <c r="H153" s="189">
        <v>1.3069999999999999</v>
      </c>
      <c r="I153" s="190"/>
      <c r="J153" s="13"/>
      <c r="K153" s="13"/>
      <c r="L153" s="185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7" t="s">
        <v>210</v>
      </c>
      <c r="AU153" s="187" t="s">
        <v>86</v>
      </c>
      <c r="AV153" s="13" t="s">
        <v>86</v>
      </c>
      <c r="AW153" s="13" t="s">
        <v>33</v>
      </c>
      <c r="AX153" s="13" t="s">
        <v>8</v>
      </c>
      <c r="AY153" s="187" t="s">
        <v>202</v>
      </c>
    </row>
    <row r="154" s="12" customFormat="1" ht="22.8" customHeight="1">
      <c r="A154" s="12"/>
      <c r="B154" s="158"/>
      <c r="C154" s="12"/>
      <c r="D154" s="159" t="s">
        <v>76</v>
      </c>
      <c r="E154" s="169" t="s">
        <v>86</v>
      </c>
      <c r="F154" s="169" t="s">
        <v>231</v>
      </c>
      <c r="G154" s="12"/>
      <c r="H154" s="12"/>
      <c r="I154" s="161"/>
      <c r="J154" s="170">
        <f>BK154</f>
        <v>0</v>
      </c>
      <c r="K154" s="12"/>
      <c r="L154" s="158"/>
      <c r="M154" s="163"/>
      <c r="N154" s="164"/>
      <c r="O154" s="164"/>
      <c r="P154" s="165">
        <f>SUM(P155:P171)</f>
        <v>0</v>
      </c>
      <c r="Q154" s="164"/>
      <c r="R154" s="165">
        <f>SUM(R155:R171)</f>
        <v>3.5654168501935999</v>
      </c>
      <c r="S154" s="164"/>
      <c r="T154" s="166">
        <f>SUM(T155:T171)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9" t="s">
        <v>8</v>
      </c>
      <c r="AT154" s="167" t="s">
        <v>76</v>
      </c>
      <c r="AU154" s="167" t="s">
        <v>8</v>
      </c>
      <c r="AY154" s="159" t="s">
        <v>202</v>
      </c>
      <c r="BK154" s="168">
        <f>SUM(BK155:BK171)</f>
        <v>0</v>
      </c>
    </row>
    <row r="155" s="2" customFormat="1" ht="24.15" customHeight="1">
      <c r="A155" s="37"/>
      <c r="B155" s="171"/>
      <c r="C155" s="172" t="s">
        <v>232</v>
      </c>
      <c r="D155" s="172" t="s">
        <v>204</v>
      </c>
      <c r="E155" s="173" t="s">
        <v>233</v>
      </c>
      <c r="F155" s="174" t="s">
        <v>234</v>
      </c>
      <c r="G155" s="175" t="s">
        <v>207</v>
      </c>
      <c r="H155" s="176">
        <v>1.0369999999999999</v>
      </c>
      <c r="I155" s="177"/>
      <c r="J155" s="178">
        <f>ROUND(I155*H155,0)</f>
        <v>0</v>
      </c>
      <c r="K155" s="174" t="s">
        <v>208</v>
      </c>
      <c r="L155" s="38"/>
      <c r="M155" s="179" t="s">
        <v>1</v>
      </c>
      <c r="N155" s="180" t="s">
        <v>42</v>
      </c>
      <c r="O155" s="76"/>
      <c r="P155" s="181">
        <f>O155*H155</f>
        <v>0</v>
      </c>
      <c r="Q155" s="181">
        <v>2.5018722040000001</v>
      </c>
      <c r="R155" s="181">
        <f>Q155*H155</f>
        <v>2.5944414755479999</v>
      </c>
      <c r="S155" s="181">
        <v>0</v>
      </c>
      <c r="T155" s="18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3" t="s">
        <v>92</v>
      </c>
      <c r="AT155" s="183" t="s">
        <v>204</v>
      </c>
      <c r="AU155" s="183" t="s">
        <v>86</v>
      </c>
      <c r="AY155" s="18" t="s">
        <v>202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</v>
      </c>
      <c r="BK155" s="184">
        <f>ROUND(I155*H155,0)</f>
        <v>0</v>
      </c>
      <c r="BL155" s="18" t="s">
        <v>92</v>
      </c>
      <c r="BM155" s="183" t="s">
        <v>235</v>
      </c>
    </row>
    <row r="156" s="13" customFormat="1">
      <c r="A156" s="13"/>
      <c r="B156" s="185"/>
      <c r="C156" s="13"/>
      <c r="D156" s="186" t="s">
        <v>210</v>
      </c>
      <c r="E156" s="187" t="s">
        <v>1</v>
      </c>
      <c r="F156" s="188" t="s">
        <v>236</v>
      </c>
      <c r="G156" s="13"/>
      <c r="H156" s="189">
        <v>1.0369999999999999</v>
      </c>
      <c r="I156" s="190"/>
      <c r="J156" s="13"/>
      <c r="K156" s="13"/>
      <c r="L156" s="185"/>
      <c r="M156" s="191"/>
      <c r="N156" s="192"/>
      <c r="O156" s="192"/>
      <c r="P156" s="192"/>
      <c r="Q156" s="192"/>
      <c r="R156" s="192"/>
      <c r="S156" s="192"/>
      <c r="T156" s="19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7" t="s">
        <v>210</v>
      </c>
      <c r="AU156" s="187" t="s">
        <v>86</v>
      </c>
      <c r="AV156" s="13" t="s">
        <v>86</v>
      </c>
      <c r="AW156" s="13" t="s">
        <v>33</v>
      </c>
      <c r="AX156" s="13" t="s">
        <v>77</v>
      </c>
      <c r="AY156" s="187" t="s">
        <v>202</v>
      </c>
    </row>
    <row r="157" s="14" customFormat="1">
      <c r="A157" s="14"/>
      <c r="B157" s="194"/>
      <c r="C157" s="14"/>
      <c r="D157" s="186" t="s">
        <v>210</v>
      </c>
      <c r="E157" s="195" t="s">
        <v>1</v>
      </c>
      <c r="F157" s="196" t="s">
        <v>237</v>
      </c>
      <c r="G157" s="14"/>
      <c r="H157" s="197">
        <v>1.0369999999999999</v>
      </c>
      <c r="I157" s="198"/>
      <c r="J157" s="14"/>
      <c r="K157" s="14"/>
      <c r="L157" s="194"/>
      <c r="M157" s="199"/>
      <c r="N157" s="200"/>
      <c r="O157" s="200"/>
      <c r="P157" s="200"/>
      <c r="Q157" s="200"/>
      <c r="R157" s="200"/>
      <c r="S157" s="200"/>
      <c r="T157" s="20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5" t="s">
        <v>210</v>
      </c>
      <c r="AU157" s="195" t="s">
        <v>86</v>
      </c>
      <c r="AV157" s="14" t="s">
        <v>89</v>
      </c>
      <c r="AW157" s="14" t="s">
        <v>33</v>
      </c>
      <c r="AX157" s="14" t="s">
        <v>8</v>
      </c>
      <c r="AY157" s="195" t="s">
        <v>202</v>
      </c>
    </row>
    <row r="158" s="2" customFormat="1" ht="16.5" customHeight="1">
      <c r="A158" s="37"/>
      <c r="B158" s="171"/>
      <c r="C158" s="172" t="s">
        <v>238</v>
      </c>
      <c r="D158" s="172" t="s">
        <v>204</v>
      </c>
      <c r="E158" s="173" t="s">
        <v>239</v>
      </c>
      <c r="F158" s="174" t="s">
        <v>240</v>
      </c>
      <c r="G158" s="175" t="s">
        <v>241</v>
      </c>
      <c r="H158" s="176">
        <v>1.728</v>
      </c>
      <c r="I158" s="177"/>
      <c r="J158" s="178">
        <f>ROUND(I158*H158,0)</f>
        <v>0</v>
      </c>
      <c r="K158" s="174" t="s">
        <v>208</v>
      </c>
      <c r="L158" s="38"/>
      <c r="M158" s="179" t="s">
        <v>1</v>
      </c>
      <c r="N158" s="180" t="s">
        <v>42</v>
      </c>
      <c r="O158" s="76"/>
      <c r="P158" s="181">
        <f>O158*H158</f>
        <v>0</v>
      </c>
      <c r="Q158" s="181">
        <v>0.0024719</v>
      </c>
      <c r="R158" s="181">
        <f>Q158*H158</f>
        <v>0.0042714431999999998</v>
      </c>
      <c r="S158" s="181">
        <v>0</v>
      </c>
      <c r="T158" s="18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3" t="s">
        <v>92</v>
      </c>
      <c r="AT158" s="183" t="s">
        <v>204</v>
      </c>
      <c r="AU158" s="183" t="s">
        <v>86</v>
      </c>
      <c r="AY158" s="18" t="s">
        <v>202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</v>
      </c>
      <c r="BK158" s="184">
        <f>ROUND(I158*H158,0)</f>
        <v>0</v>
      </c>
      <c r="BL158" s="18" t="s">
        <v>92</v>
      </c>
      <c r="BM158" s="183" t="s">
        <v>242</v>
      </c>
    </row>
    <row r="159" s="13" customFormat="1">
      <c r="A159" s="13"/>
      <c r="B159" s="185"/>
      <c r="C159" s="13"/>
      <c r="D159" s="186" t="s">
        <v>210</v>
      </c>
      <c r="E159" s="187" t="s">
        <v>1</v>
      </c>
      <c r="F159" s="188" t="s">
        <v>243</v>
      </c>
      <c r="G159" s="13"/>
      <c r="H159" s="189">
        <v>1.728</v>
      </c>
      <c r="I159" s="190"/>
      <c r="J159" s="13"/>
      <c r="K159" s="13"/>
      <c r="L159" s="185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7" t="s">
        <v>210</v>
      </c>
      <c r="AU159" s="187" t="s">
        <v>86</v>
      </c>
      <c r="AV159" s="13" t="s">
        <v>86</v>
      </c>
      <c r="AW159" s="13" t="s">
        <v>33</v>
      </c>
      <c r="AX159" s="13" t="s">
        <v>77</v>
      </c>
      <c r="AY159" s="187" t="s">
        <v>202</v>
      </c>
    </row>
    <row r="160" s="14" customFormat="1">
      <c r="A160" s="14"/>
      <c r="B160" s="194"/>
      <c r="C160" s="14"/>
      <c r="D160" s="186" t="s">
        <v>210</v>
      </c>
      <c r="E160" s="195" t="s">
        <v>1</v>
      </c>
      <c r="F160" s="196" t="s">
        <v>237</v>
      </c>
      <c r="G160" s="14"/>
      <c r="H160" s="197">
        <v>1.728</v>
      </c>
      <c r="I160" s="198"/>
      <c r="J160" s="14"/>
      <c r="K160" s="14"/>
      <c r="L160" s="194"/>
      <c r="M160" s="199"/>
      <c r="N160" s="200"/>
      <c r="O160" s="200"/>
      <c r="P160" s="200"/>
      <c r="Q160" s="200"/>
      <c r="R160" s="200"/>
      <c r="S160" s="200"/>
      <c r="T160" s="20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5" t="s">
        <v>210</v>
      </c>
      <c r="AU160" s="195" t="s">
        <v>86</v>
      </c>
      <c r="AV160" s="14" t="s">
        <v>89</v>
      </c>
      <c r="AW160" s="14" t="s">
        <v>33</v>
      </c>
      <c r="AX160" s="14" t="s">
        <v>8</v>
      </c>
      <c r="AY160" s="195" t="s">
        <v>202</v>
      </c>
    </row>
    <row r="161" s="2" customFormat="1" ht="16.5" customHeight="1">
      <c r="A161" s="37"/>
      <c r="B161" s="171"/>
      <c r="C161" s="172" t="s">
        <v>244</v>
      </c>
      <c r="D161" s="172" t="s">
        <v>204</v>
      </c>
      <c r="E161" s="173" t="s">
        <v>245</v>
      </c>
      <c r="F161" s="174" t="s">
        <v>246</v>
      </c>
      <c r="G161" s="175" t="s">
        <v>241</v>
      </c>
      <c r="H161" s="176">
        <v>1.728</v>
      </c>
      <c r="I161" s="177"/>
      <c r="J161" s="178">
        <f>ROUND(I161*H161,0)</f>
        <v>0</v>
      </c>
      <c r="K161" s="174" t="s">
        <v>208</v>
      </c>
      <c r="L161" s="38"/>
      <c r="M161" s="179" t="s">
        <v>1</v>
      </c>
      <c r="N161" s="180" t="s">
        <v>42</v>
      </c>
      <c r="O161" s="76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3" t="s">
        <v>92</v>
      </c>
      <c r="AT161" s="183" t="s">
        <v>204</v>
      </c>
      <c r="AU161" s="183" t="s">
        <v>86</v>
      </c>
      <c r="AY161" s="18" t="s">
        <v>202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</v>
      </c>
      <c r="BK161" s="184">
        <f>ROUND(I161*H161,0)</f>
        <v>0</v>
      </c>
      <c r="BL161" s="18" t="s">
        <v>92</v>
      </c>
      <c r="BM161" s="183" t="s">
        <v>247</v>
      </c>
    </row>
    <row r="162" s="2" customFormat="1" ht="16.5" customHeight="1">
      <c r="A162" s="37"/>
      <c r="B162" s="171"/>
      <c r="C162" s="172" t="s">
        <v>248</v>
      </c>
      <c r="D162" s="172" t="s">
        <v>204</v>
      </c>
      <c r="E162" s="173" t="s">
        <v>249</v>
      </c>
      <c r="F162" s="174" t="s">
        <v>250</v>
      </c>
      <c r="G162" s="175" t="s">
        <v>225</v>
      </c>
      <c r="H162" s="176">
        <v>0.109</v>
      </c>
      <c r="I162" s="177"/>
      <c r="J162" s="178">
        <f>ROUND(I162*H162,0)</f>
        <v>0</v>
      </c>
      <c r="K162" s="174" t="s">
        <v>208</v>
      </c>
      <c r="L162" s="38"/>
      <c r="M162" s="179" t="s">
        <v>1</v>
      </c>
      <c r="N162" s="180" t="s">
        <v>42</v>
      </c>
      <c r="O162" s="76"/>
      <c r="P162" s="181">
        <f>O162*H162</f>
        <v>0</v>
      </c>
      <c r="Q162" s="181">
        <v>1.0627727797</v>
      </c>
      <c r="R162" s="181">
        <f>Q162*H162</f>
        <v>0.1158422329873</v>
      </c>
      <c r="S162" s="181">
        <v>0</v>
      </c>
      <c r="T162" s="18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3" t="s">
        <v>92</v>
      </c>
      <c r="AT162" s="183" t="s">
        <v>204</v>
      </c>
      <c r="AU162" s="183" t="s">
        <v>86</v>
      </c>
      <c r="AY162" s="18" t="s">
        <v>202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</v>
      </c>
      <c r="BK162" s="184">
        <f>ROUND(I162*H162,0)</f>
        <v>0</v>
      </c>
      <c r="BL162" s="18" t="s">
        <v>92</v>
      </c>
      <c r="BM162" s="183" t="s">
        <v>251</v>
      </c>
    </row>
    <row r="163" s="13" customFormat="1">
      <c r="A163" s="13"/>
      <c r="B163" s="185"/>
      <c r="C163" s="13"/>
      <c r="D163" s="186" t="s">
        <v>210</v>
      </c>
      <c r="E163" s="187" t="s">
        <v>1</v>
      </c>
      <c r="F163" s="188" t="s">
        <v>252</v>
      </c>
      <c r="G163" s="13"/>
      <c r="H163" s="189">
        <v>0.109</v>
      </c>
      <c r="I163" s="190"/>
      <c r="J163" s="13"/>
      <c r="K163" s="13"/>
      <c r="L163" s="185"/>
      <c r="M163" s="191"/>
      <c r="N163" s="192"/>
      <c r="O163" s="192"/>
      <c r="P163" s="192"/>
      <c r="Q163" s="192"/>
      <c r="R163" s="192"/>
      <c r="S163" s="192"/>
      <c r="T163" s="19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7" t="s">
        <v>210</v>
      </c>
      <c r="AU163" s="187" t="s">
        <v>86</v>
      </c>
      <c r="AV163" s="13" t="s">
        <v>86</v>
      </c>
      <c r="AW163" s="13" t="s">
        <v>33</v>
      </c>
      <c r="AX163" s="13" t="s">
        <v>77</v>
      </c>
      <c r="AY163" s="187" t="s">
        <v>202</v>
      </c>
    </row>
    <row r="164" s="14" customFormat="1">
      <c r="A164" s="14"/>
      <c r="B164" s="194"/>
      <c r="C164" s="14"/>
      <c r="D164" s="186" t="s">
        <v>210</v>
      </c>
      <c r="E164" s="195" t="s">
        <v>1</v>
      </c>
      <c r="F164" s="196" t="s">
        <v>237</v>
      </c>
      <c r="G164" s="14"/>
      <c r="H164" s="197">
        <v>0.109</v>
      </c>
      <c r="I164" s="198"/>
      <c r="J164" s="14"/>
      <c r="K164" s="14"/>
      <c r="L164" s="194"/>
      <c r="M164" s="199"/>
      <c r="N164" s="200"/>
      <c r="O164" s="200"/>
      <c r="P164" s="200"/>
      <c r="Q164" s="200"/>
      <c r="R164" s="200"/>
      <c r="S164" s="200"/>
      <c r="T164" s="20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5" t="s">
        <v>210</v>
      </c>
      <c r="AU164" s="195" t="s">
        <v>86</v>
      </c>
      <c r="AV164" s="14" t="s">
        <v>89</v>
      </c>
      <c r="AW164" s="14" t="s">
        <v>33</v>
      </c>
      <c r="AX164" s="14" t="s">
        <v>8</v>
      </c>
      <c r="AY164" s="195" t="s">
        <v>202</v>
      </c>
    </row>
    <row r="165" s="2" customFormat="1" ht="16.5" customHeight="1">
      <c r="A165" s="37"/>
      <c r="B165" s="171"/>
      <c r="C165" s="172" t="s">
        <v>82</v>
      </c>
      <c r="D165" s="172" t="s">
        <v>204</v>
      </c>
      <c r="E165" s="173" t="s">
        <v>253</v>
      </c>
      <c r="F165" s="174" t="s">
        <v>254</v>
      </c>
      <c r="G165" s="175" t="s">
        <v>207</v>
      </c>
      <c r="H165" s="176">
        <v>0.36099999999999999</v>
      </c>
      <c r="I165" s="177"/>
      <c r="J165" s="178">
        <f>ROUND(I165*H165,0)</f>
        <v>0</v>
      </c>
      <c r="K165" s="174" t="s">
        <v>208</v>
      </c>
      <c r="L165" s="38"/>
      <c r="M165" s="179" t="s">
        <v>1</v>
      </c>
      <c r="N165" s="180" t="s">
        <v>42</v>
      </c>
      <c r="O165" s="76"/>
      <c r="P165" s="181">
        <f>O165*H165</f>
        <v>0</v>
      </c>
      <c r="Q165" s="181">
        <v>2.3010222040000001</v>
      </c>
      <c r="R165" s="181">
        <f>Q165*H165</f>
        <v>0.83066901564399998</v>
      </c>
      <c r="S165" s="181">
        <v>0</v>
      </c>
      <c r="T165" s="18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3" t="s">
        <v>92</v>
      </c>
      <c r="AT165" s="183" t="s">
        <v>204</v>
      </c>
      <c r="AU165" s="183" t="s">
        <v>86</v>
      </c>
      <c r="AY165" s="18" t="s">
        <v>202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8" t="s">
        <v>8</v>
      </c>
      <c r="BK165" s="184">
        <f>ROUND(I165*H165,0)</f>
        <v>0</v>
      </c>
      <c r="BL165" s="18" t="s">
        <v>92</v>
      </c>
      <c r="BM165" s="183" t="s">
        <v>255</v>
      </c>
    </row>
    <row r="166" s="13" customFormat="1">
      <c r="A166" s="13"/>
      <c r="B166" s="185"/>
      <c r="C166" s="13"/>
      <c r="D166" s="186" t="s">
        <v>210</v>
      </c>
      <c r="E166" s="187" t="s">
        <v>1</v>
      </c>
      <c r="F166" s="188" t="s">
        <v>256</v>
      </c>
      <c r="G166" s="13"/>
      <c r="H166" s="189">
        <v>0.186</v>
      </c>
      <c r="I166" s="190"/>
      <c r="J166" s="13"/>
      <c r="K166" s="13"/>
      <c r="L166" s="185"/>
      <c r="M166" s="191"/>
      <c r="N166" s="192"/>
      <c r="O166" s="192"/>
      <c r="P166" s="192"/>
      <c r="Q166" s="192"/>
      <c r="R166" s="192"/>
      <c r="S166" s="192"/>
      <c r="T166" s="19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7" t="s">
        <v>210</v>
      </c>
      <c r="AU166" s="187" t="s">
        <v>86</v>
      </c>
      <c r="AV166" s="13" t="s">
        <v>86</v>
      </c>
      <c r="AW166" s="13" t="s">
        <v>33</v>
      </c>
      <c r="AX166" s="13" t="s">
        <v>77</v>
      </c>
      <c r="AY166" s="187" t="s">
        <v>202</v>
      </c>
    </row>
    <row r="167" s="13" customFormat="1">
      <c r="A167" s="13"/>
      <c r="B167" s="185"/>
      <c r="C167" s="13"/>
      <c r="D167" s="186" t="s">
        <v>210</v>
      </c>
      <c r="E167" s="187" t="s">
        <v>1</v>
      </c>
      <c r="F167" s="188" t="s">
        <v>257</v>
      </c>
      <c r="G167" s="13"/>
      <c r="H167" s="189">
        <v>0.17499999999999999</v>
      </c>
      <c r="I167" s="190"/>
      <c r="J167" s="13"/>
      <c r="K167" s="13"/>
      <c r="L167" s="185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7" t="s">
        <v>210</v>
      </c>
      <c r="AU167" s="187" t="s">
        <v>86</v>
      </c>
      <c r="AV167" s="13" t="s">
        <v>86</v>
      </c>
      <c r="AW167" s="13" t="s">
        <v>33</v>
      </c>
      <c r="AX167" s="13" t="s">
        <v>77</v>
      </c>
      <c r="AY167" s="187" t="s">
        <v>202</v>
      </c>
    </row>
    <row r="168" s="14" customFormat="1">
      <c r="A168" s="14"/>
      <c r="B168" s="194"/>
      <c r="C168" s="14"/>
      <c r="D168" s="186" t="s">
        <v>210</v>
      </c>
      <c r="E168" s="195" t="s">
        <v>1</v>
      </c>
      <c r="F168" s="196" t="s">
        <v>258</v>
      </c>
      <c r="G168" s="14"/>
      <c r="H168" s="197">
        <v>0.36099999999999999</v>
      </c>
      <c r="I168" s="198"/>
      <c r="J168" s="14"/>
      <c r="K168" s="14"/>
      <c r="L168" s="194"/>
      <c r="M168" s="199"/>
      <c r="N168" s="200"/>
      <c r="O168" s="200"/>
      <c r="P168" s="200"/>
      <c r="Q168" s="200"/>
      <c r="R168" s="200"/>
      <c r="S168" s="200"/>
      <c r="T168" s="20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5" t="s">
        <v>210</v>
      </c>
      <c r="AU168" s="195" t="s">
        <v>86</v>
      </c>
      <c r="AV168" s="14" t="s">
        <v>89</v>
      </c>
      <c r="AW168" s="14" t="s">
        <v>33</v>
      </c>
      <c r="AX168" s="14" t="s">
        <v>8</v>
      </c>
      <c r="AY168" s="195" t="s">
        <v>202</v>
      </c>
    </row>
    <row r="169" s="2" customFormat="1" ht="16.5" customHeight="1">
      <c r="A169" s="37"/>
      <c r="B169" s="171"/>
      <c r="C169" s="172" t="s">
        <v>259</v>
      </c>
      <c r="D169" s="172" t="s">
        <v>204</v>
      </c>
      <c r="E169" s="173" t="s">
        <v>260</v>
      </c>
      <c r="F169" s="174" t="s">
        <v>261</v>
      </c>
      <c r="G169" s="175" t="s">
        <v>225</v>
      </c>
      <c r="H169" s="176">
        <v>0.019</v>
      </c>
      <c r="I169" s="177"/>
      <c r="J169" s="178">
        <f>ROUND(I169*H169,0)</f>
        <v>0</v>
      </c>
      <c r="K169" s="174" t="s">
        <v>208</v>
      </c>
      <c r="L169" s="38"/>
      <c r="M169" s="179" t="s">
        <v>1</v>
      </c>
      <c r="N169" s="180" t="s">
        <v>42</v>
      </c>
      <c r="O169" s="76"/>
      <c r="P169" s="181">
        <f>O169*H169</f>
        <v>0</v>
      </c>
      <c r="Q169" s="181">
        <v>1.0627727797</v>
      </c>
      <c r="R169" s="181">
        <f>Q169*H169</f>
        <v>0.020192682814299999</v>
      </c>
      <c r="S169" s="181">
        <v>0</v>
      </c>
      <c r="T169" s="18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3" t="s">
        <v>92</v>
      </c>
      <c r="AT169" s="183" t="s">
        <v>204</v>
      </c>
      <c r="AU169" s="183" t="s">
        <v>86</v>
      </c>
      <c r="AY169" s="18" t="s">
        <v>202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</v>
      </c>
      <c r="BK169" s="184">
        <f>ROUND(I169*H169,0)</f>
        <v>0</v>
      </c>
      <c r="BL169" s="18" t="s">
        <v>92</v>
      </c>
      <c r="BM169" s="183" t="s">
        <v>262</v>
      </c>
    </row>
    <row r="170" s="13" customFormat="1">
      <c r="A170" s="13"/>
      <c r="B170" s="185"/>
      <c r="C170" s="13"/>
      <c r="D170" s="186" t="s">
        <v>210</v>
      </c>
      <c r="E170" s="187" t="s">
        <v>1</v>
      </c>
      <c r="F170" s="188" t="s">
        <v>263</v>
      </c>
      <c r="G170" s="13"/>
      <c r="H170" s="189">
        <v>0.019</v>
      </c>
      <c r="I170" s="190"/>
      <c r="J170" s="13"/>
      <c r="K170" s="13"/>
      <c r="L170" s="185"/>
      <c r="M170" s="191"/>
      <c r="N170" s="192"/>
      <c r="O170" s="192"/>
      <c r="P170" s="192"/>
      <c r="Q170" s="192"/>
      <c r="R170" s="192"/>
      <c r="S170" s="192"/>
      <c r="T170" s="19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7" t="s">
        <v>210</v>
      </c>
      <c r="AU170" s="187" t="s">
        <v>86</v>
      </c>
      <c r="AV170" s="13" t="s">
        <v>86</v>
      </c>
      <c r="AW170" s="13" t="s">
        <v>33</v>
      </c>
      <c r="AX170" s="13" t="s">
        <v>77</v>
      </c>
      <c r="AY170" s="187" t="s">
        <v>202</v>
      </c>
    </row>
    <row r="171" s="14" customFormat="1">
      <c r="A171" s="14"/>
      <c r="B171" s="194"/>
      <c r="C171" s="14"/>
      <c r="D171" s="186" t="s">
        <v>210</v>
      </c>
      <c r="E171" s="195" t="s">
        <v>1</v>
      </c>
      <c r="F171" s="196" t="s">
        <v>258</v>
      </c>
      <c r="G171" s="14"/>
      <c r="H171" s="197">
        <v>0.019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210</v>
      </c>
      <c r="AU171" s="195" t="s">
        <v>86</v>
      </c>
      <c r="AV171" s="14" t="s">
        <v>89</v>
      </c>
      <c r="AW171" s="14" t="s">
        <v>33</v>
      </c>
      <c r="AX171" s="14" t="s">
        <v>8</v>
      </c>
      <c r="AY171" s="195" t="s">
        <v>202</v>
      </c>
    </row>
    <row r="172" s="12" customFormat="1" ht="22.8" customHeight="1">
      <c r="A172" s="12"/>
      <c r="B172" s="158"/>
      <c r="C172" s="12"/>
      <c r="D172" s="159" t="s">
        <v>76</v>
      </c>
      <c r="E172" s="169" t="s">
        <v>89</v>
      </c>
      <c r="F172" s="169" t="s">
        <v>264</v>
      </c>
      <c r="G172" s="12"/>
      <c r="H172" s="12"/>
      <c r="I172" s="161"/>
      <c r="J172" s="170">
        <f>BK172</f>
        <v>0</v>
      </c>
      <c r="K172" s="12"/>
      <c r="L172" s="158"/>
      <c r="M172" s="163"/>
      <c r="N172" s="164"/>
      <c r="O172" s="164"/>
      <c r="P172" s="165">
        <f>SUM(P173:P200)</f>
        <v>0</v>
      </c>
      <c r="Q172" s="164"/>
      <c r="R172" s="165">
        <f>SUM(R173:R200)</f>
        <v>26.397881107</v>
      </c>
      <c r="S172" s="164"/>
      <c r="T172" s="166">
        <f>SUM(T173:T200)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9" t="s">
        <v>8</v>
      </c>
      <c r="AT172" s="167" t="s">
        <v>76</v>
      </c>
      <c r="AU172" s="167" t="s">
        <v>8</v>
      </c>
      <c r="AY172" s="159" t="s">
        <v>202</v>
      </c>
      <c r="BK172" s="168">
        <f>SUM(BK173:BK200)</f>
        <v>0</v>
      </c>
    </row>
    <row r="173" s="2" customFormat="1" ht="37.8" customHeight="1">
      <c r="A173" s="37"/>
      <c r="B173" s="171"/>
      <c r="C173" s="172" t="s">
        <v>265</v>
      </c>
      <c r="D173" s="172" t="s">
        <v>204</v>
      </c>
      <c r="E173" s="173" t="s">
        <v>266</v>
      </c>
      <c r="F173" s="174" t="s">
        <v>267</v>
      </c>
      <c r="G173" s="175" t="s">
        <v>241</v>
      </c>
      <c r="H173" s="176">
        <v>87.031999999999996</v>
      </c>
      <c r="I173" s="177"/>
      <c r="J173" s="178">
        <f>ROUND(I173*H173,0)</f>
        <v>0</v>
      </c>
      <c r="K173" s="174" t="s">
        <v>208</v>
      </c>
      <c r="L173" s="38"/>
      <c r="M173" s="179" t="s">
        <v>1</v>
      </c>
      <c r="N173" s="180" t="s">
        <v>42</v>
      </c>
      <c r="O173" s="76"/>
      <c r="P173" s="181">
        <f>O173*H173</f>
        <v>0</v>
      </c>
      <c r="Q173" s="181">
        <v>0.25861899999999999</v>
      </c>
      <c r="R173" s="181">
        <f>Q173*H173</f>
        <v>22.508128807999999</v>
      </c>
      <c r="S173" s="181">
        <v>0</v>
      </c>
      <c r="T173" s="18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3" t="s">
        <v>92</v>
      </c>
      <c r="AT173" s="183" t="s">
        <v>204</v>
      </c>
      <c r="AU173" s="183" t="s">
        <v>86</v>
      </c>
      <c r="AY173" s="18" t="s">
        <v>202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8" t="s">
        <v>8</v>
      </c>
      <c r="BK173" s="184">
        <f>ROUND(I173*H173,0)</f>
        <v>0</v>
      </c>
      <c r="BL173" s="18" t="s">
        <v>92</v>
      </c>
      <c r="BM173" s="183" t="s">
        <v>268</v>
      </c>
    </row>
    <row r="174" s="13" customFormat="1">
      <c r="A174" s="13"/>
      <c r="B174" s="185"/>
      <c r="C174" s="13"/>
      <c r="D174" s="186" t="s">
        <v>210</v>
      </c>
      <c r="E174" s="187" t="s">
        <v>1</v>
      </c>
      <c r="F174" s="188" t="s">
        <v>269</v>
      </c>
      <c r="G174" s="13"/>
      <c r="H174" s="189">
        <v>91.933999999999998</v>
      </c>
      <c r="I174" s="190"/>
      <c r="J174" s="13"/>
      <c r="K174" s="13"/>
      <c r="L174" s="185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7" t="s">
        <v>210</v>
      </c>
      <c r="AU174" s="187" t="s">
        <v>86</v>
      </c>
      <c r="AV174" s="13" t="s">
        <v>86</v>
      </c>
      <c r="AW174" s="13" t="s">
        <v>33</v>
      </c>
      <c r="AX174" s="13" t="s">
        <v>77</v>
      </c>
      <c r="AY174" s="187" t="s">
        <v>202</v>
      </c>
    </row>
    <row r="175" s="13" customFormat="1">
      <c r="A175" s="13"/>
      <c r="B175" s="185"/>
      <c r="C175" s="13"/>
      <c r="D175" s="186" t="s">
        <v>210</v>
      </c>
      <c r="E175" s="187" t="s">
        <v>1</v>
      </c>
      <c r="F175" s="188" t="s">
        <v>270</v>
      </c>
      <c r="G175" s="13"/>
      <c r="H175" s="189">
        <v>-4.9020000000000001</v>
      </c>
      <c r="I175" s="190"/>
      <c r="J175" s="13"/>
      <c r="K175" s="13"/>
      <c r="L175" s="185"/>
      <c r="M175" s="191"/>
      <c r="N175" s="192"/>
      <c r="O175" s="192"/>
      <c r="P175" s="192"/>
      <c r="Q175" s="192"/>
      <c r="R175" s="192"/>
      <c r="S175" s="192"/>
      <c r="T175" s="19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7" t="s">
        <v>210</v>
      </c>
      <c r="AU175" s="187" t="s">
        <v>86</v>
      </c>
      <c r="AV175" s="13" t="s">
        <v>86</v>
      </c>
      <c r="AW175" s="13" t="s">
        <v>33</v>
      </c>
      <c r="AX175" s="13" t="s">
        <v>77</v>
      </c>
      <c r="AY175" s="187" t="s">
        <v>202</v>
      </c>
    </row>
    <row r="176" s="14" customFormat="1">
      <c r="A176" s="14"/>
      <c r="B176" s="194"/>
      <c r="C176" s="14"/>
      <c r="D176" s="186" t="s">
        <v>210</v>
      </c>
      <c r="E176" s="195" t="s">
        <v>1</v>
      </c>
      <c r="F176" s="196" t="s">
        <v>237</v>
      </c>
      <c r="G176" s="14"/>
      <c r="H176" s="197">
        <v>87.031999999999996</v>
      </c>
      <c r="I176" s="198"/>
      <c r="J176" s="14"/>
      <c r="K176" s="14"/>
      <c r="L176" s="194"/>
      <c r="M176" s="199"/>
      <c r="N176" s="200"/>
      <c r="O176" s="200"/>
      <c r="P176" s="200"/>
      <c r="Q176" s="200"/>
      <c r="R176" s="200"/>
      <c r="S176" s="200"/>
      <c r="T176" s="20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5" t="s">
        <v>210</v>
      </c>
      <c r="AU176" s="195" t="s">
        <v>86</v>
      </c>
      <c r="AV176" s="14" t="s">
        <v>89</v>
      </c>
      <c r="AW176" s="14" t="s">
        <v>33</v>
      </c>
      <c r="AX176" s="14" t="s">
        <v>8</v>
      </c>
      <c r="AY176" s="195" t="s">
        <v>202</v>
      </c>
    </row>
    <row r="177" s="2" customFormat="1" ht="24.15" customHeight="1">
      <c r="A177" s="37"/>
      <c r="B177" s="171"/>
      <c r="C177" s="172" t="s">
        <v>271</v>
      </c>
      <c r="D177" s="172" t="s">
        <v>204</v>
      </c>
      <c r="E177" s="173" t="s">
        <v>272</v>
      </c>
      <c r="F177" s="174" t="s">
        <v>273</v>
      </c>
      <c r="G177" s="175" t="s">
        <v>225</v>
      </c>
      <c r="H177" s="176">
        <v>0.064000000000000001</v>
      </c>
      <c r="I177" s="177"/>
      <c r="J177" s="178">
        <f>ROUND(I177*H177,0)</f>
        <v>0</v>
      </c>
      <c r="K177" s="174" t="s">
        <v>208</v>
      </c>
      <c r="L177" s="38"/>
      <c r="M177" s="179" t="s">
        <v>1</v>
      </c>
      <c r="N177" s="180" t="s">
        <v>42</v>
      </c>
      <c r="O177" s="76"/>
      <c r="P177" s="181">
        <f>O177*H177</f>
        <v>0</v>
      </c>
      <c r="Q177" s="181">
        <v>0.019536000000000001</v>
      </c>
      <c r="R177" s="181">
        <f>Q177*H177</f>
        <v>0.001250304</v>
      </c>
      <c r="S177" s="181">
        <v>0</v>
      </c>
      <c r="T177" s="18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3" t="s">
        <v>92</v>
      </c>
      <c r="AT177" s="183" t="s">
        <v>204</v>
      </c>
      <c r="AU177" s="183" t="s">
        <v>86</v>
      </c>
      <c r="AY177" s="18" t="s">
        <v>202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</v>
      </c>
      <c r="BK177" s="184">
        <f>ROUND(I177*H177,0)</f>
        <v>0</v>
      </c>
      <c r="BL177" s="18" t="s">
        <v>92</v>
      </c>
      <c r="BM177" s="183" t="s">
        <v>274</v>
      </c>
    </row>
    <row r="178" s="13" customFormat="1">
      <c r="A178" s="13"/>
      <c r="B178" s="185"/>
      <c r="C178" s="13"/>
      <c r="D178" s="186" t="s">
        <v>210</v>
      </c>
      <c r="E178" s="187" t="s">
        <v>1</v>
      </c>
      <c r="F178" s="188" t="s">
        <v>275</v>
      </c>
      <c r="G178" s="13"/>
      <c r="H178" s="189">
        <v>0.064000000000000001</v>
      </c>
      <c r="I178" s="190"/>
      <c r="J178" s="13"/>
      <c r="K178" s="13"/>
      <c r="L178" s="185"/>
      <c r="M178" s="191"/>
      <c r="N178" s="192"/>
      <c r="O178" s="192"/>
      <c r="P178" s="192"/>
      <c r="Q178" s="192"/>
      <c r="R178" s="192"/>
      <c r="S178" s="192"/>
      <c r="T178" s="19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7" t="s">
        <v>210</v>
      </c>
      <c r="AU178" s="187" t="s">
        <v>86</v>
      </c>
      <c r="AV178" s="13" t="s">
        <v>86</v>
      </c>
      <c r="AW178" s="13" t="s">
        <v>33</v>
      </c>
      <c r="AX178" s="13" t="s">
        <v>8</v>
      </c>
      <c r="AY178" s="187" t="s">
        <v>202</v>
      </c>
    </row>
    <row r="179" s="2" customFormat="1" ht="16.5" customHeight="1">
      <c r="A179" s="37"/>
      <c r="B179" s="171"/>
      <c r="C179" s="202" t="s">
        <v>9</v>
      </c>
      <c r="D179" s="202" t="s">
        <v>276</v>
      </c>
      <c r="E179" s="203" t="s">
        <v>277</v>
      </c>
      <c r="F179" s="204" t="s">
        <v>278</v>
      </c>
      <c r="G179" s="205" t="s">
        <v>225</v>
      </c>
      <c r="H179" s="206">
        <v>0.070999999999999994</v>
      </c>
      <c r="I179" s="207"/>
      <c r="J179" s="208">
        <f>ROUND(I179*H179,0)</f>
        <v>0</v>
      </c>
      <c r="K179" s="204" t="s">
        <v>208</v>
      </c>
      <c r="L179" s="209"/>
      <c r="M179" s="210" t="s">
        <v>1</v>
      </c>
      <c r="N179" s="211" t="s">
        <v>42</v>
      </c>
      <c r="O179" s="76"/>
      <c r="P179" s="181">
        <f>O179*H179</f>
        <v>0</v>
      </c>
      <c r="Q179" s="181">
        <v>1</v>
      </c>
      <c r="R179" s="181">
        <f>Q179*H179</f>
        <v>0.070999999999999994</v>
      </c>
      <c r="S179" s="181">
        <v>0</v>
      </c>
      <c r="T179" s="18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3" t="s">
        <v>238</v>
      </c>
      <c r="AT179" s="183" t="s">
        <v>276</v>
      </c>
      <c r="AU179" s="183" t="s">
        <v>86</v>
      </c>
      <c r="AY179" s="18" t="s">
        <v>202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8" t="s">
        <v>8</v>
      </c>
      <c r="BK179" s="184">
        <f>ROUND(I179*H179,0)</f>
        <v>0</v>
      </c>
      <c r="BL179" s="18" t="s">
        <v>92</v>
      </c>
      <c r="BM179" s="183" t="s">
        <v>279</v>
      </c>
    </row>
    <row r="180" s="13" customFormat="1">
      <c r="A180" s="13"/>
      <c r="B180" s="185"/>
      <c r="C180" s="13"/>
      <c r="D180" s="186" t="s">
        <v>210</v>
      </c>
      <c r="E180" s="187" t="s">
        <v>1</v>
      </c>
      <c r="F180" s="188" t="s">
        <v>280</v>
      </c>
      <c r="G180" s="13"/>
      <c r="H180" s="189">
        <v>0.070999999999999994</v>
      </c>
      <c r="I180" s="190"/>
      <c r="J180" s="13"/>
      <c r="K180" s="13"/>
      <c r="L180" s="185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7" t="s">
        <v>210</v>
      </c>
      <c r="AU180" s="187" t="s">
        <v>86</v>
      </c>
      <c r="AV180" s="13" t="s">
        <v>86</v>
      </c>
      <c r="AW180" s="13" t="s">
        <v>33</v>
      </c>
      <c r="AX180" s="13" t="s">
        <v>8</v>
      </c>
      <c r="AY180" s="187" t="s">
        <v>202</v>
      </c>
    </row>
    <row r="181" s="2" customFormat="1" ht="24.15" customHeight="1">
      <c r="A181" s="37"/>
      <c r="B181" s="171"/>
      <c r="C181" s="172" t="s">
        <v>281</v>
      </c>
      <c r="D181" s="172" t="s">
        <v>204</v>
      </c>
      <c r="E181" s="173" t="s">
        <v>282</v>
      </c>
      <c r="F181" s="174" t="s">
        <v>283</v>
      </c>
      <c r="G181" s="175" t="s">
        <v>225</v>
      </c>
      <c r="H181" s="176">
        <v>0.11700000000000001</v>
      </c>
      <c r="I181" s="177"/>
      <c r="J181" s="178">
        <f>ROUND(I181*H181,0)</f>
        <v>0</v>
      </c>
      <c r="K181" s="174" t="s">
        <v>208</v>
      </c>
      <c r="L181" s="38"/>
      <c r="M181" s="179" t="s">
        <v>1</v>
      </c>
      <c r="N181" s="180" t="s">
        <v>42</v>
      </c>
      <c r="O181" s="76"/>
      <c r="P181" s="181">
        <f>O181*H181</f>
        <v>0</v>
      </c>
      <c r="Q181" s="181">
        <v>1.0900000000000001</v>
      </c>
      <c r="R181" s="181">
        <f>Q181*H181</f>
        <v>0.12753</v>
      </c>
      <c r="S181" s="181">
        <v>0</v>
      </c>
      <c r="T181" s="18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3" t="s">
        <v>92</v>
      </c>
      <c r="AT181" s="183" t="s">
        <v>204</v>
      </c>
      <c r="AU181" s="183" t="s">
        <v>86</v>
      </c>
      <c r="AY181" s="18" t="s">
        <v>202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8" t="s">
        <v>8</v>
      </c>
      <c r="BK181" s="184">
        <f>ROUND(I181*H181,0)</f>
        <v>0</v>
      </c>
      <c r="BL181" s="18" t="s">
        <v>92</v>
      </c>
      <c r="BM181" s="183" t="s">
        <v>284</v>
      </c>
    </row>
    <row r="182" s="13" customFormat="1">
      <c r="A182" s="13"/>
      <c r="B182" s="185"/>
      <c r="C182" s="13"/>
      <c r="D182" s="186" t="s">
        <v>210</v>
      </c>
      <c r="E182" s="187" t="s">
        <v>1</v>
      </c>
      <c r="F182" s="188" t="s">
        <v>285</v>
      </c>
      <c r="G182" s="13"/>
      <c r="H182" s="189">
        <v>0.064000000000000001</v>
      </c>
      <c r="I182" s="190"/>
      <c r="J182" s="13"/>
      <c r="K182" s="13"/>
      <c r="L182" s="185"/>
      <c r="M182" s="191"/>
      <c r="N182" s="192"/>
      <c r="O182" s="192"/>
      <c r="P182" s="192"/>
      <c r="Q182" s="192"/>
      <c r="R182" s="192"/>
      <c r="S182" s="192"/>
      <c r="T182" s="19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7" t="s">
        <v>210</v>
      </c>
      <c r="AU182" s="187" t="s">
        <v>86</v>
      </c>
      <c r="AV182" s="13" t="s">
        <v>86</v>
      </c>
      <c r="AW182" s="13" t="s">
        <v>33</v>
      </c>
      <c r="AX182" s="13" t="s">
        <v>77</v>
      </c>
      <c r="AY182" s="187" t="s">
        <v>202</v>
      </c>
    </row>
    <row r="183" s="13" customFormat="1">
      <c r="A183" s="13"/>
      <c r="B183" s="185"/>
      <c r="C183" s="13"/>
      <c r="D183" s="186" t="s">
        <v>210</v>
      </c>
      <c r="E183" s="187" t="s">
        <v>1</v>
      </c>
      <c r="F183" s="188" t="s">
        <v>286</v>
      </c>
      <c r="G183" s="13"/>
      <c r="H183" s="189">
        <v>0.052999999999999998</v>
      </c>
      <c r="I183" s="190"/>
      <c r="J183" s="13"/>
      <c r="K183" s="13"/>
      <c r="L183" s="185"/>
      <c r="M183" s="191"/>
      <c r="N183" s="192"/>
      <c r="O183" s="192"/>
      <c r="P183" s="192"/>
      <c r="Q183" s="192"/>
      <c r="R183" s="192"/>
      <c r="S183" s="192"/>
      <c r="T183" s="19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7" t="s">
        <v>210</v>
      </c>
      <c r="AU183" s="187" t="s">
        <v>86</v>
      </c>
      <c r="AV183" s="13" t="s">
        <v>86</v>
      </c>
      <c r="AW183" s="13" t="s">
        <v>33</v>
      </c>
      <c r="AX183" s="13" t="s">
        <v>77</v>
      </c>
      <c r="AY183" s="187" t="s">
        <v>202</v>
      </c>
    </row>
    <row r="184" s="14" customFormat="1">
      <c r="A184" s="14"/>
      <c r="B184" s="194"/>
      <c r="C184" s="14"/>
      <c r="D184" s="186" t="s">
        <v>210</v>
      </c>
      <c r="E184" s="195" t="s">
        <v>1</v>
      </c>
      <c r="F184" s="196" t="s">
        <v>237</v>
      </c>
      <c r="G184" s="14"/>
      <c r="H184" s="197">
        <v>0.11700000000000001</v>
      </c>
      <c r="I184" s="198"/>
      <c r="J184" s="14"/>
      <c r="K184" s="14"/>
      <c r="L184" s="194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5" t="s">
        <v>210</v>
      </c>
      <c r="AU184" s="195" t="s">
        <v>86</v>
      </c>
      <c r="AV184" s="14" t="s">
        <v>89</v>
      </c>
      <c r="AW184" s="14" t="s">
        <v>33</v>
      </c>
      <c r="AX184" s="14" t="s">
        <v>8</v>
      </c>
      <c r="AY184" s="195" t="s">
        <v>202</v>
      </c>
    </row>
    <row r="185" s="2" customFormat="1" ht="24.15" customHeight="1">
      <c r="A185" s="37"/>
      <c r="B185" s="171"/>
      <c r="C185" s="172" t="s">
        <v>287</v>
      </c>
      <c r="D185" s="172" t="s">
        <v>204</v>
      </c>
      <c r="E185" s="173" t="s">
        <v>288</v>
      </c>
      <c r="F185" s="174" t="s">
        <v>289</v>
      </c>
      <c r="G185" s="175" t="s">
        <v>225</v>
      </c>
      <c r="H185" s="176">
        <v>0.082000000000000003</v>
      </c>
      <c r="I185" s="177"/>
      <c r="J185" s="178">
        <f>ROUND(I185*H185,0)</f>
        <v>0</v>
      </c>
      <c r="K185" s="174" t="s">
        <v>208</v>
      </c>
      <c r="L185" s="38"/>
      <c r="M185" s="179" t="s">
        <v>1</v>
      </c>
      <c r="N185" s="180" t="s">
        <v>42</v>
      </c>
      <c r="O185" s="76"/>
      <c r="P185" s="181">
        <f>O185*H185</f>
        <v>0</v>
      </c>
      <c r="Q185" s="181">
        <v>1.0900000000000001</v>
      </c>
      <c r="R185" s="181">
        <f>Q185*H185</f>
        <v>0.089380000000000015</v>
      </c>
      <c r="S185" s="181">
        <v>0</v>
      </c>
      <c r="T185" s="18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3" t="s">
        <v>92</v>
      </c>
      <c r="AT185" s="183" t="s">
        <v>204</v>
      </c>
      <c r="AU185" s="183" t="s">
        <v>86</v>
      </c>
      <c r="AY185" s="18" t="s">
        <v>202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8" t="s">
        <v>8</v>
      </c>
      <c r="BK185" s="184">
        <f>ROUND(I185*H185,0)</f>
        <v>0</v>
      </c>
      <c r="BL185" s="18" t="s">
        <v>92</v>
      </c>
      <c r="BM185" s="183" t="s">
        <v>290</v>
      </c>
    </row>
    <row r="186" s="13" customFormat="1">
      <c r="A186" s="13"/>
      <c r="B186" s="185"/>
      <c r="C186" s="13"/>
      <c r="D186" s="186" t="s">
        <v>210</v>
      </c>
      <c r="E186" s="187" t="s">
        <v>1</v>
      </c>
      <c r="F186" s="188" t="s">
        <v>291</v>
      </c>
      <c r="G186" s="13"/>
      <c r="H186" s="189">
        <v>0.082000000000000003</v>
      </c>
      <c r="I186" s="190"/>
      <c r="J186" s="13"/>
      <c r="K186" s="13"/>
      <c r="L186" s="185"/>
      <c r="M186" s="191"/>
      <c r="N186" s="192"/>
      <c r="O186" s="192"/>
      <c r="P186" s="192"/>
      <c r="Q186" s="192"/>
      <c r="R186" s="192"/>
      <c r="S186" s="192"/>
      <c r="T186" s="19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7" t="s">
        <v>210</v>
      </c>
      <c r="AU186" s="187" t="s">
        <v>86</v>
      </c>
      <c r="AV186" s="13" t="s">
        <v>86</v>
      </c>
      <c r="AW186" s="13" t="s">
        <v>33</v>
      </c>
      <c r="AX186" s="13" t="s">
        <v>8</v>
      </c>
      <c r="AY186" s="187" t="s">
        <v>202</v>
      </c>
    </row>
    <row r="187" s="2" customFormat="1" ht="21.75" customHeight="1">
      <c r="A187" s="37"/>
      <c r="B187" s="171"/>
      <c r="C187" s="172" t="s">
        <v>292</v>
      </c>
      <c r="D187" s="172" t="s">
        <v>204</v>
      </c>
      <c r="E187" s="173" t="s">
        <v>293</v>
      </c>
      <c r="F187" s="174" t="s">
        <v>294</v>
      </c>
      <c r="G187" s="175" t="s">
        <v>207</v>
      </c>
      <c r="H187" s="176">
        <v>0.75</v>
      </c>
      <c r="I187" s="177"/>
      <c r="J187" s="178">
        <f>ROUND(I187*H187,0)</f>
        <v>0</v>
      </c>
      <c r="K187" s="174" t="s">
        <v>208</v>
      </c>
      <c r="L187" s="38"/>
      <c r="M187" s="179" t="s">
        <v>1</v>
      </c>
      <c r="N187" s="180" t="s">
        <v>42</v>
      </c>
      <c r="O187" s="76"/>
      <c r="P187" s="181">
        <f>O187*H187</f>
        <v>0</v>
      </c>
      <c r="Q187" s="181">
        <v>1.920418</v>
      </c>
      <c r="R187" s="181">
        <f>Q187*H187</f>
        <v>1.4403135</v>
      </c>
      <c r="S187" s="181">
        <v>0</v>
      </c>
      <c r="T187" s="18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3" t="s">
        <v>92</v>
      </c>
      <c r="AT187" s="183" t="s">
        <v>204</v>
      </c>
      <c r="AU187" s="183" t="s">
        <v>86</v>
      </c>
      <c r="AY187" s="18" t="s">
        <v>202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8" t="s">
        <v>8</v>
      </c>
      <c r="BK187" s="184">
        <f>ROUND(I187*H187,0)</f>
        <v>0</v>
      </c>
      <c r="BL187" s="18" t="s">
        <v>92</v>
      </c>
      <c r="BM187" s="183" t="s">
        <v>295</v>
      </c>
    </row>
    <row r="188" s="13" customFormat="1">
      <c r="A188" s="13"/>
      <c r="B188" s="185"/>
      <c r="C188" s="13"/>
      <c r="D188" s="186" t="s">
        <v>210</v>
      </c>
      <c r="E188" s="187" t="s">
        <v>1</v>
      </c>
      <c r="F188" s="188" t="s">
        <v>296</v>
      </c>
      <c r="G188" s="13"/>
      <c r="H188" s="189">
        <v>0.75</v>
      </c>
      <c r="I188" s="190"/>
      <c r="J188" s="13"/>
      <c r="K188" s="13"/>
      <c r="L188" s="185"/>
      <c r="M188" s="191"/>
      <c r="N188" s="192"/>
      <c r="O188" s="192"/>
      <c r="P188" s="192"/>
      <c r="Q188" s="192"/>
      <c r="R188" s="192"/>
      <c r="S188" s="192"/>
      <c r="T188" s="19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7" t="s">
        <v>210</v>
      </c>
      <c r="AU188" s="187" t="s">
        <v>86</v>
      </c>
      <c r="AV188" s="13" t="s">
        <v>86</v>
      </c>
      <c r="AW188" s="13" t="s">
        <v>33</v>
      </c>
      <c r="AX188" s="13" t="s">
        <v>77</v>
      </c>
      <c r="AY188" s="187" t="s">
        <v>202</v>
      </c>
    </row>
    <row r="189" s="14" customFormat="1">
      <c r="A189" s="14"/>
      <c r="B189" s="194"/>
      <c r="C189" s="14"/>
      <c r="D189" s="186" t="s">
        <v>210</v>
      </c>
      <c r="E189" s="195" t="s">
        <v>1</v>
      </c>
      <c r="F189" s="196" t="s">
        <v>297</v>
      </c>
      <c r="G189" s="14"/>
      <c r="H189" s="197">
        <v>0.75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210</v>
      </c>
      <c r="AU189" s="195" t="s">
        <v>86</v>
      </c>
      <c r="AV189" s="14" t="s">
        <v>89</v>
      </c>
      <c r="AW189" s="14" t="s">
        <v>33</v>
      </c>
      <c r="AX189" s="14" t="s">
        <v>8</v>
      </c>
      <c r="AY189" s="195" t="s">
        <v>202</v>
      </c>
    </row>
    <row r="190" s="2" customFormat="1" ht="24.15" customHeight="1">
      <c r="A190" s="37"/>
      <c r="B190" s="171"/>
      <c r="C190" s="172" t="s">
        <v>298</v>
      </c>
      <c r="D190" s="172" t="s">
        <v>204</v>
      </c>
      <c r="E190" s="173" t="s">
        <v>299</v>
      </c>
      <c r="F190" s="174" t="s">
        <v>300</v>
      </c>
      <c r="G190" s="175" t="s">
        <v>241</v>
      </c>
      <c r="H190" s="176">
        <v>11.505000000000001</v>
      </c>
      <c r="I190" s="177"/>
      <c r="J190" s="178">
        <f>ROUND(I190*H190,0)</f>
        <v>0</v>
      </c>
      <c r="K190" s="174" t="s">
        <v>208</v>
      </c>
      <c r="L190" s="38"/>
      <c r="M190" s="179" t="s">
        <v>1</v>
      </c>
      <c r="N190" s="180" t="s">
        <v>42</v>
      </c>
      <c r="O190" s="76"/>
      <c r="P190" s="181">
        <f>O190*H190</f>
        <v>0</v>
      </c>
      <c r="Q190" s="181">
        <v>0.086799000000000001</v>
      </c>
      <c r="R190" s="181">
        <f>Q190*H190</f>
        <v>0.99862249500000011</v>
      </c>
      <c r="S190" s="181">
        <v>0</v>
      </c>
      <c r="T190" s="18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3" t="s">
        <v>92</v>
      </c>
      <c r="AT190" s="183" t="s">
        <v>204</v>
      </c>
      <c r="AU190" s="183" t="s">
        <v>86</v>
      </c>
      <c r="AY190" s="18" t="s">
        <v>202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</v>
      </c>
      <c r="BK190" s="184">
        <f>ROUND(I190*H190,0)</f>
        <v>0</v>
      </c>
      <c r="BL190" s="18" t="s">
        <v>92</v>
      </c>
      <c r="BM190" s="183" t="s">
        <v>301</v>
      </c>
    </row>
    <row r="191" s="13" customFormat="1">
      <c r="A191" s="13"/>
      <c r="B191" s="185"/>
      <c r="C191" s="13"/>
      <c r="D191" s="186" t="s">
        <v>210</v>
      </c>
      <c r="E191" s="187" t="s">
        <v>1</v>
      </c>
      <c r="F191" s="188" t="s">
        <v>302</v>
      </c>
      <c r="G191" s="13"/>
      <c r="H191" s="189">
        <v>1.5980000000000001</v>
      </c>
      <c r="I191" s="190"/>
      <c r="J191" s="13"/>
      <c r="K191" s="13"/>
      <c r="L191" s="185"/>
      <c r="M191" s="191"/>
      <c r="N191" s="192"/>
      <c r="O191" s="192"/>
      <c r="P191" s="192"/>
      <c r="Q191" s="192"/>
      <c r="R191" s="192"/>
      <c r="S191" s="192"/>
      <c r="T191" s="19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7" t="s">
        <v>210</v>
      </c>
      <c r="AU191" s="187" t="s">
        <v>86</v>
      </c>
      <c r="AV191" s="13" t="s">
        <v>86</v>
      </c>
      <c r="AW191" s="13" t="s">
        <v>33</v>
      </c>
      <c r="AX191" s="13" t="s">
        <v>77</v>
      </c>
      <c r="AY191" s="187" t="s">
        <v>202</v>
      </c>
    </row>
    <row r="192" s="13" customFormat="1">
      <c r="A192" s="13"/>
      <c r="B192" s="185"/>
      <c r="C192" s="13"/>
      <c r="D192" s="186" t="s">
        <v>210</v>
      </c>
      <c r="E192" s="187" t="s">
        <v>1</v>
      </c>
      <c r="F192" s="188" t="s">
        <v>303</v>
      </c>
      <c r="G192" s="13"/>
      <c r="H192" s="189">
        <v>3.105</v>
      </c>
      <c r="I192" s="190"/>
      <c r="J192" s="13"/>
      <c r="K192" s="13"/>
      <c r="L192" s="185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7" t="s">
        <v>210</v>
      </c>
      <c r="AU192" s="187" t="s">
        <v>86</v>
      </c>
      <c r="AV192" s="13" t="s">
        <v>86</v>
      </c>
      <c r="AW192" s="13" t="s">
        <v>33</v>
      </c>
      <c r="AX192" s="13" t="s">
        <v>77</v>
      </c>
      <c r="AY192" s="187" t="s">
        <v>202</v>
      </c>
    </row>
    <row r="193" s="13" customFormat="1">
      <c r="A193" s="13"/>
      <c r="B193" s="185"/>
      <c r="C193" s="13"/>
      <c r="D193" s="186" t="s">
        <v>210</v>
      </c>
      <c r="E193" s="187" t="s">
        <v>1</v>
      </c>
      <c r="F193" s="188" t="s">
        <v>304</v>
      </c>
      <c r="G193" s="13"/>
      <c r="H193" s="189">
        <v>6.8019999999999996</v>
      </c>
      <c r="I193" s="190"/>
      <c r="J193" s="13"/>
      <c r="K193" s="13"/>
      <c r="L193" s="185"/>
      <c r="M193" s="191"/>
      <c r="N193" s="192"/>
      <c r="O193" s="192"/>
      <c r="P193" s="192"/>
      <c r="Q193" s="192"/>
      <c r="R193" s="192"/>
      <c r="S193" s="192"/>
      <c r="T193" s="19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7" t="s">
        <v>210</v>
      </c>
      <c r="AU193" s="187" t="s">
        <v>86</v>
      </c>
      <c r="AV193" s="13" t="s">
        <v>86</v>
      </c>
      <c r="AW193" s="13" t="s">
        <v>33</v>
      </c>
      <c r="AX193" s="13" t="s">
        <v>77</v>
      </c>
      <c r="AY193" s="187" t="s">
        <v>202</v>
      </c>
    </row>
    <row r="194" s="14" customFormat="1">
      <c r="A194" s="14"/>
      <c r="B194" s="194"/>
      <c r="C194" s="14"/>
      <c r="D194" s="186" t="s">
        <v>210</v>
      </c>
      <c r="E194" s="195" t="s">
        <v>1</v>
      </c>
      <c r="F194" s="196" t="s">
        <v>305</v>
      </c>
      <c r="G194" s="14"/>
      <c r="H194" s="197">
        <v>11.505000000000001</v>
      </c>
      <c r="I194" s="198"/>
      <c r="J194" s="14"/>
      <c r="K194" s="14"/>
      <c r="L194" s="194"/>
      <c r="M194" s="199"/>
      <c r="N194" s="200"/>
      <c r="O194" s="200"/>
      <c r="P194" s="200"/>
      <c r="Q194" s="200"/>
      <c r="R194" s="200"/>
      <c r="S194" s="200"/>
      <c r="T194" s="20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5" t="s">
        <v>210</v>
      </c>
      <c r="AU194" s="195" t="s">
        <v>86</v>
      </c>
      <c r="AV194" s="14" t="s">
        <v>89</v>
      </c>
      <c r="AW194" s="14" t="s">
        <v>33</v>
      </c>
      <c r="AX194" s="14" t="s">
        <v>8</v>
      </c>
      <c r="AY194" s="195" t="s">
        <v>202</v>
      </c>
    </row>
    <row r="195" s="2" customFormat="1" ht="24.15" customHeight="1">
      <c r="A195" s="37"/>
      <c r="B195" s="171"/>
      <c r="C195" s="172" t="s">
        <v>306</v>
      </c>
      <c r="D195" s="172" t="s">
        <v>204</v>
      </c>
      <c r="E195" s="173" t="s">
        <v>307</v>
      </c>
      <c r="F195" s="174" t="s">
        <v>308</v>
      </c>
      <c r="G195" s="175" t="s">
        <v>241</v>
      </c>
      <c r="H195" s="176">
        <v>4.4779999999999998</v>
      </c>
      <c r="I195" s="177"/>
      <c r="J195" s="178">
        <f>ROUND(I195*H195,0)</f>
        <v>0</v>
      </c>
      <c r="K195" s="174" t="s">
        <v>208</v>
      </c>
      <c r="L195" s="38"/>
      <c r="M195" s="179" t="s">
        <v>1</v>
      </c>
      <c r="N195" s="180" t="s">
        <v>42</v>
      </c>
      <c r="O195" s="76"/>
      <c r="P195" s="181">
        <f>O195*H195</f>
        <v>0</v>
      </c>
      <c r="Q195" s="181">
        <v>0.155</v>
      </c>
      <c r="R195" s="181">
        <f>Q195*H195</f>
        <v>0.69408999999999998</v>
      </c>
      <c r="S195" s="181">
        <v>0</v>
      </c>
      <c r="T195" s="182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3" t="s">
        <v>92</v>
      </c>
      <c r="AT195" s="183" t="s">
        <v>204</v>
      </c>
      <c r="AU195" s="183" t="s">
        <v>86</v>
      </c>
      <c r="AY195" s="18" t="s">
        <v>202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8" t="s">
        <v>8</v>
      </c>
      <c r="BK195" s="184">
        <f>ROUND(I195*H195,0)</f>
        <v>0</v>
      </c>
      <c r="BL195" s="18" t="s">
        <v>92</v>
      </c>
      <c r="BM195" s="183" t="s">
        <v>309</v>
      </c>
    </row>
    <row r="196" s="13" customFormat="1">
      <c r="A196" s="13"/>
      <c r="B196" s="185"/>
      <c r="C196" s="13"/>
      <c r="D196" s="186" t="s">
        <v>210</v>
      </c>
      <c r="E196" s="187" t="s">
        <v>1</v>
      </c>
      <c r="F196" s="188" t="s">
        <v>310</v>
      </c>
      <c r="G196" s="13"/>
      <c r="H196" s="189">
        <v>2.8799999999999999</v>
      </c>
      <c r="I196" s="190"/>
      <c r="J196" s="13"/>
      <c r="K196" s="13"/>
      <c r="L196" s="185"/>
      <c r="M196" s="191"/>
      <c r="N196" s="192"/>
      <c r="O196" s="192"/>
      <c r="P196" s="192"/>
      <c r="Q196" s="192"/>
      <c r="R196" s="192"/>
      <c r="S196" s="192"/>
      <c r="T196" s="19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7" t="s">
        <v>210</v>
      </c>
      <c r="AU196" s="187" t="s">
        <v>86</v>
      </c>
      <c r="AV196" s="13" t="s">
        <v>86</v>
      </c>
      <c r="AW196" s="13" t="s">
        <v>33</v>
      </c>
      <c r="AX196" s="13" t="s">
        <v>77</v>
      </c>
      <c r="AY196" s="187" t="s">
        <v>202</v>
      </c>
    </row>
    <row r="197" s="13" customFormat="1">
      <c r="A197" s="13"/>
      <c r="B197" s="185"/>
      <c r="C197" s="13"/>
      <c r="D197" s="186" t="s">
        <v>210</v>
      </c>
      <c r="E197" s="187" t="s">
        <v>1</v>
      </c>
      <c r="F197" s="188" t="s">
        <v>302</v>
      </c>
      <c r="G197" s="13"/>
      <c r="H197" s="189">
        <v>1.5980000000000001</v>
      </c>
      <c r="I197" s="190"/>
      <c r="J197" s="13"/>
      <c r="K197" s="13"/>
      <c r="L197" s="185"/>
      <c r="M197" s="191"/>
      <c r="N197" s="192"/>
      <c r="O197" s="192"/>
      <c r="P197" s="192"/>
      <c r="Q197" s="192"/>
      <c r="R197" s="192"/>
      <c r="S197" s="192"/>
      <c r="T197" s="19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7" t="s">
        <v>210</v>
      </c>
      <c r="AU197" s="187" t="s">
        <v>86</v>
      </c>
      <c r="AV197" s="13" t="s">
        <v>86</v>
      </c>
      <c r="AW197" s="13" t="s">
        <v>33</v>
      </c>
      <c r="AX197" s="13" t="s">
        <v>77</v>
      </c>
      <c r="AY197" s="187" t="s">
        <v>202</v>
      </c>
    </row>
    <row r="198" s="14" customFormat="1">
      <c r="A198" s="14"/>
      <c r="B198" s="194"/>
      <c r="C198" s="14"/>
      <c r="D198" s="186" t="s">
        <v>210</v>
      </c>
      <c r="E198" s="195" t="s">
        <v>1</v>
      </c>
      <c r="F198" s="196" t="s">
        <v>305</v>
      </c>
      <c r="G198" s="14"/>
      <c r="H198" s="197">
        <v>4.4779999999999998</v>
      </c>
      <c r="I198" s="198"/>
      <c r="J198" s="14"/>
      <c r="K198" s="14"/>
      <c r="L198" s="194"/>
      <c r="M198" s="199"/>
      <c r="N198" s="200"/>
      <c r="O198" s="200"/>
      <c r="P198" s="200"/>
      <c r="Q198" s="200"/>
      <c r="R198" s="200"/>
      <c r="S198" s="200"/>
      <c r="T198" s="20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5" t="s">
        <v>210</v>
      </c>
      <c r="AU198" s="195" t="s">
        <v>86</v>
      </c>
      <c r="AV198" s="14" t="s">
        <v>89</v>
      </c>
      <c r="AW198" s="14" t="s">
        <v>33</v>
      </c>
      <c r="AX198" s="14" t="s">
        <v>8</v>
      </c>
      <c r="AY198" s="195" t="s">
        <v>202</v>
      </c>
    </row>
    <row r="199" s="2" customFormat="1" ht="24.15" customHeight="1">
      <c r="A199" s="37"/>
      <c r="B199" s="171"/>
      <c r="C199" s="172" t="s">
        <v>7</v>
      </c>
      <c r="D199" s="172" t="s">
        <v>204</v>
      </c>
      <c r="E199" s="173" t="s">
        <v>311</v>
      </c>
      <c r="F199" s="174" t="s">
        <v>312</v>
      </c>
      <c r="G199" s="175" t="s">
        <v>241</v>
      </c>
      <c r="H199" s="176">
        <v>2.915</v>
      </c>
      <c r="I199" s="177"/>
      <c r="J199" s="178">
        <f>ROUND(I199*H199,0)</f>
        <v>0</v>
      </c>
      <c r="K199" s="174" t="s">
        <v>208</v>
      </c>
      <c r="L199" s="38"/>
      <c r="M199" s="179" t="s">
        <v>1</v>
      </c>
      <c r="N199" s="180" t="s">
        <v>42</v>
      </c>
      <c r="O199" s="76"/>
      <c r="P199" s="181">
        <f>O199*H199</f>
        <v>0</v>
      </c>
      <c r="Q199" s="181">
        <v>0.16039999999999999</v>
      </c>
      <c r="R199" s="181">
        <f>Q199*H199</f>
        <v>0.46756599999999998</v>
      </c>
      <c r="S199" s="181">
        <v>0</v>
      </c>
      <c r="T199" s="18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3" t="s">
        <v>92</v>
      </c>
      <c r="AT199" s="183" t="s">
        <v>204</v>
      </c>
      <c r="AU199" s="183" t="s">
        <v>86</v>
      </c>
      <c r="AY199" s="18" t="s">
        <v>202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</v>
      </c>
      <c r="BK199" s="184">
        <f>ROUND(I199*H199,0)</f>
        <v>0</v>
      </c>
      <c r="BL199" s="18" t="s">
        <v>92</v>
      </c>
      <c r="BM199" s="183" t="s">
        <v>313</v>
      </c>
    </row>
    <row r="200" s="13" customFormat="1">
      <c r="A200" s="13"/>
      <c r="B200" s="185"/>
      <c r="C200" s="13"/>
      <c r="D200" s="186" t="s">
        <v>210</v>
      </c>
      <c r="E200" s="187" t="s">
        <v>1</v>
      </c>
      <c r="F200" s="188" t="s">
        <v>314</v>
      </c>
      <c r="G200" s="13"/>
      <c r="H200" s="189">
        <v>2.915</v>
      </c>
      <c r="I200" s="190"/>
      <c r="J200" s="13"/>
      <c r="K200" s="13"/>
      <c r="L200" s="185"/>
      <c r="M200" s="191"/>
      <c r="N200" s="192"/>
      <c r="O200" s="192"/>
      <c r="P200" s="192"/>
      <c r="Q200" s="192"/>
      <c r="R200" s="192"/>
      <c r="S200" s="192"/>
      <c r="T200" s="19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7" t="s">
        <v>210</v>
      </c>
      <c r="AU200" s="187" t="s">
        <v>86</v>
      </c>
      <c r="AV200" s="13" t="s">
        <v>86</v>
      </c>
      <c r="AW200" s="13" t="s">
        <v>33</v>
      </c>
      <c r="AX200" s="13" t="s">
        <v>8</v>
      </c>
      <c r="AY200" s="187" t="s">
        <v>202</v>
      </c>
    </row>
    <row r="201" s="12" customFormat="1" ht="22.8" customHeight="1">
      <c r="A201" s="12"/>
      <c r="B201" s="158"/>
      <c r="C201" s="12"/>
      <c r="D201" s="159" t="s">
        <v>76</v>
      </c>
      <c r="E201" s="169" t="s">
        <v>92</v>
      </c>
      <c r="F201" s="169" t="s">
        <v>315</v>
      </c>
      <c r="G201" s="12"/>
      <c r="H201" s="12"/>
      <c r="I201" s="161"/>
      <c r="J201" s="170">
        <f>BK201</f>
        <v>0</v>
      </c>
      <c r="K201" s="12"/>
      <c r="L201" s="158"/>
      <c r="M201" s="163"/>
      <c r="N201" s="164"/>
      <c r="O201" s="164"/>
      <c r="P201" s="165">
        <f>SUM(P202:P210)</f>
        <v>0</v>
      </c>
      <c r="Q201" s="164"/>
      <c r="R201" s="165">
        <f>SUM(R202:R210)</f>
        <v>3.42818176344</v>
      </c>
      <c r="S201" s="164"/>
      <c r="T201" s="166">
        <f>SUM(T202:T210)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9" t="s">
        <v>8</v>
      </c>
      <c r="AT201" s="167" t="s">
        <v>76</v>
      </c>
      <c r="AU201" s="167" t="s">
        <v>8</v>
      </c>
      <c r="AY201" s="159" t="s">
        <v>202</v>
      </c>
      <c r="BK201" s="168">
        <f>SUM(BK202:BK210)</f>
        <v>0</v>
      </c>
    </row>
    <row r="202" s="2" customFormat="1" ht="16.5" customHeight="1">
      <c r="A202" s="37"/>
      <c r="B202" s="171"/>
      <c r="C202" s="172" t="s">
        <v>316</v>
      </c>
      <c r="D202" s="172" t="s">
        <v>204</v>
      </c>
      <c r="E202" s="173" t="s">
        <v>317</v>
      </c>
      <c r="F202" s="174" t="s">
        <v>318</v>
      </c>
      <c r="G202" s="175" t="s">
        <v>207</v>
      </c>
      <c r="H202" s="176">
        <v>1.29</v>
      </c>
      <c r="I202" s="177"/>
      <c r="J202" s="178">
        <f>ROUND(I202*H202,0)</f>
        <v>0</v>
      </c>
      <c r="K202" s="174" t="s">
        <v>208</v>
      </c>
      <c r="L202" s="38"/>
      <c r="M202" s="179" t="s">
        <v>1</v>
      </c>
      <c r="N202" s="180" t="s">
        <v>42</v>
      </c>
      <c r="O202" s="76"/>
      <c r="P202" s="181">
        <f>O202*H202</f>
        <v>0</v>
      </c>
      <c r="Q202" s="181">
        <v>2.5019749999999998</v>
      </c>
      <c r="R202" s="181">
        <f>Q202*H202</f>
        <v>3.2275477499999998</v>
      </c>
      <c r="S202" s="181">
        <v>0</v>
      </c>
      <c r="T202" s="18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3" t="s">
        <v>92</v>
      </c>
      <c r="AT202" s="183" t="s">
        <v>204</v>
      </c>
      <c r="AU202" s="183" t="s">
        <v>86</v>
      </c>
      <c r="AY202" s="18" t="s">
        <v>202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8" t="s">
        <v>8</v>
      </c>
      <c r="BK202" s="184">
        <f>ROUND(I202*H202,0)</f>
        <v>0</v>
      </c>
      <c r="BL202" s="18" t="s">
        <v>92</v>
      </c>
      <c r="BM202" s="183" t="s">
        <v>319</v>
      </c>
    </row>
    <row r="203" s="13" customFormat="1">
      <c r="A203" s="13"/>
      <c r="B203" s="185"/>
      <c r="C203" s="13"/>
      <c r="D203" s="186" t="s">
        <v>210</v>
      </c>
      <c r="E203" s="187" t="s">
        <v>1</v>
      </c>
      <c r="F203" s="188" t="s">
        <v>320</v>
      </c>
      <c r="G203" s="13"/>
      <c r="H203" s="189">
        <v>1.29</v>
      </c>
      <c r="I203" s="190"/>
      <c r="J203" s="13"/>
      <c r="K203" s="13"/>
      <c r="L203" s="185"/>
      <c r="M203" s="191"/>
      <c r="N203" s="192"/>
      <c r="O203" s="192"/>
      <c r="P203" s="192"/>
      <c r="Q203" s="192"/>
      <c r="R203" s="192"/>
      <c r="S203" s="192"/>
      <c r="T203" s="19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7" t="s">
        <v>210</v>
      </c>
      <c r="AU203" s="187" t="s">
        <v>86</v>
      </c>
      <c r="AV203" s="13" t="s">
        <v>86</v>
      </c>
      <c r="AW203" s="13" t="s">
        <v>33</v>
      </c>
      <c r="AX203" s="13" t="s">
        <v>8</v>
      </c>
      <c r="AY203" s="187" t="s">
        <v>202</v>
      </c>
    </row>
    <row r="204" s="2" customFormat="1" ht="16.5" customHeight="1">
      <c r="A204" s="37"/>
      <c r="B204" s="171"/>
      <c r="C204" s="172" t="s">
        <v>321</v>
      </c>
      <c r="D204" s="172" t="s">
        <v>204</v>
      </c>
      <c r="E204" s="173" t="s">
        <v>322</v>
      </c>
      <c r="F204" s="174" t="s">
        <v>323</v>
      </c>
      <c r="G204" s="175" t="s">
        <v>241</v>
      </c>
      <c r="H204" s="176">
        <v>10.32</v>
      </c>
      <c r="I204" s="177"/>
      <c r="J204" s="178">
        <f>ROUND(I204*H204,0)</f>
        <v>0</v>
      </c>
      <c r="K204" s="174" t="s">
        <v>208</v>
      </c>
      <c r="L204" s="38"/>
      <c r="M204" s="179" t="s">
        <v>1</v>
      </c>
      <c r="N204" s="180" t="s">
        <v>42</v>
      </c>
      <c r="O204" s="76"/>
      <c r="P204" s="181">
        <f>O204*H204</f>
        <v>0</v>
      </c>
      <c r="Q204" s="181">
        <v>0.0084224999999999994</v>
      </c>
      <c r="R204" s="181">
        <f>Q204*H204</f>
        <v>0.086920200000000003</v>
      </c>
      <c r="S204" s="181">
        <v>0</v>
      </c>
      <c r="T204" s="18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3" t="s">
        <v>92</v>
      </c>
      <c r="AT204" s="183" t="s">
        <v>204</v>
      </c>
      <c r="AU204" s="183" t="s">
        <v>86</v>
      </c>
      <c r="AY204" s="18" t="s">
        <v>202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8</v>
      </c>
      <c r="BK204" s="184">
        <f>ROUND(I204*H204,0)</f>
        <v>0</v>
      </c>
      <c r="BL204" s="18" t="s">
        <v>92</v>
      </c>
      <c r="BM204" s="183" t="s">
        <v>324</v>
      </c>
    </row>
    <row r="205" s="13" customFormat="1">
      <c r="A205" s="13"/>
      <c r="B205" s="185"/>
      <c r="C205" s="13"/>
      <c r="D205" s="186" t="s">
        <v>210</v>
      </c>
      <c r="E205" s="187" t="s">
        <v>1</v>
      </c>
      <c r="F205" s="188" t="s">
        <v>325</v>
      </c>
      <c r="G205" s="13"/>
      <c r="H205" s="189">
        <v>10.32</v>
      </c>
      <c r="I205" s="190"/>
      <c r="J205" s="13"/>
      <c r="K205" s="13"/>
      <c r="L205" s="185"/>
      <c r="M205" s="191"/>
      <c r="N205" s="192"/>
      <c r="O205" s="192"/>
      <c r="P205" s="192"/>
      <c r="Q205" s="192"/>
      <c r="R205" s="192"/>
      <c r="S205" s="192"/>
      <c r="T205" s="19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7" t="s">
        <v>210</v>
      </c>
      <c r="AU205" s="187" t="s">
        <v>86</v>
      </c>
      <c r="AV205" s="13" t="s">
        <v>86</v>
      </c>
      <c r="AW205" s="13" t="s">
        <v>33</v>
      </c>
      <c r="AX205" s="13" t="s">
        <v>8</v>
      </c>
      <c r="AY205" s="187" t="s">
        <v>202</v>
      </c>
    </row>
    <row r="206" s="2" customFormat="1" ht="16.5" customHeight="1">
      <c r="A206" s="37"/>
      <c r="B206" s="171"/>
      <c r="C206" s="172" t="s">
        <v>326</v>
      </c>
      <c r="D206" s="172" t="s">
        <v>204</v>
      </c>
      <c r="E206" s="173" t="s">
        <v>327</v>
      </c>
      <c r="F206" s="174" t="s">
        <v>328</v>
      </c>
      <c r="G206" s="175" t="s">
        <v>241</v>
      </c>
      <c r="H206" s="176">
        <v>10.32</v>
      </c>
      <c r="I206" s="177"/>
      <c r="J206" s="178">
        <f>ROUND(I206*H206,0)</f>
        <v>0</v>
      </c>
      <c r="K206" s="174" t="s">
        <v>208</v>
      </c>
      <c r="L206" s="38"/>
      <c r="M206" s="179" t="s">
        <v>1</v>
      </c>
      <c r="N206" s="180" t="s">
        <v>42</v>
      </c>
      <c r="O206" s="76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3" t="s">
        <v>92</v>
      </c>
      <c r="AT206" s="183" t="s">
        <v>204</v>
      </c>
      <c r="AU206" s="183" t="s">
        <v>86</v>
      </c>
      <c r="AY206" s="18" t="s">
        <v>202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8" t="s">
        <v>8</v>
      </c>
      <c r="BK206" s="184">
        <f>ROUND(I206*H206,0)</f>
        <v>0</v>
      </c>
      <c r="BL206" s="18" t="s">
        <v>92</v>
      </c>
      <c r="BM206" s="183" t="s">
        <v>329</v>
      </c>
    </row>
    <row r="207" s="2" customFormat="1" ht="24.15" customHeight="1">
      <c r="A207" s="37"/>
      <c r="B207" s="171"/>
      <c r="C207" s="172" t="s">
        <v>330</v>
      </c>
      <c r="D207" s="172" t="s">
        <v>204</v>
      </c>
      <c r="E207" s="173" t="s">
        <v>331</v>
      </c>
      <c r="F207" s="174" t="s">
        <v>332</v>
      </c>
      <c r="G207" s="175" t="s">
        <v>225</v>
      </c>
      <c r="H207" s="176">
        <v>0.108</v>
      </c>
      <c r="I207" s="177"/>
      <c r="J207" s="178">
        <f>ROUND(I207*H207,0)</f>
        <v>0</v>
      </c>
      <c r="K207" s="174" t="s">
        <v>208</v>
      </c>
      <c r="L207" s="38"/>
      <c r="M207" s="179" t="s">
        <v>1</v>
      </c>
      <c r="N207" s="180" t="s">
        <v>42</v>
      </c>
      <c r="O207" s="76"/>
      <c r="P207" s="181">
        <f>O207*H207</f>
        <v>0</v>
      </c>
      <c r="Q207" s="181">
        <v>1.0529056800000001</v>
      </c>
      <c r="R207" s="181">
        <f>Q207*H207</f>
        <v>0.11371381344000001</v>
      </c>
      <c r="S207" s="181">
        <v>0</v>
      </c>
      <c r="T207" s="18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3" t="s">
        <v>92</v>
      </c>
      <c r="AT207" s="183" t="s">
        <v>204</v>
      </c>
      <c r="AU207" s="183" t="s">
        <v>86</v>
      </c>
      <c r="AY207" s="18" t="s">
        <v>202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8" t="s">
        <v>8</v>
      </c>
      <c r="BK207" s="184">
        <f>ROUND(I207*H207,0)</f>
        <v>0</v>
      </c>
      <c r="BL207" s="18" t="s">
        <v>92</v>
      </c>
      <c r="BM207" s="183" t="s">
        <v>333</v>
      </c>
    </row>
    <row r="208" s="13" customFormat="1">
      <c r="A208" s="13"/>
      <c r="B208" s="185"/>
      <c r="C208" s="13"/>
      <c r="D208" s="186" t="s">
        <v>210</v>
      </c>
      <c r="E208" s="187" t="s">
        <v>1</v>
      </c>
      <c r="F208" s="188" t="s">
        <v>334</v>
      </c>
      <c r="G208" s="13"/>
      <c r="H208" s="189">
        <v>0.076999999999999999</v>
      </c>
      <c r="I208" s="190"/>
      <c r="J208" s="13"/>
      <c r="K208" s="13"/>
      <c r="L208" s="185"/>
      <c r="M208" s="191"/>
      <c r="N208" s="192"/>
      <c r="O208" s="192"/>
      <c r="P208" s="192"/>
      <c r="Q208" s="192"/>
      <c r="R208" s="192"/>
      <c r="S208" s="192"/>
      <c r="T208" s="19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7" t="s">
        <v>210</v>
      </c>
      <c r="AU208" s="187" t="s">
        <v>86</v>
      </c>
      <c r="AV208" s="13" t="s">
        <v>86</v>
      </c>
      <c r="AW208" s="13" t="s">
        <v>33</v>
      </c>
      <c r="AX208" s="13" t="s">
        <v>77</v>
      </c>
      <c r="AY208" s="187" t="s">
        <v>202</v>
      </c>
    </row>
    <row r="209" s="13" customFormat="1">
      <c r="A209" s="13"/>
      <c r="B209" s="185"/>
      <c r="C209" s="13"/>
      <c r="D209" s="186" t="s">
        <v>210</v>
      </c>
      <c r="E209" s="187" t="s">
        <v>1</v>
      </c>
      <c r="F209" s="188" t="s">
        <v>335</v>
      </c>
      <c r="G209" s="13"/>
      <c r="H209" s="189">
        <v>0.031</v>
      </c>
      <c r="I209" s="190"/>
      <c r="J209" s="13"/>
      <c r="K209" s="13"/>
      <c r="L209" s="185"/>
      <c r="M209" s="191"/>
      <c r="N209" s="192"/>
      <c r="O209" s="192"/>
      <c r="P209" s="192"/>
      <c r="Q209" s="192"/>
      <c r="R209" s="192"/>
      <c r="S209" s="192"/>
      <c r="T209" s="19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7" t="s">
        <v>210</v>
      </c>
      <c r="AU209" s="187" t="s">
        <v>86</v>
      </c>
      <c r="AV209" s="13" t="s">
        <v>86</v>
      </c>
      <c r="AW209" s="13" t="s">
        <v>33</v>
      </c>
      <c r="AX209" s="13" t="s">
        <v>77</v>
      </c>
      <c r="AY209" s="187" t="s">
        <v>202</v>
      </c>
    </row>
    <row r="210" s="14" customFormat="1">
      <c r="A210" s="14"/>
      <c r="B210" s="194"/>
      <c r="C210" s="14"/>
      <c r="D210" s="186" t="s">
        <v>210</v>
      </c>
      <c r="E210" s="195" t="s">
        <v>1</v>
      </c>
      <c r="F210" s="196" t="s">
        <v>237</v>
      </c>
      <c r="G210" s="14"/>
      <c r="H210" s="197">
        <v>0.108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210</v>
      </c>
      <c r="AU210" s="195" t="s">
        <v>86</v>
      </c>
      <c r="AV210" s="14" t="s">
        <v>89</v>
      </c>
      <c r="AW210" s="14" t="s">
        <v>33</v>
      </c>
      <c r="AX210" s="14" t="s">
        <v>8</v>
      </c>
      <c r="AY210" s="195" t="s">
        <v>202</v>
      </c>
    </row>
    <row r="211" s="12" customFormat="1" ht="22.8" customHeight="1">
      <c r="A211" s="12"/>
      <c r="B211" s="158"/>
      <c r="C211" s="12"/>
      <c r="D211" s="159" t="s">
        <v>76</v>
      </c>
      <c r="E211" s="169" t="s">
        <v>98</v>
      </c>
      <c r="F211" s="169" t="s">
        <v>336</v>
      </c>
      <c r="G211" s="12"/>
      <c r="H211" s="12"/>
      <c r="I211" s="161"/>
      <c r="J211" s="170">
        <f>BK211</f>
        <v>0</v>
      </c>
      <c r="K211" s="12"/>
      <c r="L211" s="158"/>
      <c r="M211" s="163"/>
      <c r="N211" s="164"/>
      <c r="O211" s="164"/>
      <c r="P211" s="165">
        <f>SUM(P212:P275)</f>
        <v>0</v>
      </c>
      <c r="Q211" s="164"/>
      <c r="R211" s="165">
        <f>SUM(R212:R275)</f>
        <v>9.4903176500000015</v>
      </c>
      <c r="S211" s="164"/>
      <c r="T211" s="166">
        <f>SUM(T212:T275)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9" t="s">
        <v>8</v>
      </c>
      <c r="AT211" s="167" t="s">
        <v>76</v>
      </c>
      <c r="AU211" s="167" t="s">
        <v>8</v>
      </c>
      <c r="AY211" s="159" t="s">
        <v>202</v>
      </c>
      <c r="BK211" s="168">
        <f>SUM(BK212:BK275)</f>
        <v>0</v>
      </c>
    </row>
    <row r="212" s="2" customFormat="1" ht="24.15" customHeight="1">
      <c r="A212" s="37"/>
      <c r="B212" s="171"/>
      <c r="C212" s="172" t="s">
        <v>337</v>
      </c>
      <c r="D212" s="172" t="s">
        <v>204</v>
      </c>
      <c r="E212" s="173" t="s">
        <v>338</v>
      </c>
      <c r="F212" s="174" t="s">
        <v>339</v>
      </c>
      <c r="G212" s="175" t="s">
        <v>241</v>
      </c>
      <c r="H212" s="176">
        <v>122.503</v>
      </c>
      <c r="I212" s="177"/>
      <c r="J212" s="178">
        <f>ROUND(I212*H212,0)</f>
        <v>0</v>
      </c>
      <c r="K212" s="174" t="s">
        <v>208</v>
      </c>
      <c r="L212" s="38"/>
      <c r="M212" s="179" t="s">
        <v>1</v>
      </c>
      <c r="N212" s="180" t="s">
        <v>42</v>
      </c>
      <c r="O212" s="76"/>
      <c r="P212" s="181">
        <f>O212*H212</f>
        <v>0</v>
      </c>
      <c r="Q212" s="181">
        <v>0.0073499999999999998</v>
      </c>
      <c r="R212" s="181">
        <f>Q212*H212</f>
        <v>0.90039704999999992</v>
      </c>
      <c r="S212" s="181">
        <v>0</v>
      </c>
      <c r="T212" s="18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3" t="s">
        <v>92</v>
      </c>
      <c r="AT212" s="183" t="s">
        <v>204</v>
      </c>
      <c r="AU212" s="183" t="s">
        <v>86</v>
      </c>
      <c r="AY212" s="18" t="s">
        <v>202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8" t="s">
        <v>8</v>
      </c>
      <c r="BK212" s="184">
        <f>ROUND(I212*H212,0)</f>
        <v>0</v>
      </c>
      <c r="BL212" s="18" t="s">
        <v>92</v>
      </c>
      <c r="BM212" s="183" t="s">
        <v>340</v>
      </c>
    </row>
    <row r="213" s="13" customFormat="1">
      <c r="A213" s="13"/>
      <c r="B213" s="185"/>
      <c r="C213" s="13"/>
      <c r="D213" s="186" t="s">
        <v>210</v>
      </c>
      <c r="E213" s="187" t="s">
        <v>1</v>
      </c>
      <c r="F213" s="188" t="s">
        <v>341</v>
      </c>
      <c r="G213" s="13"/>
      <c r="H213" s="189">
        <v>9.4689999999999994</v>
      </c>
      <c r="I213" s="190"/>
      <c r="J213" s="13"/>
      <c r="K213" s="13"/>
      <c r="L213" s="185"/>
      <c r="M213" s="191"/>
      <c r="N213" s="192"/>
      <c r="O213" s="192"/>
      <c r="P213" s="192"/>
      <c r="Q213" s="192"/>
      <c r="R213" s="192"/>
      <c r="S213" s="192"/>
      <c r="T213" s="19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7" t="s">
        <v>210</v>
      </c>
      <c r="AU213" s="187" t="s">
        <v>86</v>
      </c>
      <c r="AV213" s="13" t="s">
        <v>86</v>
      </c>
      <c r="AW213" s="13" t="s">
        <v>33</v>
      </c>
      <c r="AX213" s="13" t="s">
        <v>77</v>
      </c>
      <c r="AY213" s="187" t="s">
        <v>202</v>
      </c>
    </row>
    <row r="214" s="13" customFormat="1">
      <c r="A214" s="13"/>
      <c r="B214" s="185"/>
      <c r="C214" s="13"/>
      <c r="D214" s="186" t="s">
        <v>210</v>
      </c>
      <c r="E214" s="187" t="s">
        <v>1</v>
      </c>
      <c r="F214" s="188" t="s">
        <v>342</v>
      </c>
      <c r="G214" s="13"/>
      <c r="H214" s="189">
        <v>3.3119999999999998</v>
      </c>
      <c r="I214" s="190"/>
      <c r="J214" s="13"/>
      <c r="K214" s="13"/>
      <c r="L214" s="185"/>
      <c r="M214" s="191"/>
      <c r="N214" s="192"/>
      <c r="O214" s="192"/>
      <c r="P214" s="192"/>
      <c r="Q214" s="192"/>
      <c r="R214" s="192"/>
      <c r="S214" s="192"/>
      <c r="T214" s="19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7" t="s">
        <v>210</v>
      </c>
      <c r="AU214" s="187" t="s">
        <v>86</v>
      </c>
      <c r="AV214" s="13" t="s">
        <v>86</v>
      </c>
      <c r="AW214" s="13" t="s">
        <v>33</v>
      </c>
      <c r="AX214" s="13" t="s">
        <v>77</v>
      </c>
      <c r="AY214" s="187" t="s">
        <v>202</v>
      </c>
    </row>
    <row r="215" s="13" customFormat="1">
      <c r="A215" s="13"/>
      <c r="B215" s="185"/>
      <c r="C215" s="13"/>
      <c r="D215" s="186" t="s">
        <v>210</v>
      </c>
      <c r="E215" s="187" t="s">
        <v>1</v>
      </c>
      <c r="F215" s="188" t="s">
        <v>343</v>
      </c>
      <c r="G215" s="13"/>
      <c r="H215" s="189">
        <v>63.792000000000002</v>
      </c>
      <c r="I215" s="190"/>
      <c r="J215" s="13"/>
      <c r="K215" s="13"/>
      <c r="L215" s="185"/>
      <c r="M215" s="191"/>
      <c r="N215" s="192"/>
      <c r="O215" s="192"/>
      <c r="P215" s="192"/>
      <c r="Q215" s="192"/>
      <c r="R215" s="192"/>
      <c r="S215" s="192"/>
      <c r="T215" s="19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7" t="s">
        <v>210</v>
      </c>
      <c r="AU215" s="187" t="s">
        <v>86</v>
      </c>
      <c r="AV215" s="13" t="s">
        <v>86</v>
      </c>
      <c r="AW215" s="13" t="s">
        <v>33</v>
      </c>
      <c r="AX215" s="13" t="s">
        <v>77</v>
      </c>
      <c r="AY215" s="187" t="s">
        <v>202</v>
      </c>
    </row>
    <row r="216" s="13" customFormat="1">
      <c r="A216" s="13"/>
      <c r="B216" s="185"/>
      <c r="C216" s="13"/>
      <c r="D216" s="186" t="s">
        <v>210</v>
      </c>
      <c r="E216" s="187" t="s">
        <v>1</v>
      </c>
      <c r="F216" s="188" t="s">
        <v>344</v>
      </c>
      <c r="G216" s="13"/>
      <c r="H216" s="189">
        <v>2.6230000000000002</v>
      </c>
      <c r="I216" s="190"/>
      <c r="J216" s="13"/>
      <c r="K216" s="13"/>
      <c r="L216" s="185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7" t="s">
        <v>210</v>
      </c>
      <c r="AU216" s="187" t="s">
        <v>86</v>
      </c>
      <c r="AV216" s="13" t="s">
        <v>86</v>
      </c>
      <c r="AW216" s="13" t="s">
        <v>33</v>
      </c>
      <c r="AX216" s="13" t="s">
        <v>77</v>
      </c>
      <c r="AY216" s="187" t="s">
        <v>202</v>
      </c>
    </row>
    <row r="217" s="13" customFormat="1">
      <c r="A217" s="13"/>
      <c r="B217" s="185"/>
      <c r="C217" s="13"/>
      <c r="D217" s="186" t="s">
        <v>210</v>
      </c>
      <c r="E217" s="187" t="s">
        <v>1</v>
      </c>
      <c r="F217" s="188" t="s">
        <v>345</v>
      </c>
      <c r="G217" s="13"/>
      <c r="H217" s="189">
        <v>6.4269999999999996</v>
      </c>
      <c r="I217" s="190"/>
      <c r="J217" s="13"/>
      <c r="K217" s="13"/>
      <c r="L217" s="185"/>
      <c r="M217" s="191"/>
      <c r="N217" s="192"/>
      <c r="O217" s="192"/>
      <c r="P217" s="192"/>
      <c r="Q217" s="192"/>
      <c r="R217" s="192"/>
      <c r="S217" s="192"/>
      <c r="T217" s="19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7" t="s">
        <v>210</v>
      </c>
      <c r="AU217" s="187" t="s">
        <v>86</v>
      </c>
      <c r="AV217" s="13" t="s">
        <v>86</v>
      </c>
      <c r="AW217" s="13" t="s">
        <v>33</v>
      </c>
      <c r="AX217" s="13" t="s">
        <v>77</v>
      </c>
      <c r="AY217" s="187" t="s">
        <v>202</v>
      </c>
    </row>
    <row r="218" s="14" customFormat="1">
      <c r="A218" s="14"/>
      <c r="B218" s="194"/>
      <c r="C218" s="14"/>
      <c r="D218" s="186" t="s">
        <v>210</v>
      </c>
      <c r="E218" s="195" t="s">
        <v>1</v>
      </c>
      <c r="F218" s="196" t="s">
        <v>346</v>
      </c>
      <c r="G218" s="14"/>
      <c r="H218" s="197">
        <v>85.623000000000005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210</v>
      </c>
      <c r="AU218" s="195" t="s">
        <v>86</v>
      </c>
      <c r="AV218" s="14" t="s">
        <v>89</v>
      </c>
      <c r="AW218" s="14" t="s">
        <v>33</v>
      </c>
      <c r="AX218" s="14" t="s">
        <v>77</v>
      </c>
      <c r="AY218" s="195" t="s">
        <v>202</v>
      </c>
    </row>
    <row r="219" s="13" customFormat="1">
      <c r="A219" s="13"/>
      <c r="B219" s="185"/>
      <c r="C219" s="13"/>
      <c r="D219" s="186" t="s">
        <v>210</v>
      </c>
      <c r="E219" s="187" t="s">
        <v>1</v>
      </c>
      <c r="F219" s="188" t="s">
        <v>347</v>
      </c>
      <c r="G219" s="13"/>
      <c r="H219" s="189">
        <v>3.948</v>
      </c>
      <c r="I219" s="190"/>
      <c r="J219" s="13"/>
      <c r="K219" s="13"/>
      <c r="L219" s="185"/>
      <c r="M219" s="191"/>
      <c r="N219" s="192"/>
      <c r="O219" s="192"/>
      <c r="P219" s="192"/>
      <c r="Q219" s="192"/>
      <c r="R219" s="192"/>
      <c r="S219" s="192"/>
      <c r="T219" s="19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7" t="s">
        <v>210</v>
      </c>
      <c r="AU219" s="187" t="s">
        <v>86</v>
      </c>
      <c r="AV219" s="13" t="s">
        <v>86</v>
      </c>
      <c r="AW219" s="13" t="s">
        <v>33</v>
      </c>
      <c r="AX219" s="13" t="s">
        <v>77</v>
      </c>
      <c r="AY219" s="187" t="s">
        <v>202</v>
      </c>
    </row>
    <row r="220" s="13" customFormat="1">
      <c r="A220" s="13"/>
      <c r="B220" s="185"/>
      <c r="C220" s="13"/>
      <c r="D220" s="186" t="s">
        <v>210</v>
      </c>
      <c r="E220" s="187" t="s">
        <v>1</v>
      </c>
      <c r="F220" s="188" t="s">
        <v>348</v>
      </c>
      <c r="G220" s="13"/>
      <c r="H220" s="189">
        <v>5.7599999999999998</v>
      </c>
      <c r="I220" s="190"/>
      <c r="J220" s="13"/>
      <c r="K220" s="13"/>
      <c r="L220" s="185"/>
      <c r="M220" s="191"/>
      <c r="N220" s="192"/>
      <c r="O220" s="192"/>
      <c r="P220" s="192"/>
      <c r="Q220" s="192"/>
      <c r="R220" s="192"/>
      <c r="S220" s="192"/>
      <c r="T220" s="19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7" t="s">
        <v>210</v>
      </c>
      <c r="AU220" s="187" t="s">
        <v>86</v>
      </c>
      <c r="AV220" s="13" t="s">
        <v>86</v>
      </c>
      <c r="AW220" s="13" t="s">
        <v>33</v>
      </c>
      <c r="AX220" s="13" t="s">
        <v>77</v>
      </c>
      <c r="AY220" s="187" t="s">
        <v>202</v>
      </c>
    </row>
    <row r="221" s="13" customFormat="1">
      <c r="A221" s="13"/>
      <c r="B221" s="185"/>
      <c r="C221" s="13"/>
      <c r="D221" s="186" t="s">
        <v>210</v>
      </c>
      <c r="E221" s="187" t="s">
        <v>1</v>
      </c>
      <c r="F221" s="188" t="s">
        <v>349</v>
      </c>
      <c r="G221" s="13"/>
      <c r="H221" s="189">
        <v>0.96799999999999997</v>
      </c>
      <c r="I221" s="190"/>
      <c r="J221" s="13"/>
      <c r="K221" s="13"/>
      <c r="L221" s="185"/>
      <c r="M221" s="191"/>
      <c r="N221" s="192"/>
      <c r="O221" s="192"/>
      <c r="P221" s="192"/>
      <c r="Q221" s="192"/>
      <c r="R221" s="192"/>
      <c r="S221" s="192"/>
      <c r="T221" s="19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7" t="s">
        <v>210</v>
      </c>
      <c r="AU221" s="187" t="s">
        <v>86</v>
      </c>
      <c r="AV221" s="13" t="s">
        <v>86</v>
      </c>
      <c r="AW221" s="13" t="s">
        <v>33</v>
      </c>
      <c r="AX221" s="13" t="s">
        <v>77</v>
      </c>
      <c r="AY221" s="187" t="s">
        <v>202</v>
      </c>
    </row>
    <row r="222" s="13" customFormat="1">
      <c r="A222" s="13"/>
      <c r="B222" s="185"/>
      <c r="C222" s="13"/>
      <c r="D222" s="186" t="s">
        <v>210</v>
      </c>
      <c r="E222" s="187" t="s">
        <v>1</v>
      </c>
      <c r="F222" s="188" t="s">
        <v>350</v>
      </c>
      <c r="G222" s="13"/>
      <c r="H222" s="189">
        <v>3.1949999999999998</v>
      </c>
      <c r="I222" s="190"/>
      <c r="J222" s="13"/>
      <c r="K222" s="13"/>
      <c r="L222" s="185"/>
      <c r="M222" s="191"/>
      <c r="N222" s="192"/>
      <c r="O222" s="192"/>
      <c r="P222" s="192"/>
      <c r="Q222" s="192"/>
      <c r="R222" s="192"/>
      <c r="S222" s="192"/>
      <c r="T222" s="19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7" t="s">
        <v>210</v>
      </c>
      <c r="AU222" s="187" t="s">
        <v>86</v>
      </c>
      <c r="AV222" s="13" t="s">
        <v>86</v>
      </c>
      <c r="AW222" s="13" t="s">
        <v>33</v>
      </c>
      <c r="AX222" s="13" t="s">
        <v>77</v>
      </c>
      <c r="AY222" s="187" t="s">
        <v>202</v>
      </c>
    </row>
    <row r="223" s="13" customFormat="1">
      <c r="A223" s="13"/>
      <c r="B223" s="185"/>
      <c r="C223" s="13"/>
      <c r="D223" s="186" t="s">
        <v>210</v>
      </c>
      <c r="E223" s="187" t="s">
        <v>1</v>
      </c>
      <c r="F223" s="188" t="s">
        <v>350</v>
      </c>
      <c r="G223" s="13"/>
      <c r="H223" s="189">
        <v>3.1949999999999998</v>
      </c>
      <c r="I223" s="190"/>
      <c r="J223" s="13"/>
      <c r="K223" s="13"/>
      <c r="L223" s="185"/>
      <c r="M223" s="191"/>
      <c r="N223" s="192"/>
      <c r="O223" s="192"/>
      <c r="P223" s="192"/>
      <c r="Q223" s="192"/>
      <c r="R223" s="192"/>
      <c r="S223" s="192"/>
      <c r="T223" s="19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7" t="s">
        <v>210</v>
      </c>
      <c r="AU223" s="187" t="s">
        <v>86</v>
      </c>
      <c r="AV223" s="13" t="s">
        <v>86</v>
      </c>
      <c r="AW223" s="13" t="s">
        <v>33</v>
      </c>
      <c r="AX223" s="13" t="s">
        <v>77</v>
      </c>
      <c r="AY223" s="187" t="s">
        <v>202</v>
      </c>
    </row>
    <row r="224" s="13" customFormat="1">
      <c r="A224" s="13"/>
      <c r="B224" s="185"/>
      <c r="C224" s="13"/>
      <c r="D224" s="186" t="s">
        <v>210</v>
      </c>
      <c r="E224" s="187" t="s">
        <v>1</v>
      </c>
      <c r="F224" s="188" t="s">
        <v>351</v>
      </c>
      <c r="G224" s="13"/>
      <c r="H224" s="189">
        <v>6.21</v>
      </c>
      <c r="I224" s="190"/>
      <c r="J224" s="13"/>
      <c r="K224" s="13"/>
      <c r="L224" s="185"/>
      <c r="M224" s="191"/>
      <c r="N224" s="192"/>
      <c r="O224" s="192"/>
      <c r="P224" s="192"/>
      <c r="Q224" s="192"/>
      <c r="R224" s="192"/>
      <c r="S224" s="192"/>
      <c r="T224" s="19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7" t="s">
        <v>210</v>
      </c>
      <c r="AU224" s="187" t="s">
        <v>86</v>
      </c>
      <c r="AV224" s="13" t="s">
        <v>86</v>
      </c>
      <c r="AW224" s="13" t="s">
        <v>33</v>
      </c>
      <c r="AX224" s="13" t="s">
        <v>77</v>
      </c>
      <c r="AY224" s="187" t="s">
        <v>202</v>
      </c>
    </row>
    <row r="225" s="13" customFormat="1">
      <c r="A225" s="13"/>
      <c r="B225" s="185"/>
      <c r="C225" s="13"/>
      <c r="D225" s="186" t="s">
        <v>210</v>
      </c>
      <c r="E225" s="187" t="s">
        <v>1</v>
      </c>
      <c r="F225" s="188" t="s">
        <v>352</v>
      </c>
      <c r="G225" s="13"/>
      <c r="H225" s="189">
        <v>13.603999999999999</v>
      </c>
      <c r="I225" s="190"/>
      <c r="J225" s="13"/>
      <c r="K225" s="13"/>
      <c r="L225" s="185"/>
      <c r="M225" s="191"/>
      <c r="N225" s="192"/>
      <c r="O225" s="192"/>
      <c r="P225" s="192"/>
      <c r="Q225" s="192"/>
      <c r="R225" s="192"/>
      <c r="S225" s="192"/>
      <c r="T225" s="19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7" t="s">
        <v>210</v>
      </c>
      <c r="AU225" s="187" t="s">
        <v>86</v>
      </c>
      <c r="AV225" s="13" t="s">
        <v>86</v>
      </c>
      <c r="AW225" s="13" t="s">
        <v>33</v>
      </c>
      <c r="AX225" s="13" t="s">
        <v>77</v>
      </c>
      <c r="AY225" s="187" t="s">
        <v>202</v>
      </c>
    </row>
    <row r="226" s="14" customFormat="1">
      <c r="A226" s="14"/>
      <c r="B226" s="194"/>
      <c r="C226" s="14"/>
      <c r="D226" s="186" t="s">
        <v>210</v>
      </c>
      <c r="E226" s="195" t="s">
        <v>1</v>
      </c>
      <c r="F226" s="196" t="s">
        <v>353</v>
      </c>
      <c r="G226" s="14"/>
      <c r="H226" s="197">
        <v>36.880000000000003</v>
      </c>
      <c r="I226" s="198"/>
      <c r="J226" s="14"/>
      <c r="K226" s="14"/>
      <c r="L226" s="194"/>
      <c r="M226" s="199"/>
      <c r="N226" s="200"/>
      <c r="O226" s="200"/>
      <c r="P226" s="200"/>
      <c r="Q226" s="200"/>
      <c r="R226" s="200"/>
      <c r="S226" s="200"/>
      <c r="T226" s="20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5" t="s">
        <v>210</v>
      </c>
      <c r="AU226" s="195" t="s">
        <v>86</v>
      </c>
      <c r="AV226" s="14" t="s">
        <v>89</v>
      </c>
      <c r="AW226" s="14" t="s">
        <v>33</v>
      </c>
      <c r="AX226" s="14" t="s">
        <v>77</v>
      </c>
      <c r="AY226" s="195" t="s">
        <v>202</v>
      </c>
    </row>
    <row r="227" s="15" customFormat="1">
      <c r="A227" s="15"/>
      <c r="B227" s="212"/>
      <c r="C227" s="15"/>
      <c r="D227" s="186" t="s">
        <v>210</v>
      </c>
      <c r="E227" s="213" t="s">
        <v>104</v>
      </c>
      <c r="F227" s="214" t="s">
        <v>354</v>
      </c>
      <c r="G227" s="15"/>
      <c r="H227" s="215">
        <v>122.503</v>
      </c>
      <c r="I227" s="216"/>
      <c r="J227" s="15"/>
      <c r="K227" s="15"/>
      <c r="L227" s="212"/>
      <c r="M227" s="217"/>
      <c r="N227" s="218"/>
      <c r="O227" s="218"/>
      <c r="P227" s="218"/>
      <c r="Q227" s="218"/>
      <c r="R227" s="218"/>
      <c r="S227" s="218"/>
      <c r="T227" s="219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13" t="s">
        <v>210</v>
      </c>
      <c r="AU227" s="213" t="s">
        <v>86</v>
      </c>
      <c r="AV227" s="15" t="s">
        <v>92</v>
      </c>
      <c r="AW227" s="15" t="s">
        <v>33</v>
      </c>
      <c r="AX227" s="15" t="s">
        <v>8</v>
      </c>
      <c r="AY227" s="213" t="s">
        <v>202</v>
      </c>
    </row>
    <row r="228" s="2" customFormat="1" ht="24.15" customHeight="1">
      <c r="A228" s="37"/>
      <c r="B228" s="171"/>
      <c r="C228" s="172" t="s">
        <v>355</v>
      </c>
      <c r="D228" s="172" t="s">
        <v>204</v>
      </c>
      <c r="E228" s="173" t="s">
        <v>356</v>
      </c>
      <c r="F228" s="174" t="s">
        <v>357</v>
      </c>
      <c r="G228" s="175" t="s">
        <v>241</v>
      </c>
      <c r="H228" s="176">
        <v>122.503</v>
      </c>
      <c r="I228" s="177"/>
      <c r="J228" s="178">
        <f>ROUND(I228*H228,0)</f>
        <v>0</v>
      </c>
      <c r="K228" s="174" t="s">
        <v>208</v>
      </c>
      <c r="L228" s="38"/>
      <c r="M228" s="179" t="s">
        <v>1</v>
      </c>
      <c r="N228" s="180" t="s">
        <v>42</v>
      </c>
      <c r="O228" s="76"/>
      <c r="P228" s="181">
        <f>O228*H228</f>
        <v>0</v>
      </c>
      <c r="Q228" s="181">
        <v>0.018380000000000001</v>
      </c>
      <c r="R228" s="181">
        <f>Q228*H228</f>
        <v>2.2516051400000001</v>
      </c>
      <c r="S228" s="181">
        <v>0</v>
      </c>
      <c r="T228" s="182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3" t="s">
        <v>92</v>
      </c>
      <c r="AT228" s="183" t="s">
        <v>204</v>
      </c>
      <c r="AU228" s="183" t="s">
        <v>86</v>
      </c>
      <c r="AY228" s="18" t="s">
        <v>202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8" t="s">
        <v>8</v>
      </c>
      <c r="BK228" s="184">
        <f>ROUND(I228*H228,0)</f>
        <v>0</v>
      </c>
      <c r="BL228" s="18" t="s">
        <v>92</v>
      </c>
      <c r="BM228" s="183" t="s">
        <v>358</v>
      </c>
    </row>
    <row r="229" s="13" customFormat="1">
      <c r="A229" s="13"/>
      <c r="B229" s="185"/>
      <c r="C229" s="13"/>
      <c r="D229" s="186" t="s">
        <v>210</v>
      </c>
      <c r="E229" s="187" t="s">
        <v>1</v>
      </c>
      <c r="F229" s="188" t="s">
        <v>104</v>
      </c>
      <c r="G229" s="13"/>
      <c r="H229" s="189">
        <v>122.503</v>
      </c>
      <c r="I229" s="190"/>
      <c r="J229" s="13"/>
      <c r="K229" s="13"/>
      <c r="L229" s="185"/>
      <c r="M229" s="191"/>
      <c r="N229" s="192"/>
      <c r="O229" s="192"/>
      <c r="P229" s="192"/>
      <c r="Q229" s="192"/>
      <c r="R229" s="192"/>
      <c r="S229" s="192"/>
      <c r="T229" s="19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7" t="s">
        <v>210</v>
      </c>
      <c r="AU229" s="187" t="s">
        <v>86</v>
      </c>
      <c r="AV229" s="13" t="s">
        <v>86</v>
      </c>
      <c r="AW229" s="13" t="s">
        <v>33</v>
      </c>
      <c r="AX229" s="13" t="s">
        <v>8</v>
      </c>
      <c r="AY229" s="187" t="s">
        <v>202</v>
      </c>
    </row>
    <row r="230" s="2" customFormat="1" ht="24.15" customHeight="1">
      <c r="A230" s="37"/>
      <c r="B230" s="171"/>
      <c r="C230" s="172" t="s">
        <v>359</v>
      </c>
      <c r="D230" s="172" t="s">
        <v>204</v>
      </c>
      <c r="E230" s="173" t="s">
        <v>360</v>
      </c>
      <c r="F230" s="174" t="s">
        <v>361</v>
      </c>
      <c r="G230" s="175" t="s">
        <v>241</v>
      </c>
      <c r="H230" s="176">
        <v>478.03399999999999</v>
      </c>
      <c r="I230" s="177"/>
      <c r="J230" s="178">
        <f>ROUND(I230*H230,0)</f>
        <v>0</v>
      </c>
      <c r="K230" s="174" t="s">
        <v>208</v>
      </c>
      <c r="L230" s="38"/>
      <c r="M230" s="179" t="s">
        <v>1</v>
      </c>
      <c r="N230" s="180" t="s">
        <v>42</v>
      </c>
      <c r="O230" s="76"/>
      <c r="P230" s="181">
        <f>O230*H230</f>
        <v>0</v>
      </c>
      <c r="Q230" s="181">
        <v>0.0057000000000000002</v>
      </c>
      <c r="R230" s="181">
        <f>Q230*H230</f>
        <v>2.7247938</v>
      </c>
      <c r="S230" s="181">
        <v>0</v>
      </c>
      <c r="T230" s="182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3" t="s">
        <v>92</v>
      </c>
      <c r="AT230" s="183" t="s">
        <v>204</v>
      </c>
      <c r="AU230" s="183" t="s">
        <v>86</v>
      </c>
      <c r="AY230" s="18" t="s">
        <v>202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8" t="s">
        <v>8</v>
      </c>
      <c r="BK230" s="184">
        <f>ROUND(I230*H230,0)</f>
        <v>0</v>
      </c>
      <c r="BL230" s="18" t="s">
        <v>92</v>
      </c>
      <c r="BM230" s="183" t="s">
        <v>362</v>
      </c>
    </row>
    <row r="231" s="13" customFormat="1">
      <c r="A231" s="13"/>
      <c r="B231" s="185"/>
      <c r="C231" s="13"/>
      <c r="D231" s="186" t="s">
        <v>210</v>
      </c>
      <c r="E231" s="187" t="s">
        <v>1</v>
      </c>
      <c r="F231" s="188" t="s">
        <v>363</v>
      </c>
      <c r="G231" s="13"/>
      <c r="H231" s="189">
        <v>123.81699999999999</v>
      </c>
      <c r="I231" s="190"/>
      <c r="J231" s="13"/>
      <c r="K231" s="13"/>
      <c r="L231" s="185"/>
      <c r="M231" s="191"/>
      <c r="N231" s="192"/>
      <c r="O231" s="192"/>
      <c r="P231" s="192"/>
      <c r="Q231" s="192"/>
      <c r="R231" s="192"/>
      <c r="S231" s="192"/>
      <c r="T231" s="19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7" t="s">
        <v>210</v>
      </c>
      <c r="AU231" s="187" t="s">
        <v>86</v>
      </c>
      <c r="AV231" s="13" t="s">
        <v>86</v>
      </c>
      <c r="AW231" s="13" t="s">
        <v>33</v>
      </c>
      <c r="AX231" s="13" t="s">
        <v>77</v>
      </c>
      <c r="AY231" s="187" t="s">
        <v>202</v>
      </c>
    </row>
    <row r="232" s="13" customFormat="1">
      <c r="A232" s="13"/>
      <c r="B232" s="185"/>
      <c r="C232" s="13"/>
      <c r="D232" s="186" t="s">
        <v>210</v>
      </c>
      <c r="E232" s="187" t="s">
        <v>1</v>
      </c>
      <c r="F232" s="188" t="s">
        <v>364</v>
      </c>
      <c r="G232" s="13"/>
      <c r="H232" s="189">
        <v>66.492999999999995</v>
      </c>
      <c r="I232" s="190"/>
      <c r="J232" s="13"/>
      <c r="K232" s="13"/>
      <c r="L232" s="185"/>
      <c r="M232" s="191"/>
      <c r="N232" s="192"/>
      <c r="O232" s="192"/>
      <c r="P232" s="192"/>
      <c r="Q232" s="192"/>
      <c r="R232" s="192"/>
      <c r="S232" s="192"/>
      <c r="T232" s="19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7" t="s">
        <v>210</v>
      </c>
      <c r="AU232" s="187" t="s">
        <v>86</v>
      </c>
      <c r="AV232" s="13" t="s">
        <v>86</v>
      </c>
      <c r="AW232" s="13" t="s">
        <v>33</v>
      </c>
      <c r="AX232" s="13" t="s">
        <v>77</v>
      </c>
      <c r="AY232" s="187" t="s">
        <v>202</v>
      </c>
    </row>
    <row r="233" s="13" customFormat="1">
      <c r="A233" s="13"/>
      <c r="B233" s="185"/>
      <c r="C233" s="13"/>
      <c r="D233" s="186" t="s">
        <v>210</v>
      </c>
      <c r="E233" s="187" t="s">
        <v>1</v>
      </c>
      <c r="F233" s="188" t="s">
        <v>365</v>
      </c>
      <c r="G233" s="13"/>
      <c r="H233" s="189">
        <v>41.566000000000002</v>
      </c>
      <c r="I233" s="190"/>
      <c r="J233" s="13"/>
      <c r="K233" s="13"/>
      <c r="L233" s="185"/>
      <c r="M233" s="191"/>
      <c r="N233" s="192"/>
      <c r="O233" s="192"/>
      <c r="P233" s="192"/>
      <c r="Q233" s="192"/>
      <c r="R233" s="192"/>
      <c r="S233" s="192"/>
      <c r="T233" s="19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7" t="s">
        <v>210</v>
      </c>
      <c r="AU233" s="187" t="s">
        <v>86</v>
      </c>
      <c r="AV233" s="13" t="s">
        <v>86</v>
      </c>
      <c r="AW233" s="13" t="s">
        <v>33</v>
      </c>
      <c r="AX233" s="13" t="s">
        <v>77</v>
      </c>
      <c r="AY233" s="187" t="s">
        <v>202</v>
      </c>
    </row>
    <row r="234" s="13" customFormat="1">
      <c r="A234" s="13"/>
      <c r="B234" s="185"/>
      <c r="C234" s="13"/>
      <c r="D234" s="186" t="s">
        <v>210</v>
      </c>
      <c r="E234" s="187" t="s">
        <v>1</v>
      </c>
      <c r="F234" s="188" t="s">
        <v>366</v>
      </c>
      <c r="G234" s="13"/>
      <c r="H234" s="189">
        <v>124.97799999999999</v>
      </c>
      <c r="I234" s="190"/>
      <c r="J234" s="13"/>
      <c r="K234" s="13"/>
      <c r="L234" s="185"/>
      <c r="M234" s="191"/>
      <c r="N234" s="192"/>
      <c r="O234" s="192"/>
      <c r="P234" s="192"/>
      <c r="Q234" s="192"/>
      <c r="R234" s="192"/>
      <c r="S234" s="192"/>
      <c r="T234" s="19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7" t="s">
        <v>210</v>
      </c>
      <c r="AU234" s="187" t="s">
        <v>86</v>
      </c>
      <c r="AV234" s="13" t="s">
        <v>86</v>
      </c>
      <c r="AW234" s="13" t="s">
        <v>33</v>
      </c>
      <c r="AX234" s="13" t="s">
        <v>77</v>
      </c>
      <c r="AY234" s="187" t="s">
        <v>202</v>
      </c>
    </row>
    <row r="235" s="13" customFormat="1">
      <c r="A235" s="13"/>
      <c r="B235" s="185"/>
      <c r="C235" s="13"/>
      <c r="D235" s="186" t="s">
        <v>210</v>
      </c>
      <c r="E235" s="187" t="s">
        <v>1</v>
      </c>
      <c r="F235" s="188" t="s">
        <v>367</v>
      </c>
      <c r="G235" s="13"/>
      <c r="H235" s="189">
        <v>71.054000000000002</v>
      </c>
      <c r="I235" s="190"/>
      <c r="J235" s="13"/>
      <c r="K235" s="13"/>
      <c r="L235" s="185"/>
      <c r="M235" s="191"/>
      <c r="N235" s="192"/>
      <c r="O235" s="192"/>
      <c r="P235" s="192"/>
      <c r="Q235" s="192"/>
      <c r="R235" s="192"/>
      <c r="S235" s="192"/>
      <c r="T235" s="19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7" t="s">
        <v>210</v>
      </c>
      <c r="AU235" s="187" t="s">
        <v>86</v>
      </c>
      <c r="AV235" s="13" t="s">
        <v>86</v>
      </c>
      <c r="AW235" s="13" t="s">
        <v>33</v>
      </c>
      <c r="AX235" s="13" t="s">
        <v>77</v>
      </c>
      <c r="AY235" s="187" t="s">
        <v>202</v>
      </c>
    </row>
    <row r="236" s="13" customFormat="1">
      <c r="A236" s="13"/>
      <c r="B236" s="185"/>
      <c r="C236" s="13"/>
      <c r="D236" s="186" t="s">
        <v>210</v>
      </c>
      <c r="E236" s="187" t="s">
        <v>1</v>
      </c>
      <c r="F236" s="188" t="s">
        <v>368</v>
      </c>
      <c r="G236" s="13"/>
      <c r="H236" s="189">
        <v>50.125999999999998</v>
      </c>
      <c r="I236" s="190"/>
      <c r="J236" s="13"/>
      <c r="K236" s="13"/>
      <c r="L236" s="185"/>
      <c r="M236" s="191"/>
      <c r="N236" s="192"/>
      <c r="O236" s="192"/>
      <c r="P236" s="192"/>
      <c r="Q236" s="192"/>
      <c r="R236" s="192"/>
      <c r="S236" s="192"/>
      <c r="T236" s="19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7" t="s">
        <v>210</v>
      </c>
      <c r="AU236" s="187" t="s">
        <v>86</v>
      </c>
      <c r="AV236" s="13" t="s">
        <v>86</v>
      </c>
      <c r="AW236" s="13" t="s">
        <v>33</v>
      </c>
      <c r="AX236" s="13" t="s">
        <v>77</v>
      </c>
      <c r="AY236" s="187" t="s">
        <v>202</v>
      </c>
    </row>
    <row r="237" s="14" customFormat="1">
      <c r="A237" s="14"/>
      <c r="B237" s="194"/>
      <c r="C237" s="14"/>
      <c r="D237" s="186" t="s">
        <v>210</v>
      </c>
      <c r="E237" s="195" t="s">
        <v>1</v>
      </c>
      <c r="F237" s="196" t="s">
        <v>237</v>
      </c>
      <c r="G237" s="14"/>
      <c r="H237" s="197">
        <v>478.03399999999999</v>
      </c>
      <c r="I237" s="198"/>
      <c r="J237" s="14"/>
      <c r="K237" s="14"/>
      <c r="L237" s="194"/>
      <c r="M237" s="199"/>
      <c r="N237" s="200"/>
      <c r="O237" s="200"/>
      <c r="P237" s="200"/>
      <c r="Q237" s="200"/>
      <c r="R237" s="200"/>
      <c r="S237" s="200"/>
      <c r="T237" s="20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5" t="s">
        <v>210</v>
      </c>
      <c r="AU237" s="195" t="s">
        <v>86</v>
      </c>
      <c r="AV237" s="14" t="s">
        <v>89</v>
      </c>
      <c r="AW237" s="14" t="s">
        <v>33</v>
      </c>
      <c r="AX237" s="14" t="s">
        <v>8</v>
      </c>
      <c r="AY237" s="195" t="s">
        <v>202</v>
      </c>
    </row>
    <row r="238" s="2" customFormat="1" ht="24.15" customHeight="1">
      <c r="A238" s="37"/>
      <c r="B238" s="171"/>
      <c r="C238" s="172" t="s">
        <v>369</v>
      </c>
      <c r="D238" s="172" t="s">
        <v>204</v>
      </c>
      <c r="E238" s="173" t="s">
        <v>370</v>
      </c>
      <c r="F238" s="174" t="s">
        <v>371</v>
      </c>
      <c r="G238" s="175" t="s">
        <v>241</v>
      </c>
      <c r="H238" s="176">
        <v>83.622</v>
      </c>
      <c r="I238" s="177"/>
      <c r="J238" s="178">
        <f>ROUND(I238*H238,0)</f>
        <v>0</v>
      </c>
      <c r="K238" s="174" t="s">
        <v>208</v>
      </c>
      <c r="L238" s="38"/>
      <c r="M238" s="179" t="s">
        <v>1</v>
      </c>
      <c r="N238" s="180" t="s">
        <v>42</v>
      </c>
      <c r="O238" s="76"/>
      <c r="P238" s="181">
        <f>O238*H238</f>
        <v>0</v>
      </c>
      <c r="Q238" s="181">
        <v>0.0073499999999999998</v>
      </c>
      <c r="R238" s="181">
        <f>Q238*H238</f>
        <v>0.61462169999999994</v>
      </c>
      <c r="S238" s="181">
        <v>0</v>
      </c>
      <c r="T238" s="182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3" t="s">
        <v>92</v>
      </c>
      <c r="AT238" s="183" t="s">
        <v>204</v>
      </c>
      <c r="AU238" s="183" t="s">
        <v>86</v>
      </c>
      <c r="AY238" s="18" t="s">
        <v>202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8" t="s">
        <v>8</v>
      </c>
      <c r="BK238" s="184">
        <f>ROUND(I238*H238,0)</f>
        <v>0</v>
      </c>
      <c r="BL238" s="18" t="s">
        <v>92</v>
      </c>
      <c r="BM238" s="183" t="s">
        <v>372</v>
      </c>
    </row>
    <row r="239" s="13" customFormat="1">
      <c r="A239" s="13"/>
      <c r="B239" s="185"/>
      <c r="C239" s="13"/>
      <c r="D239" s="186" t="s">
        <v>210</v>
      </c>
      <c r="E239" s="187" t="s">
        <v>1</v>
      </c>
      <c r="F239" s="188" t="s">
        <v>373</v>
      </c>
      <c r="G239" s="13"/>
      <c r="H239" s="189">
        <v>85.804000000000002</v>
      </c>
      <c r="I239" s="190"/>
      <c r="J239" s="13"/>
      <c r="K239" s="13"/>
      <c r="L239" s="185"/>
      <c r="M239" s="191"/>
      <c r="N239" s="192"/>
      <c r="O239" s="192"/>
      <c r="P239" s="192"/>
      <c r="Q239" s="192"/>
      <c r="R239" s="192"/>
      <c r="S239" s="192"/>
      <c r="T239" s="19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7" t="s">
        <v>210</v>
      </c>
      <c r="AU239" s="187" t="s">
        <v>86</v>
      </c>
      <c r="AV239" s="13" t="s">
        <v>86</v>
      </c>
      <c r="AW239" s="13" t="s">
        <v>33</v>
      </c>
      <c r="AX239" s="13" t="s">
        <v>77</v>
      </c>
      <c r="AY239" s="187" t="s">
        <v>202</v>
      </c>
    </row>
    <row r="240" s="13" customFormat="1">
      <c r="A240" s="13"/>
      <c r="B240" s="185"/>
      <c r="C240" s="13"/>
      <c r="D240" s="186" t="s">
        <v>210</v>
      </c>
      <c r="E240" s="187" t="s">
        <v>1</v>
      </c>
      <c r="F240" s="188" t="s">
        <v>270</v>
      </c>
      <c r="G240" s="13"/>
      <c r="H240" s="189">
        <v>-4.9020000000000001</v>
      </c>
      <c r="I240" s="190"/>
      <c r="J240" s="13"/>
      <c r="K240" s="13"/>
      <c r="L240" s="185"/>
      <c r="M240" s="191"/>
      <c r="N240" s="192"/>
      <c r="O240" s="192"/>
      <c r="P240" s="192"/>
      <c r="Q240" s="192"/>
      <c r="R240" s="192"/>
      <c r="S240" s="192"/>
      <c r="T240" s="19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7" t="s">
        <v>210</v>
      </c>
      <c r="AU240" s="187" t="s">
        <v>86</v>
      </c>
      <c r="AV240" s="13" t="s">
        <v>86</v>
      </c>
      <c r="AW240" s="13" t="s">
        <v>33</v>
      </c>
      <c r="AX240" s="13" t="s">
        <v>77</v>
      </c>
      <c r="AY240" s="187" t="s">
        <v>202</v>
      </c>
    </row>
    <row r="241" s="13" customFormat="1">
      <c r="A241" s="13"/>
      <c r="B241" s="185"/>
      <c r="C241" s="13"/>
      <c r="D241" s="186" t="s">
        <v>210</v>
      </c>
      <c r="E241" s="187" t="s">
        <v>1</v>
      </c>
      <c r="F241" s="188" t="s">
        <v>374</v>
      </c>
      <c r="G241" s="13"/>
      <c r="H241" s="189">
        <v>2.7200000000000002</v>
      </c>
      <c r="I241" s="190"/>
      <c r="J241" s="13"/>
      <c r="K241" s="13"/>
      <c r="L241" s="185"/>
      <c r="M241" s="191"/>
      <c r="N241" s="192"/>
      <c r="O241" s="192"/>
      <c r="P241" s="192"/>
      <c r="Q241" s="192"/>
      <c r="R241" s="192"/>
      <c r="S241" s="192"/>
      <c r="T241" s="19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7" t="s">
        <v>210</v>
      </c>
      <c r="AU241" s="187" t="s">
        <v>86</v>
      </c>
      <c r="AV241" s="13" t="s">
        <v>86</v>
      </c>
      <c r="AW241" s="13" t="s">
        <v>33</v>
      </c>
      <c r="AX241" s="13" t="s">
        <v>77</v>
      </c>
      <c r="AY241" s="187" t="s">
        <v>202</v>
      </c>
    </row>
    <row r="242" s="14" customFormat="1">
      <c r="A242" s="14"/>
      <c r="B242" s="194"/>
      <c r="C242" s="14"/>
      <c r="D242" s="186" t="s">
        <v>210</v>
      </c>
      <c r="E242" s="195" t="s">
        <v>1</v>
      </c>
      <c r="F242" s="196" t="s">
        <v>375</v>
      </c>
      <c r="G242" s="14"/>
      <c r="H242" s="197">
        <v>83.622</v>
      </c>
      <c r="I242" s="198"/>
      <c r="J242" s="14"/>
      <c r="K242" s="14"/>
      <c r="L242" s="194"/>
      <c r="M242" s="199"/>
      <c r="N242" s="200"/>
      <c r="O242" s="200"/>
      <c r="P242" s="200"/>
      <c r="Q242" s="200"/>
      <c r="R242" s="200"/>
      <c r="S242" s="200"/>
      <c r="T242" s="20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5" t="s">
        <v>210</v>
      </c>
      <c r="AU242" s="195" t="s">
        <v>86</v>
      </c>
      <c r="AV242" s="14" t="s">
        <v>89</v>
      </c>
      <c r="AW242" s="14" t="s">
        <v>33</v>
      </c>
      <c r="AX242" s="14" t="s">
        <v>77</v>
      </c>
      <c r="AY242" s="195" t="s">
        <v>202</v>
      </c>
    </row>
    <row r="243" s="15" customFormat="1">
      <c r="A243" s="15"/>
      <c r="B243" s="212"/>
      <c r="C243" s="15"/>
      <c r="D243" s="186" t="s">
        <v>210</v>
      </c>
      <c r="E243" s="213" t="s">
        <v>108</v>
      </c>
      <c r="F243" s="214" t="s">
        <v>354</v>
      </c>
      <c r="G243" s="15"/>
      <c r="H243" s="215">
        <v>83.622</v>
      </c>
      <c r="I243" s="216"/>
      <c r="J243" s="15"/>
      <c r="K243" s="15"/>
      <c r="L243" s="212"/>
      <c r="M243" s="217"/>
      <c r="N243" s="218"/>
      <c r="O243" s="218"/>
      <c r="P243" s="218"/>
      <c r="Q243" s="218"/>
      <c r="R243" s="218"/>
      <c r="S243" s="218"/>
      <c r="T243" s="219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13" t="s">
        <v>210</v>
      </c>
      <c r="AU243" s="213" t="s">
        <v>86</v>
      </c>
      <c r="AV243" s="15" t="s">
        <v>92</v>
      </c>
      <c r="AW243" s="15" t="s">
        <v>33</v>
      </c>
      <c r="AX243" s="15" t="s">
        <v>8</v>
      </c>
      <c r="AY243" s="213" t="s">
        <v>202</v>
      </c>
    </row>
    <row r="244" s="2" customFormat="1" ht="24.15" customHeight="1">
      <c r="A244" s="37"/>
      <c r="B244" s="171"/>
      <c r="C244" s="172" t="s">
        <v>376</v>
      </c>
      <c r="D244" s="172" t="s">
        <v>204</v>
      </c>
      <c r="E244" s="173" t="s">
        <v>377</v>
      </c>
      <c r="F244" s="174" t="s">
        <v>378</v>
      </c>
      <c r="G244" s="175" t="s">
        <v>241</v>
      </c>
      <c r="H244" s="176">
        <v>83.622</v>
      </c>
      <c r="I244" s="177"/>
      <c r="J244" s="178">
        <f>ROUND(I244*H244,0)</f>
        <v>0</v>
      </c>
      <c r="K244" s="174" t="s">
        <v>208</v>
      </c>
      <c r="L244" s="38"/>
      <c r="M244" s="179" t="s">
        <v>1</v>
      </c>
      <c r="N244" s="180" t="s">
        <v>42</v>
      </c>
      <c r="O244" s="76"/>
      <c r="P244" s="181">
        <f>O244*H244</f>
        <v>0</v>
      </c>
      <c r="Q244" s="181">
        <v>0.018380000000000001</v>
      </c>
      <c r="R244" s="181">
        <f>Q244*H244</f>
        <v>1.53697236</v>
      </c>
      <c r="S244" s="181">
        <v>0</v>
      </c>
      <c r="T244" s="182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3" t="s">
        <v>92</v>
      </c>
      <c r="AT244" s="183" t="s">
        <v>204</v>
      </c>
      <c r="AU244" s="183" t="s">
        <v>86</v>
      </c>
      <c r="AY244" s="18" t="s">
        <v>202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8" t="s">
        <v>8</v>
      </c>
      <c r="BK244" s="184">
        <f>ROUND(I244*H244,0)</f>
        <v>0</v>
      </c>
      <c r="BL244" s="18" t="s">
        <v>92</v>
      </c>
      <c r="BM244" s="183" t="s">
        <v>379</v>
      </c>
    </row>
    <row r="245" s="13" customFormat="1">
      <c r="A245" s="13"/>
      <c r="B245" s="185"/>
      <c r="C245" s="13"/>
      <c r="D245" s="186" t="s">
        <v>210</v>
      </c>
      <c r="E245" s="187" t="s">
        <v>1</v>
      </c>
      <c r="F245" s="188" t="s">
        <v>108</v>
      </c>
      <c r="G245" s="13"/>
      <c r="H245" s="189">
        <v>83.622</v>
      </c>
      <c r="I245" s="190"/>
      <c r="J245" s="13"/>
      <c r="K245" s="13"/>
      <c r="L245" s="185"/>
      <c r="M245" s="191"/>
      <c r="N245" s="192"/>
      <c r="O245" s="192"/>
      <c r="P245" s="192"/>
      <c r="Q245" s="192"/>
      <c r="R245" s="192"/>
      <c r="S245" s="192"/>
      <c r="T245" s="19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7" t="s">
        <v>210</v>
      </c>
      <c r="AU245" s="187" t="s">
        <v>86</v>
      </c>
      <c r="AV245" s="13" t="s">
        <v>86</v>
      </c>
      <c r="AW245" s="13" t="s">
        <v>33</v>
      </c>
      <c r="AX245" s="13" t="s">
        <v>8</v>
      </c>
      <c r="AY245" s="187" t="s">
        <v>202</v>
      </c>
    </row>
    <row r="246" s="2" customFormat="1" ht="16.5" customHeight="1">
      <c r="A246" s="37"/>
      <c r="B246" s="171"/>
      <c r="C246" s="202" t="s">
        <v>380</v>
      </c>
      <c r="D246" s="202" t="s">
        <v>276</v>
      </c>
      <c r="E246" s="203" t="s">
        <v>381</v>
      </c>
      <c r="F246" s="204" t="s">
        <v>382</v>
      </c>
      <c r="G246" s="205" t="s">
        <v>241</v>
      </c>
      <c r="H246" s="206">
        <v>160.40000000000001</v>
      </c>
      <c r="I246" s="207"/>
      <c r="J246" s="208">
        <f>ROUND(I246*H246,0)</f>
        <v>0</v>
      </c>
      <c r="K246" s="204" t="s">
        <v>1</v>
      </c>
      <c r="L246" s="209"/>
      <c r="M246" s="210" t="s">
        <v>1</v>
      </c>
      <c r="N246" s="211" t="s">
        <v>42</v>
      </c>
      <c r="O246" s="76"/>
      <c r="P246" s="181">
        <f>O246*H246</f>
        <v>0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3" t="s">
        <v>238</v>
      </c>
      <c r="AT246" s="183" t="s">
        <v>276</v>
      </c>
      <c r="AU246" s="183" t="s">
        <v>86</v>
      </c>
      <c r="AY246" s="18" t="s">
        <v>202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8" t="s">
        <v>8</v>
      </c>
      <c r="BK246" s="184">
        <f>ROUND(I246*H246,0)</f>
        <v>0</v>
      </c>
      <c r="BL246" s="18" t="s">
        <v>92</v>
      </c>
      <c r="BM246" s="183" t="s">
        <v>383</v>
      </c>
    </row>
    <row r="247" s="13" customFormat="1">
      <c r="A247" s="13"/>
      <c r="B247" s="185"/>
      <c r="C247" s="13"/>
      <c r="D247" s="186" t="s">
        <v>210</v>
      </c>
      <c r="E247" s="187" t="s">
        <v>1</v>
      </c>
      <c r="F247" s="188" t="s">
        <v>384</v>
      </c>
      <c r="G247" s="13"/>
      <c r="H247" s="189">
        <v>14.949999999999999</v>
      </c>
      <c r="I247" s="190"/>
      <c r="J247" s="13"/>
      <c r="K247" s="13"/>
      <c r="L247" s="185"/>
      <c r="M247" s="191"/>
      <c r="N247" s="192"/>
      <c r="O247" s="192"/>
      <c r="P247" s="192"/>
      <c r="Q247" s="192"/>
      <c r="R247" s="192"/>
      <c r="S247" s="192"/>
      <c r="T247" s="19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7" t="s">
        <v>210</v>
      </c>
      <c r="AU247" s="187" t="s">
        <v>86</v>
      </c>
      <c r="AV247" s="13" t="s">
        <v>86</v>
      </c>
      <c r="AW247" s="13" t="s">
        <v>33</v>
      </c>
      <c r="AX247" s="13" t="s">
        <v>77</v>
      </c>
      <c r="AY247" s="187" t="s">
        <v>202</v>
      </c>
    </row>
    <row r="248" s="14" customFormat="1">
      <c r="A248" s="14"/>
      <c r="B248" s="194"/>
      <c r="C248" s="14"/>
      <c r="D248" s="186" t="s">
        <v>210</v>
      </c>
      <c r="E248" s="195" t="s">
        <v>146</v>
      </c>
      <c r="F248" s="196" t="s">
        <v>385</v>
      </c>
      <c r="G248" s="14"/>
      <c r="H248" s="197">
        <v>14.949999999999999</v>
      </c>
      <c r="I248" s="198"/>
      <c r="J248" s="14"/>
      <c r="K248" s="14"/>
      <c r="L248" s="194"/>
      <c r="M248" s="199"/>
      <c r="N248" s="200"/>
      <c r="O248" s="200"/>
      <c r="P248" s="200"/>
      <c r="Q248" s="200"/>
      <c r="R248" s="200"/>
      <c r="S248" s="200"/>
      <c r="T248" s="20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5" t="s">
        <v>210</v>
      </c>
      <c r="AU248" s="195" t="s">
        <v>86</v>
      </c>
      <c r="AV248" s="14" t="s">
        <v>89</v>
      </c>
      <c r="AW248" s="14" t="s">
        <v>33</v>
      </c>
      <c r="AX248" s="14" t="s">
        <v>77</v>
      </c>
      <c r="AY248" s="195" t="s">
        <v>202</v>
      </c>
    </row>
    <row r="249" s="13" customFormat="1">
      <c r="A249" s="13"/>
      <c r="B249" s="185"/>
      <c r="C249" s="13"/>
      <c r="D249" s="186" t="s">
        <v>210</v>
      </c>
      <c r="E249" s="187" t="s">
        <v>1</v>
      </c>
      <c r="F249" s="188" t="s">
        <v>386</v>
      </c>
      <c r="G249" s="13"/>
      <c r="H249" s="189">
        <v>4.3700000000000001</v>
      </c>
      <c r="I249" s="190"/>
      <c r="J249" s="13"/>
      <c r="K249" s="13"/>
      <c r="L249" s="185"/>
      <c r="M249" s="191"/>
      <c r="N249" s="192"/>
      <c r="O249" s="192"/>
      <c r="P249" s="192"/>
      <c r="Q249" s="192"/>
      <c r="R249" s="192"/>
      <c r="S249" s="192"/>
      <c r="T249" s="19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7" t="s">
        <v>210</v>
      </c>
      <c r="AU249" s="187" t="s">
        <v>86</v>
      </c>
      <c r="AV249" s="13" t="s">
        <v>86</v>
      </c>
      <c r="AW249" s="13" t="s">
        <v>33</v>
      </c>
      <c r="AX249" s="13" t="s">
        <v>77</v>
      </c>
      <c r="AY249" s="187" t="s">
        <v>202</v>
      </c>
    </row>
    <row r="250" s="14" customFormat="1">
      <c r="A250" s="14"/>
      <c r="B250" s="194"/>
      <c r="C250" s="14"/>
      <c r="D250" s="186" t="s">
        <v>210</v>
      </c>
      <c r="E250" s="195" t="s">
        <v>148</v>
      </c>
      <c r="F250" s="196" t="s">
        <v>387</v>
      </c>
      <c r="G250" s="14"/>
      <c r="H250" s="197">
        <v>4.3700000000000001</v>
      </c>
      <c r="I250" s="198"/>
      <c r="J250" s="14"/>
      <c r="K250" s="14"/>
      <c r="L250" s="194"/>
      <c r="M250" s="199"/>
      <c r="N250" s="200"/>
      <c r="O250" s="200"/>
      <c r="P250" s="200"/>
      <c r="Q250" s="200"/>
      <c r="R250" s="200"/>
      <c r="S250" s="200"/>
      <c r="T250" s="20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5" t="s">
        <v>210</v>
      </c>
      <c r="AU250" s="195" t="s">
        <v>86</v>
      </c>
      <c r="AV250" s="14" t="s">
        <v>89</v>
      </c>
      <c r="AW250" s="14" t="s">
        <v>33</v>
      </c>
      <c r="AX250" s="14" t="s">
        <v>77</v>
      </c>
      <c r="AY250" s="195" t="s">
        <v>202</v>
      </c>
    </row>
    <row r="251" s="13" customFormat="1">
      <c r="A251" s="13"/>
      <c r="B251" s="185"/>
      <c r="C251" s="13"/>
      <c r="D251" s="186" t="s">
        <v>210</v>
      </c>
      <c r="E251" s="187" t="s">
        <v>1</v>
      </c>
      <c r="F251" s="188" t="s">
        <v>388</v>
      </c>
      <c r="G251" s="13"/>
      <c r="H251" s="189">
        <v>10.390000000000001</v>
      </c>
      <c r="I251" s="190"/>
      <c r="J251" s="13"/>
      <c r="K251" s="13"/>
      <c r="L251" s="185"/>
      <c r="M251" s="191"/>
      <c r="N251" s="192"/>
      <c r="O251" s="192"/>
      <c r="P251" s="192"/>
      <c r="Q251" s="192"/>
      <c r="R251" s="192"/>
      <c r="S251" s="192"/>
      <c r="T251" s="19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7" t="s">
        <v>210</v>
      </c>
      <c r="AU251" s="187" t="s">
        <v>86</v>
      </c>
      <c r="AV251" s="13" t="s">
        <v>86</v>
      </c>
      <c r="AW251" s="13" t="s">
        <v>33</v>
      </c>
      <c r="AX251" s="13" t="s">
        <v>77</v>
      </c>
      <c r="AY251" s="187" t="s">
        <v>202</v>
      </c>
    </row>
    <row r="252" s="14" customFormat="1">
      <c r="A252" s="14"/>
      <c r="B252" s="194"/>
      <c r="C252" s="14"/>
      <c r="D252" s="186" t="s">
        <v>210</v>
      </c>
      <c r="E252" s="195" t="s">
        <v>150</v>
      </c>
      <c r="F252" s="196" t="s">
        <v>389</v>
      </c>
      <c r="G252" s="14"/>
      <c r="H252" s="197">
        <v>10.390000000000001</v>
      </c>
      <c r="I252" s="198"/>
      <c r="J252" s="14"/>
      <c r="K252" s="14"/>
      <c r="L252" s="194"/>
      <c r="M252" s="199"/>
      <c r="N252" s="200"/>
      <c r="O252" s="200"/>
      <c r="P252" s="200"/>
      <c r="Q252" s="200"/>
      <c r="R252" s="200"/>
      <c r="S252" s="200"/>
      <c r="T252" s="20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5" t="s">
        <v>210</v>
      </c>
      <c r="AU252" s="195" t="s">
        <v>86</v>
      </c>
      <c r="AV252" s="14" t="s">
        <v>89</v>
      </c>
      <c r="AW252" s="14" t="s">
        <v>33</v>
      </c>
      <c r="AX252" s="14" t="s">
        <v>77</v>
      </c>
      <c r="AY252" s="195" t="s">
        <v>202</v>
      </c>
    </row>
    <row r="253" s="13" customFormat="1">
      <c r="A253" s="13"/>
      <c r="B253" s="185"/>
      <c r="C253" s="13"/>
      <c r="D253" s="186" t="s">
        <v>210</v>
      </c>
      <c r="E253" s="187" t="s">
        <v>1</v>
      </c>
      <c r="F253" s="188" t="s">
        <v>390</v>
      </c>
      <c r="G253" s="13"/>
      <c r="H253" s="189">
        <v>7.9400000000000004</v>
      </c>
      <c r="I253" s="190"/>
      <c r="J253" s="13"/>
      <c r="K253" s="13"/>
      <c r="L253" s="185"/>
      <c r="M253" s="191"/>
      <c r="N253" s="192"/>
      <c r="O253" s="192"/>
      <c r="P253" s="192"/>
      <c r="Q253" s="192"/>
      <c r="R253" s="192"/>
      <c r="S253" s="192"/>
      <c r="T253" s="19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7" t="s">
        <v>210</v>
      </c>
      <c r="AU253" s="187" t="s">
        <v>86</v>
      </c>
      <c r="AV253" s="13" t="s">
        <v>86</v>
      </c>
      <c r="AW253" s="13" t="s">
        <v>33</v>
      </c>
      <c r="AX253" s="13" t="s">
        <v>77</v>
      </c>
      <c r="AY253" s="187" t="s">
        <v>202</v>
      </c>
    </row>
    <row r="254" s="13" customFormat="1">
      <c r="A254" s="13"/>
      <c r="B254" s="185"/>
      <c r="C254" s="13"/>
      <c r="D254" s="186" t="s">
        <v>210</v>
      </c>
      <c r="E254" s="187" t="s">
        <v>1</v>
      </c>
      <c r="F254" s="188" t="s">
        <v>391</v>
      </c>
      <c r="G254" s="13"/>
      <c r="H254" s="189">
        <v>-2.1379999999999999</v>
      </c>
      <c r="I254" s="190"/>
      <c r="J254" s="13"/>
      <c r="K254" s="13"/>
      <c r="L254" s="185"/>
      <c r="M254" s="191"/>
      <c r="N254" s="192"/>
      <c r="O254" s="192"/>
      <c r="P254" s="192"/>
      <c r="Q254" s="192"/>
      <c r="R254" s="192"/>
      <c r="S254" s="192"/>
      <c r="T254" s="19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7" t="s">
        <v>210</v>
      </c>
      <c r="AU254" s="187" t="s">
        <v>86</v>
      </c>
      <c r="AV254" s="13" t="s">
        <v>86</v>
      </c>
      <c r="AW254" s="13" t="s">
        <v>33</v>
      </c>
      <c r="AX254" s="13" t="s">
        <v>77</v>
      </c>
      <c r="AY254" s="187" t="s">
        <v>202</v>
      </c>
    </row>
    <row r="255" s="14" customFormat="1">
      <c r="A255" s="14"/>
      <c r="B255" s="194"/>
      <c r="C255" s="14"/>
      <c r="D255" s="186" t="s">
        <v>210</v>
      </c>
      <c r="E255" s="195" t="s">
        <v>152</v>
      </c>
      <c r="F255" s="196" t="s">
        <v>392</v>
      </c>
      <c r="G255" s="14"/>
      <c r="H255" s="197">
        <v>5.8019999999999996</v>
      </c>
      <c r="I255" s="198"/>
      <c r="J255" s="14"/>
      <c r="K255" s="14"/>
      <c r="L255" s="194"/>
      <c r="M255" s="199"/>
      <c r="N255" s="200"/>
      <c r="O255" s="200"/>
      <c r="P255" s="200"/>
      <c r="Q255" s="200"/>
      <c r="R255" s="200"/>
      <c r="S255" s="200"/>
      <c r="T255" s="20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5" t="s">
        <v>210</v>
      </c>
      <c r="AU255" s="195" t="s">
        <v>86</v>
      </c>
      <c r="AV255" s="14" t="s">
        <v>89</v>
      </c>
      <c r="AW255" s="14" t="s">
        <v>33</v>
      </c>
      <c r="AX255" s="14" t="s">
        <v>77</v>
      </c>
      <c r="AY255" s="195" t="s">
        <v>202</v>
      </c>
    </row>
    <row r="256" s="13" customFormat="1">
      <c r="A256" s="13"/>
      <c r="B256" s="185"/>
      <c r="C256" s="13"/>
      <c r="D256" s="186" t="s">
        <v>210</v>
      </c>
      <c r="E256" s="187" t="s">
        <v>1</v>
      </c>
      <c r="F256" s="188" t="s">
        <v>393</v>
      </c>
      <c r="G256" s="13"/>
      <c r="H256" s="189">
        <v>2.1379999999999999</v>
      </c>
      <c r="I256" s="190"/>
      <c r="J256" s="13"/>
      <c r="K256" s="13"/>
      <c r="L256" s="185"/>
      <c r="M256" s="191"/>
      <c r="N256" s="192"/>
      <c r="O256" s="192"/>
      <c r="P256" s="192"/>
      <c r="Q256" s="192"/>
      <c r="R256" s="192"/>
      <c r="S256" s="192"/>
      <c r="T256" s="19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7" t="s">
        <v>210</v>
      </c>
      <c r="AU256" s="187" t="s">
        <v>86</v>
      </c>
      <c r="AV256" s="13" t="s">
        <v>86</v>
      </c>
      <c r="AW256" s="13" t="s">
        <v>33</v>
      </c>
      <c r="AX256" s="13" t="s">
        <v>77</v>
      </c>
      <c r="AY256" s="187" t="s">
        <v>202</v>
      </c>
    </row>
    <row r="257" s="14" customFormat="1">
      <c r="A257" s="14"/>
      <c r="B257" s="194"/>
      <c r="C257" s="14"/>
      <c r="D257" s="186" t="s">
        <v>210</v>
      </c>
      <c r="E257" s="195" t="s">
        <v>154</v>
      </c>
      <c r="F257" s="196" t="s">
        <v>394</v>
      </c>
      <c r="G257" s="14"/>
      <c r="H257" s="197">
        <v>2.1379999999999999</v>
      </c>
      <c r="I257" s="198"/>
      <c r="J257" s="14"/>
      <c r="K257" s="14"/>
      <c r="L257" s="194"/>
      <c r="M257" s="199"/>
      <c r="N257" s="200"/>
      <c r="O257" s="200"/>
      <c r="P257" s="200"/>
      <c r="Q257" s="200"/>
      <c r="R257" s="200"/>
      <c r="S257" s="200"/>
      <c r="T257" s="20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5" t="s">
        <v>210</v>
      </c>
      <c r="AU257" s="195" t="s">
        <v>86</v>
      </c>
      <c r="AV257" s="14" t="s">
        <v>89</v>
      </c>
      <c r="AW257" s="14" t="s">
        <v>33</v>
      </c>
      <c r="AX257" s="14" t="s">
        <v>77</v>
      </c>
      <c r="AY257" s="195" t="s">
        <v>202</v>
      </c>
    </row>
    <row r="258" s="13" customFormat="1">
      <c r="A258" s="13"/>
      <c r="B258" s="185"/>
      <c r="C258" s="13"/>
      <c r="D258" s="186" t="s">
        <v>210</v>
      </c>
      <c r="E258" s="187" t="s">
        <v>1</v>
      </c>
      <c r="F258" s="188" t="s">
        <v>395</v>
      </c>
      <c r="G258" s="13"/>
      <c r="H258" s="189">
        <v>29.48</v>
      </c>
      <c r="I258" s="190"/>
      <c r="J258" s="13"/>
      <c r="K258" s="13"/>
      <c r="L258" s="185"/>
      <c r="M258" s="191"/>
      <c r="N258" s="192"/>
      <c r="O258" s="192"/>
      <c r="P258" s="192"/>
      <c r="Q258" s="192"/>
      <c r="R258" s="192"/>
      <c r="S258" s="192"/>
      <c r="T258" s="19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7" t="s">
        <v>210</v>
      </c>
      <c r="AU258" s="187" t="s">
        <v>86</v>
      </c>
      <c r="AV258" s="13" t="s">
        <v>86</v>
      </c>
      <c r="AW258" s="13" t="s">
        <v>33</v>
      </c>
      <c r="AX258" s="13" t="s">
        <v>77</v>
      </c>
      <c r="AY258" s="187" t="s">
        <v>202</v>
      </c>
    </row>
    <row r="259" s="14" customFormat="1">
      <c r="A259" s="14"/>
      <c r="B259" s="194"/>
      <c r="C259" s="14"/>
      <c r="D259" s="186" t="s">
        <v>210</v>
      </c>
      <c r="E259" s="195" t="s">
        <v>156</v>
      </c>
      <c r="F259" s="196" t="s">
        <v>396</v>
      </c>
      <c r="G259" s="14"/>
      <c r="H259" s="197">
        <v>29.48</v>
      </c>
      <c r="I259" s="198"/>
      <c r="J259" s="14"/>
      <c r="K259" s="14"/>
      <c r="L259" s="194"/>
      <c r="M259" s="199"/>
      <c r="N259" s="200"/>
      <c r="O259" s="200"/>
      <c r="P259" s="200"/>
      <c r="Q259" s="200"/>
      <c r="R259" s="200"/>
      <c r="S259" s="200"/>
      <c r="T259" s="20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5" t="s">
        <v>210</v>
      </c>
      <c r="AU259" s="195" t="s">
        <v>86</v>
      </c>
      <c r="AV259" s="14" t="s">
        <v>89</v>
      </c>
      <c r="AW259" s="14" t="s">
        <v>33</v>
      </c>
      <c r="AX259" s="14" t="s">
        <v>77</v>
      </c>
      <c r="AY259" s="195" t="s">
        <v>202</v>
      </c>
    </row>
    <row r="260" s="13" customFormat="1">
      <c r="A260" s="13"/>
      <c r="B260" s="185"/>
      <c r="C260" s="13"/>
      <c r="D260" s="186" t="s">
        <v>210</v>
      </c>
      <c r="E260" s="187" t="s">
        <v>1</v>
      </c>
      <c r="F260" s="188" t="s">
        <v>397</v>
      </c>
      <c r="G260" s="13"/>
      <c r="H260" s="189">
        <v>77.489999999999995</v>
      </c>
      <c r="I260" s="190"/>
      <c r="J260" s="13"/>
      <c r="K260" s="13"/>
      <c r="L260" s="185"/>
      <c r="M260" s="191"/>
      <c r="N260" s="192"/>
      <c r="O260" s="192"/>
      <c r="P260" s="192"/>
      <c r="Q260" s="192"/>
      <c r="R260" s="192"/>
      <c r="S260" s="192"/>
      <c r="T260" s="19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7" t="s">
        <v>210</v>
      </c>
      <c r="AU260" s="187" t="s">
        <v>86</v>
      </c>
      <c r="AV260" s="13" t="s">
        <v>86</v>
      </c>
      <c r="AW260" s="13" t="s">
        <v>33</v>
      </c>
      <c r="AX260" s="13" t="s">
        <v>77</v>
      </c>
      <c r="AY260" s="187" t="s">
        <v>202</v>
      </c>
    </row>
    <row r="261" s="14" customFormat="1">
      <c r="A261" s="14"/>
      <c r="B261" s="194"/>
      <c r="C261" s="14"/>
      <c r="D261" s="186" t="s">
        <v>210</v>
      </c>
      <c r="E261" s="195" t="s">
        <v>158</v>
      </c>
      <c r="F261" s="196" t="s">
        <v>398</v>
      </c>
      <c r="G261" s="14"/>
      <c r="H261" s="197">
        <v>77.489999999999995</v>
      </c>
      <c r="I261" s="198"/>
      <c r="J261" s="14"/>
      <c r="K261" s="14"/>
      <c r="L261" s="194"/>
      <c r="M261" s="199"/>
      <c r="N261" s="200"/>
      <c r="O261" s="200"/>
      <c r="P261" s="200"/>
      <c r="Q261" s="200"/>
      <c r="R261" s="200"/>
      <c r="S261" s="200"/>
      <c r="T261" s="20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5" t="s">
        <v>210</v>
      </c>
      <c r="AU261" s="195" t="s">
        <v>86</v>
      </c>
      <c r="AV261" s="14" t="s">
        <v>89</v>
      </c>
      <c r="AW261" s="14" t="s">
        <v>33</v>
      </c>
      <c r="AX261" s="14" t="s">
        <v>77</v>
      </c>
      <c r="AY261" s="195" t="s">
        <v>202</v>
      </c>
    </row>
    <row r="262" s="13" customFormat="1">
      <c r="A262" s="13"/>
      <c r="B262" s="185"/>
      <c r="C262" s="13"/>
      <c r="D262" s="186" t="s">
        <v>210</v>
      </c>
      <c r="E262" s="187" t="s">
        <v>1</v>
      </c>
      <c r="F262" s="188" t="s">
        <v>399</v>
      </c>
      <c r="G262" s="13"/>
      <c r="H262" s="189">
        <v>15.779999999999999</v>
      </c>
      <c r="I262" s="190"/>
      <c r="J262" s="13"/>
      <c r="K262" s="13"/>
      <c r="L262" s="185"/>
      <c r="M262" s="191"/>
      <c r="N262" s="192"/>
      <c r="O262" s="192"/>
      <c r="P262" s="192"/>
      <c r="Q262" s="192"/>
      <c r="R262" s="192"/>
      <c r="S262" s="192"/>
      <c r="T262" s="19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7" t="s">
        <v>210</v>
      </c>
      <c r="AU262" s="187" t="s">
        <v>86</v>
      </c>
      <c r="AV262" s="13" t="s">
        <v>86</v>
      </c>
      <c r="AW262" s="13" t="s">
        <v>33</v>
      </c>
      <c r="AX262" s="13" t="s">
        <v>77</v>
      </c>
      <c r="AY262" s="187" t="s">
        <v>202</v>
      </c>
    </row>
    <row r="263" s="14" customFormat="1">
      <c r="A263" s="14"/>
      <c r="B263" s="194"/>
      <c r="C263" s="14"/>
      <c r="D263" s="186" t="s">
        <v>210</v>
      </c>
      <c r="E263" s="195" t="s">
        <v>159</v>
      </c>
      <c r="F263" s="196" t="s">
        <v>400</v>
      </c>
      <c r="G263" s="14"/>
      <c r="H263" s="197">
        <v>15.779999999999999</v>
      </c>
      <c r="I263" s="198"/>
      <c r="J263" s="14"/>
      <c r="K263" s="14"/>
      <c r="L263" s="194"/>
      <c r="M263" s="199"/>
      <c r="N263" s="200"/>
      <c r="O263" s="200"/>
      <c r="P263" s="200"/>
      <c r="Q263" s="200"/>
      <c r="R263" s="200"/>
      <c r="S263" s="200"/>
      <c r="T263" s="20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5" t="s">
        <v>210</v>
      </c>
      <c r="AU263" s="195" t="s">
        <v>86</v>
      </c>
      <c r="AV263" s="14" t="s">
        <v>89</v>
      </c>
      <c r="AW263" s="14" t="s">
        <v>33</v>
      </c>
      <c r="AX263" s="14" t="s">
        <v>77</v>
      </c>
      <c r="AY263" s="195" t="s">
        <v>202</v>
      </c>
    </row>
    <row r="264" s="15" customFormat="1">
      <c r="A264" s="15"/>
      <c r="B264" s="212"/>
      <c r="C264" s="15"/>
      <c r="D264" s="186" t="s">
        <v>210</v>
      </c>
      <c r="E264" s="213" t="s">
        <v>1</v>
      </c>
      <c r="F264" s="214" t="s">
        <v>354</v>
      </c>
      <c r="G264" s="15"/>
      <c r="H264" s="215">
        <v>160.40000000000001</v>
      </c>
      <c r="I264" s="216"/>
      <c r="J264" s="15"/>
      <c r="K264" s="15"/>
      <c r="L264" s="212"/>
      <c r="M264" s="217"/>
      <c r="N264" s="218"/>
      <c r="O264" s="218"/>
      <c r="P264" s="218"/>
      <c r="Q264" s="218"/>
      <c r="R264" s="218"/>
      <c r="S264" s="218"/>
      <c r="T264" s="21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13" t="s">
        <v>210</v>
      </c>
      <c r="AU264" s="213" t="s">
        <v>86</v>
      </c>
      <c r="AV264" s="15" t="s">
        <v>92</v>
      </c>
      <c r="AW264" s="15" t="s">
        <v>33</v>
      </c>
      <c r="AX264" s="15" t="s">
        <v>8</v>
      </c>
      <c r="AY264" s="213" t="s">
        <v>202</v>
      </c>
    </row>
    <row r="265" s="2" customFormat="1" ht="21.75" customHeight="1">
      <c r="A265" s="37"/>
      <c r="B265" s="171"/>
      <c r="C265" s="172" t="s">
        <v>401</v>
      </c>
      <c r="D265" s="172" t="s">
        <v>204</v>
      </c>
      <c r="E265" s="173" t="s">
        <v>402</v>
      </c>
      <c r="F265" s="174" t="s">
        <v>403</v>
      </c>
      <c r="G265" s="175" t="s">
        <v>241</v>
      </c>
      <c r="H265" s="176">
        <v>12.528000000000001</v>
      </c>
      <c r="I265" s="177"/>
      <c r="J265" s="178">
        <f>ROUND(I265*H265,0)</f>
        <v>0</v>
      </c>
      <c r="K265" s="174" t="s">
        <v>208</v>
      </c>
      <c r="L265" s="38"/>
      <c r="M265" s="179" t="s">
        <v>1</v>
      </c>
      <c r="N265" s="180" t="s">
        <v>42</v>
      </c>
      <c r="O265" s="76"/>
      <c r="P265" s="181">
        <f>O265*H265</f>
        <v>0</v>
      </c>
      <c r="Q265" s="181">
        <v>0.11169999999999999</v>
      </c>
      <c r="R265" s="181">
        <f>Q265*H265</f>
        <v>1.3993776</v>
      </c>
      <c r="S265" s="181">
        <v>0</v>
      </c>
      <c r="T265" s="18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3" t="s">
        <v>92</v>
      </c>
      <c r="AT265" s="183" t="s">
        <v>204</v>
      </c>
      <c r="AU265" s="183" t="s">
        <v>86</v>
      </c>
      <c r="AY265" s="18" t="s">
        <v>202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8" t="s">
        <v>8</v>
      </c>
      <c r="BK265" s="184">
        <f>ROUND(I265*H265,0)</f>
        <v>0</v>
      </c>
      <c r="BL265" s="18" t="s">
        <v>92</v>
      </c>
      <c r="BM265" s="183" t="s">
        <v>404</v>
      </c>
    </row>
    <row r="266" s="13" customFormat="1">
      <c r="A266" s="13"/>
      <c r="B266" s="185"/>
      <c r="C266" s="13"/>
      <c r="D266" s="186" t="s">
        <v>210</v>
      </c>
      <c r="E266" s="187" t="s">
        <v>1</v>
      </c>
      <c r="F266" s="188" t="s">
        <v>150</v>
      </c>
      <c r="G266" s="13"/>
      <c r="H266" s="189">
        <v>10.390000000000001</v>
      </c>
      <c r="I266" s="190"/>
      <c r="J266" s="13"/>
      <c r="K266" s="13"/>
      <c r="L266" s="185"/>
      <c r="M266" s="191"/>
      <c r="N266" s="192"/>
      <c r="O266" s="192"/>
      <c r="P266" s="192"/>
      <c r="Q266" s="192"/>
      <c r="R266" s="192"/>
      <c r="S266" s="192"/>
      <c r="T266" s="19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7" t="s">
        <v>210</v>
      </c>
      <c r="AU266" s="187" t="s">
        <v>86</v>
      </c>
      <c r="AV266" s="13" t="s">
        <v>86</v>
      </c>
      <c r="AW266" s="13" t="s">
        <v>33</v>
      </c>
      <c r="AX266" s="13" t="s">
        <v>77</v>
      </c>
      <c r="AY266" s="187" t="s">
        <v>202</v>
      </c>
    </row>
    <row r="267" s="13" customFormat="1">
      <c r="A267" s="13"/>
      <c r="B267" s="185"/>
      <c r="C267" s="13"/>
      <c r="D267" s="186" t="s">
        <v>210</v>
      </c>
      <c r="E267" s="187" t="s">
        <v>1</v>
      </c>
      <c r="F267" s="188" t="s">
        <v>154</v>
      </c>
      <c r="G267" s="13"/>
      <c r="H267" s="189">
        <v>2.1379999999999999</v>
      </c>
      <c r="I267" s="190"/>
      <c r="J267" s="13"/>
      <c r="K267" s="13"/>
      <c r="L267" s="185"/>
      <c r="M267" s="191"/>
      <c r="N267" s="192"/>
      <c r="O267" s="192"/>
      <c r="P267" s="192"/>
      <c r="Q267" s="192"/>
      <c r="R267" s="192"/>
      <c r="S267" s="192"/>
      <c r="T267" s="19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7" t="s">
        <v>210</v>
      </c>
      <c r="AU267" s="187" t="s">
        <v>86</v>
      </c>
      <c r="AV267" s="13" t="s">
        <v>86</v>
      </c>
      <c r="AW267" s="13" t="s">
        <v>33</v>
      </c>
      <c r="AX267" s="13" t="s">
        <v>77</v>
      </c>
      <c r="AY267" s="187" t="s">
        <v>202</v>
      </c>
    </row>
    <row r="268" s="14" customFormat="1">
      <c r="A268" s="14"/>
      <c r="B268" s="194"/>
      <c r="C268" s="14"/>
      <c r="D268" s="186" t="s">
        <v>210</v>
      </c>
      <c r="E268" s="195" t="s">
        <v>1</v>
      </c>
      <c r="F268" s="196" t="s">
        <v>237</v>
      </c>
      <c r="G268" s="14"/>
      <c r="H268" s="197">
        <v>12.528000000000001</v>
      </c>
      <c r="I268" s="198"/>
      <c r="J268" s="14"/>
      <c r="K268" s="14"/>
      <c r="L268" s="194"/>
      <c r="M268" s="199"/>
      <c r="N268" s="200"/>
      <c r="O268" s="200"/>
      <c r="P268" s="200"/>
      <c r="Q268" s="200"/>
      <c r="R268" s="200"/>
      <c r="S268" s="200"/>
      <c r="T268" s="20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5" t="s">
        <v>210</v>
      </c>
      <c r="AU268" s="195" t="s">
        <v>86</v>
      </c>
      <c r="AV268" s="14" t="s">
        <v>89</v>
      </c>
      <c r="AW268" s="14" t="s">
        <v>33</v>
      </c>
      <c r="AX268" s="14" t="s">
        <v>8</v>
      </c>
      <c r="AY268" s="195" t="s">
        <v>202</v>
      </c>
    </row>
    <row r="269" s="2" customFormat="1" ht="21.75" customHeight="1">
      <c r="A269" s="37"/>
      <c r="B269" s="171"/>
      <c r="C269" s="172" t="s">
        <v>405</v>
      </c>
      <c r="D269" s="172" t="s">
        <v>204</v>
      </c>
      <c r="E269" s="173" t="s">
        <v>406</v>
      </c>
      <c r="F269" s="174" t="s">
        <v>407</v>
      </c>
      <c r="G269" s="175" t="s">
        <v>408</v>
      </c>
      <c r="H269" s="176">
        <v>1</v>
      </c>
      <c r="I269" s="177"/>
      <c r="J269" s="178">
        <f>ROUND(I269*H269,0)</f>
        <v>0</v>
      </c>
      <c r="K269" s="174" t="s">
        <v>208</v>
      </c>
      <c r="L269" s="38"/>
      <c r="M269" s="179" t="s">
        <v>1</v>
      </c>
      <c r="N269" s="180" t="s">
        <v>42</v>
      </c>
      <c r="O269" s="76"/>
      <c r="P269" s="181">
        <f>O269*H269</f>
        <v>0</v>
      </c>
      <c r="Q269" s="181">
        <v>0.04684</v>
      </c>
      <c r="R269" s="181">
        <f>Q269*H269</f>
        <v>0.04684</v>
      </c>
      <c r="S269" s="181">
        <v>0</v>
      </c>
      <c r="T269" s="182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3" t="s">
        <v>92</v>
      </c>
      <c r="AT269" s="183" t="s">
        <v>204</v>
      </c>
      <c r="AU269" s="183" t="s">
        <v>86</v>
      </c>
      <c r="AY269" s="18" t="s">
        <v>202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8" t="s">
        <v>8</v>
      </c>
      <c r="BK269" s="184">
        <f>ROUND(I269*H269,0)</f>
        <v>0</v>
      </c>
      <c r="BL269" s="18" t="s">
        <v>92</v>
      </c>
      <c r="BM269" s="183" t="s">
        <v>409</v>
      </c>
    </row>
    <row r="270" s="13" customFormat="1">
      <c r="A270" s="13"/>
      <c r="B270" s="185"/>
      <c r="C270" s="13"/>
      <c r="D270" s="186" t="s">
        <v>210</v>
      </c>
      <c r="E270" s="187" t="s">
        <v>1</v>
      </c>
      <c r="F270" s="188" t="s">
        <v>410</v>
      </c>
      <c r="G270" s="13"/>
      <c r="H270" s="189">
        <v>1</v>
      </c>
      <c r="I270" s="190"/>
      <c r="J270" s="13"/>
      <c r="K270" s="13"/>
      <c r="L270" s="185"/>
      <c r="M270" s="191"/>
      <c r="N270" s="192"/>
      <c r="O270" s="192"/>
      <c r="P270" s="192"/>
      <c r="Q270" s="192"/>
      <c r="R270" s="192"/>
      <c r="S270" s="192"/>
      <c r="T270" s="19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7" t="s">
        <v>210</v>
      </c>
      <c r="AU270" s="187" t="s">
        <v>86</v>
      </c>
      <c r="AV270" s="13" t="s">
        <v>86</v>
      </c>
      <c r="AW270" s="13" t="s">
        <v>33</v>
      </c>
      <c r="AX270" s="13" t="s">
        <v>8</v>
      </c>
      <c r="AY270" s="187" t="s">
        <v>202</v>
      </c>
    </row>
    <row r="271" s="2" customFormat="1" ht="37.8" customHeight="1">
      <c r="A271" s="37"/>
      <c r="B271" s="171"/>
      <c r="C271" s="202" t="s">
        <v>411</v>
      </c>
      <c r="D271" s="202" t="s">
        <v>276</v>
      </c>
      <c r="E271" s="203" t="s">
        <v>412</v>
      </c>
      <c r="F271" s="204" t="s">
        <v>413</v>
      </c>
      <c r="G271" s="205" t="s">
        <v>408</v>
      </c>
      <c r="H271" s="206">
        <v>1</v>
      </c>
      <c r="I271" s="207"/>
      <c r="J271" s="208">
        <f>ROUND(I271*H271,0)</f>
        <v>0</v>
      </c>
      <c r="K271" s="204" t="s">
        <v>208</v>
      </c>
      <c r="L271" s="209"/>
      <c r="M271" s="210" t="s">
        <v>1</v>
      </c>
      <c r="N271" s="211" t="s">
        <v>42</v>
      </c>
      <c r="O271" s="76"/>
      <c r="P271" s="181">
        <f>O271*H271</f>
        <v>0</v>
      </c>
      <c r="Q271" s="181">
        <v>0.01521</v>
      </c>
      <c r="R271" s="181">
        <f>Q271*H271</f>
        <v>0.01521</v>
      </c>
      <c r="S271" s="181">
        <v>0</v>
      </c>
      <c r="T271" s="182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3" t="s">
        <v>238</v>
      </c>
      <c r="AT271" s="183" t="s">
        <v>276</v>
      </c>
      <c r="AU271" s="183" t="s">
        <v>86</v>
      </c>
      <c r="AY271" s="18" t="s">
        <v>202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8" t="s">
        <v>8</v>
      </c>
      <c r="BK271" s="184">
        <f>ROUND(I271*H271,0)</f>
        <v>0</v>
      </c>
      <c r="BL271" s="18" t="s">
        <v>92</v>
      </c>
      <c r="BM271" s="183" t="s">
        <v>414</v>
      </c>
    </row>
    <row r="272" s="13" customFormat="1">
      <c r="A272" s="13"/>
      <c r="B272" s="185"/>
      <c r="C272" s="13"/>
      <c r="D272" s="186" t="s">
        <v>210</v>
      </c>
      <c r="E272" s="187" t="s">
        <v>1</v>
      </c>
      <c r="F272" s="188" t="s">
        <v>410</v>
      </c>
      <c r="G272" s="13"/>
      <c r="H272" s="189">
        <v>1</v>
      </c>
      <c r="I272" s="190"/>
      <c r="J272" s="13"/>
      <c r="K272" s="13"/>
      <c r="L272" s="185"/>
      <c r="M272" s="191"/>
      <c r="N272" s="192"/>
      <c r="O272" s="192"/>
      <c r="P272" s="192"/>
      <c r="Q272" s="192"/>
      <c r="R272" s="192"/>
      <c r="S272" s="192"/>
      <c r="T272" s="19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7" t="s">
        <v>210</v>
      </c>
      <c r="AU272" s="187" t="s">
        <v>86</v>
      </c>
      <c r="AV272" s="13" t="s">
        <v>86</v>
      </c>
      <c r="AW272" s="13" t="s">
        <v>33</v>
      </c>
      <c r="AX272" s="13" t="s">
        <v>8</v>
      </c>
      <c r="AY272" s="187" t="s">
        <v>202</v>
      </c>
    </row>
    <row r="273" s="2" customFormat="1" ht="24.15" customHeight="1">
      <c r="A273" s="37"/>
      <c r="B273" s="171"/>
      <c r="C273" s="172" t="s">
        <v>415</v>
      </c>
      <c r="D273" s="172" t="s">
        <v>204</v>
      </c>
      <c r="E273" s="173" t="s">
        <v>416</v>
      </c>
      <c r="F273" s="174" t="s">
        <v>417</v>
      </c>
      <c r="G273" s="175" t="s">
        <v>408</v>
      </c>
      <c r="H273" s="176">
        <v>2</v>
      </c>
      <c r="I273" s="177"/>
      <c r="J273" s="178">
        <f>ROUND(I273*H273,0)</f>
        <v>0</v>
      </c>
      <c r="K273" s="174" t="s">
        <v>208</v>
      </c>
      <c r="L273" s="38"/>
      <c r="M273" s="179" t="s">
        <v>1</v>
      </c>
      <c r="N273" s="180" t="s">
        <v>42</v>
      </c>
      <c r="O273" s="76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3" t="s">
        <v>92</v>
      </c>
      <c r="AT273" s="183" t="s">
        <v>204</v>
      </c>
      <c r="AU273" s="183" t="s">
        <v>86</v>
      </c>
      <c r="AY273" s="18" t="s">
        <v>202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8" t="s">
        <v>8</v>
      </c>
      <c r="BK273" s="184">
        <f>ROUND(I273*H273,0)</f>
        <v>0</v>
      </c>
      <c r="BL273" s="18" t="s">
        <v>92</v>
      </c>
      <c r="BM273" s="183" t="s">
        <v>418</v>
      </c>
    </row>
    <row r="274" s="13" customFormat="1">
      <c r="A274" s="13"/>
      <c r="B274" s="185"/>
      <c r="C274" s="13"/>
      <c r="D274" s="186" t="s">
        <v>210</v>
      </c>
      <c r="E274" s="187" t="s">
        <v>1</v>
      </c>
      <c r="F274" s="188" t="s">
        <v>419</v>
      </c>
      <c r="G274" s="13"/>
      <c r="H274" s="189">
        <v>2</v>
      </c>
      <c r="I274" s="190"/>
      <c r="J274" s="13"/>
      <c r="K274" s="13"/>
      <c r="L274" s="185"/>
      <c r="M274" s="191"/>
      <c r="N274" s="192"/>
      <c r="O274" s="192"/>
      <c r="P274" s="192"/>
      <c r="Q274" s="192"/>
      <c r="R274" s="192"/>
      <c r="S274" s="192"/>
      <c r="T274" s="19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7" t="s">
        <v>210</v>
      </c>
      <c r="AU274" s="187" t="s">
        <v>86</v>
      </c>
      <c r="AV274" s="13" t="s">
        <v>86</v>
      </c>
      <c r="AW274" s="13" t="s">
        <v>33</v>
      </c>
      <c r="AX274" s="13" t="s">
        <v>8</v>
      </c>
      <c r="AY274" s="187" t="s">
        <v>202</v>
      </c>
    </row>
    <row r="275" s="2" customFormat="1" ht="21.75" customHeight="1">
      <c r="A275" s="37"/>
      <c r="B275" s="171"/>
      <c r="C275" s="202" t="s">
        <v>420</v>
      </c>
      <c r="D275" s="202" t="s">
        <v>276</v>
      </c>
      <c r="E275" s="203" t="s">
        <v>421</v>
      </c>
      <c r="F275" s="204" t="s">
        <v>422</v>
      </c>
      <c r="G275" s="205" t="s">
        <v>408</v>
      </c>
      <c r="H275" s="206">
        <v>2</v>
      </c>
      <c r="I275" s="207"/>
      <c r="J275" s="208">
        <f>ROUND(I275*H275,0)</f>
        <v>0</v>
      </c>
      <c r="K275" s="204" t="s">
        <v>208</v>
      </c>
      <c r="L275" s="209"/>
      <c r="M275" s="210" t="s">
        <v>1</v>
      </c>
      <c r="N275" s="211" t="s">
        <v>42</v>
      </c>
      <c r="O275" s="76"/>
      <c r="P275" s="181">
        <f>O275*H275</f>
        <v>0</v>
      </c>
      <c r="Q275" s="181">
        <v>0.00025000000000000001</v>
      </c>
      <c r="R275" s="181">
        <f>Q275*H275</f>
        <v>0.00050000000000000001</v>
      </c>
      <c r="S275" s="181">
        <v>0</v>
      </c>
      <c r="T275" s="182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3" t="s">
        <v>238</v>
      </c>
      <c r="AT275" s="183" t="s">
        <v>276</v>
      </c>
      <c r="AU275" s="183" t="s">
        <v>86</v>
      </c>
      <c r="AY275" s="18" t="s">
        <v>202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8" t="s">
        <v>8</v>
      </c>
      <c r="BK275" s="184">
        <f>ROUND(I275*H275,0)</f>
        <v>0</v>
      </c>
      <c r="BL275" s="18" t="s">
        <v>92</v>
      </c>
      <c r="BM275" s="183" t="s">
        <v>423</v>
      </c>
    </row>
    <row r="276" s="12" customFormat="1" ht="22.8" customHeight="1">
      <c r="A276" s="12"/>
      <c r="B276" s="158"/>
      <c r="C276" s="12"/>
      <c r="D276" s="159" t="s">
        <v>76</v>
      </c>
      <c r="E276" s="169" t="s">
        <v>244</v>
      </c>
      <c r="F276" s="169" t="s">
        <v>424</v>
      </c>
      <c r="G276" s="12"/>
      <c r="H276" s="12"/>
      <c r="I276" s="161"/>
      <c r="J276" s="170">
        <f>BK276</f>
        <v>0</v>
      </c>
      <c r="K276" s="12"/>
      <c r="L276" s="158"/>
      <c r="M276" s="163"/>
      <c r="N276" s="164"/>
      <c r="O276" s="164"/>
      <c r="P276" s="165">
        <f>SUM(P277:P344)</f>
        <v>0</v>
      </c>
      <c r="Q276" s="164"/>
      <c r="R276" s="165">
        <f>SUM(R277:R344)</f>
        <v>0.050901200000000001</v>
      </c>
      <c r="S276" s="164"/>
      <c r="T276" s="166">
        <f>SUM(T277:T344)</f>
        <v>47.706780000000002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59" t="s">
        <v>8</v>
      </c>
      <c r="AT276" s="167" t="s">
        <v>76</v>
      </c>
      <c r="AU276" s="167" t="s">
        <v>8</v>
      </c>
      <c r="AY276" s="159" t="s">
        <v>202</v>
      </c>
      <c r="BK276" s="168">
        <f>SUM(BK277:BK344)</f>
        <v>0</v>
      </c>
    </row>
    <row r="277" s="2" customFormat="1" ht="33" customHeight="1">
      <c r="A277" s="37"/>
      <c r="B277" s="171"/>
      <c r="C277" s="172" t="s">
        <v>425</v>
      </c>
      <c r="D277" s="172" t="s">
        <v>204</v>
      </c>
      <c r="E277" s="173" t="s">
        <v>426</v>
      </c>
      <c r="F277" s="174" t="s">
        <v>427</v>
      </c>
      <c r="G277" s="175" t="s">
        <v>241</v>
      </c>
      <c r="H277" s="176">
        <v>201.21000000000001</v>
      </c>
      <c r="I277" s="177"/>
      <c r="J277" s="178">
        <f>ROUND(I277*H277,0)</f>
        <v>0</v>
      </c>
      <c r="K277" s="174" t="s">
        <v>208</v>
      </c>
      <c r="L277" s="38"/>
      <c r="M277" s="179" t="s">
        <v>1</v>
      </c>
      <c r="N277" s="180" t="s">
        <v>42</v>
      </c>
      <c r="O277" s="76"/>
      <c r="P277" s="181">
        <f>O277*H277</f>
        <v>0</v>
      </c>
      <c r="Q277" s="181">
        <v>0.00021000000000000001</v>
      </c>
      <c r="R277" s="181">
        <f>Q277*H277</f>
        <v>0.042254100000000003</v>
      </c>
      <c r="S277" s="181">
        <v>0</v>
      </c>
      <c r="T277" s="182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3" t="s">
        <v>92</v>
      </c>
      <c r="AT277" s="183" t="s">
        <v>204</v>
      </c>
      <c r="AU277" s="183" t="s">
        <v>86</v>
      </c>
      <c r="AY277" s="18" t="s">
        <v>202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8" t="s">
        <v>8</v>
      </c>
      <c r="BK277" s="184">
        <f>ROUND(I277*H277,0)</f>
        <v>0</v>
      </c>
      <c r="BL277" s="18" t="s">
        <v>92</v>
      </c>
      <c r="BM277" s="183" t="s">
        <v>428</v>
      </c>
    </row>
    <row r="278" s="13" customFormat="1">
      <c r="A278" s="13"/>
      <c r="B278" s="185"/>
      <c r="C278" s="13"/>
      <c r="D278" s="186" t="s">
        <v>210</v>
      </c>
      <c r="E278" s="187" t="s">
        <v>1</v>
      </c>
      <c r="F278" s="188" t="s">
        <v>429</v>
      </c>
      <c r="G278" s="13"/>
      <c r="H278" s="189">
        <v>156.03</v>
      </c>
      <c r="I278" s="190"/>
      <c r="J278" s="13"/>
      <c r="K278" s="13"/>
      <c r="L278" s="185"/>
      <c r="M278" s="191"/>
      <c r="N278" s="192"/>
      <c r="O278" s="192"/>
      <c r="P278" s="192"/>
      <c r="Q278" s="192"/>
      <c r="R278" s="192"/>
      <c r="S278" s="192"/>
      <c r="T278" s="19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7" t="s">
        <v>210</v>
      </c>
      <c r="AU278" s="187" t="s">
        <v>86</v>
      </c>
      <c r="AV278" s="13" t="s">
        <v>86</v>
      </c>
      <c r="AW278" s="13" t="s">
        <v>33</v>
      </c>
      <c r="AX278" s="13" t="s">
        <v>77</v>
      </c>
      <c r="AY278" s="187" t="s">
        <v>202</v>
      </c>
    </row>
    <row r="279" s="13" customFormat="1">
      <c r="A279" s="13"/>
      <c r="B279" s="185"/>
      <c r="C279" s="13"/>
      <c r="D279" s="186" t="s">
        <v>210</v>
      </c>
      <c r="E279" s="187" t="s">
        <v>1</v>
      </c>
      <c r="F279" s="188" t="s">
        <v>430</v>
      </c>
      <c r="G279" s="13"/>
      <c r="H279" s="189">
        <v>34.350000000000001</v>
      </c>
      <c r="I279" s="190"/>
      <c r="J279" s="13"/>
      <c r="K279" s="13"/>
      <c r="L279" s="185"/>
      <c r="M279" s="191"/>
      <c r="N279" s="192"/>
      <c r="O279" s="192"/>
      <c r="P279" s="192"/>
      <c r="Q279" s="192"/>
      <c r="R279" s="192"/>
      <c r="S279" s="192"/>
      <c r="T279" s="19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7" t="s">
        <v>210</v>
      </c>
      <c r="AU279" s="187" t="s">
        <v>86</v>
      </c>
      <c r="AV279" s="13" t="s">
        <v>86</v>
      </c>
      <c r="AW279" s="13" t="s">
        <v>33</v>
      </c>
      <c r="AX279" s="13" t="s">
        <v>77</v>
      </c>
      <c r="AY279" s="187" t="s">
        <v>202</v>
      </c>
    </row>
    <row r="280" s="13" customFormat="1">
      <c r="A280" s="13"/>
      <c r="B280" s="185"/>
      <c r="C280" s="13"/>
      <c r="D280" s="186" t="s">
        <v>210</v>
      </c>
      <c r="E280" s="187" t="s">
        <v>1</v>
      </c>
      <c r="F280" s="188" t="s">
        <v>431</v>
      </c>
      <c r="G280" s="13"/>
      <c r="H280" s="189">
        <v>10.83</v>
      </c>
      <c r="I280" s="190"/>
      <c r="J280" s="13"/>
      <c r="K280" s="13"/>
      <c r="L280" s="185"/>
      <c r="M280" s="191"/>
      <c r="N280" s="192"/>
      <c r="O280" s="192"/>
      <c r="P280" s="192"/>
      <c r="Q280" s="192"/>
      <c r="R280" s="192"/>
      <c r="S280" s="192"/>
      <c r="T280" s="19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7" t="s">
        <v>210</v>
      </c>
      <c r="AU280" s="187" t="s">
        <v>86</v>
      </c>
      <c r="AV280" s="13" t="s">
        <v>86</v>
      </c>
      <c r="AW280" s="13" t="s">
        <v>33</v>
      </c>
      <c r="AX280" s="13" t="s">
        <v>77</v>
      </c>
      <c r="AY280" s="187" t="s">
        <v>202</v>
      </c>
    </row>
    <row r="281" s="14" customFormat="1">
      <c r="A281" s="14"/>
      <c r="B281" s="194"/>
      <c r="C281" s="14"/>
      <c r="D281" s="186" t="s">
        <v>210</v>
      </c>
      <c r="E281" s="195" t="s">
        <v>1</v>
      </c>
      <c r="F281" s="196" t="s">
        <v>237</v>
      </c>
      <c r="G281" s="14"/>
      <c r="H281" s="197">
        <v>201.21000000000001</v>
      </c>
      <c r="I281" s="198"/>
      <c r="J281" s="14"/>
      <c r="K281" s="14"/>
      <c r="L281" s="194"/>
      <c r="M281" s="199"/>
      <c r="N281" s="200"/>
      <c r="O281" s="200"/>
      <c r="P281" s="200"/>
      <c r="Q281" s="200"/>
      <c r="R281" s="200"/>
      <c r="S281" s="200"/>
      <c r="T281" s="20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5" t="s">
        <v>210</v>
      </c>
      <c r="AU281" s="195" t="s">
        <v>86</v>
      </c>
      <c r="AV281" s="14" t="s">
        <v>89</v>
      </c>
      <c r="AW281" s="14" t="s">
        <v>33</v>
      </c>
      <c r="AX281" s="14" t="s">
        <v>8</v>
      </c>
      <c r="AY281" s="195" t="s">
        <v>202</v>
      </c>
    </row>
    <row r="282" s="2" customFormat="1" ht="24.15" customHeight="1">
      <c r="A282" s="37"/>
      <c r="B282" s="171"/>
      <c r="C282" s="172" t="s">
        <v>432</v>
      </c>
      <c r="D282" s="172" t="s">
        <v>204</v>
      </c>
      <c r="E282" s="173" t="s">
        <v>433</v>
      </c>
      <c r="F282" s="174" t="s">
        <v>434</v>
      </c>
      <c r="G282" s="175" t="s">
        <v>241</v>
      </c>
      <c r="H282" s="176">
        <v>247.06</v>
      </c>
      <c r="I282" s="177"/>
      <c r="J282" s="178">
        <f>ROUND(I282*H282,0)</f>
        <v>0</v>
      </c>
      <c r="K282" s="174" t="s">
        <v>208</v>
      </c>
      <c r="L282" s="38"/>
      <c r="M282" s="179" t="s">
        <v>1</v>
      </c>
      <c r="N282" s="180" t="s">
        <v>42</v>
      </c>
      <c r="O282" s="76"/>
      <c r="P282" s="181">
        <f>O282*H282</f>
        <v>0</v>
      </c>
      <c r="Q282" s="181">
        <v>3.4999999999999997E-05</v>
      </c>
      <c r="R282" s="181">
        <f>Q282*H282</f>
        <v>0.0086470999999999996</v>
      </c>
      <c r="S282" s="181">
        <v>0</v>
      </c>
      <c r="T282" s="182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3" t="s">
        <v>92</v>
      </c>
      <c r="AT282" s="183" t="s">
        <v>204</v>
      </c>
      <c r="AU282" s="183" t="s">
        <v>86</v>
      </c>
      <c r="AY282" s="18" t="s">
        <v>202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8" t="s">
        <v>8</v>
      </c>
      <c r="BK282" s="184">
        <f>ROUND(I282*H282,0)</f>
        <v>0</v>
      </c>
      <c r="BL282" s="18" t="s">
        <v>92</v>
      </c>
      <c r="BM282" s="183" t="s">
        <v>435</v>
      </c>
    </row>
    <row r="283" s="13" customFormat="1">
      <c r="A283" s="13"/>
      <c r="B283" s="185"/>
      <c r="C283" s="13"/>
      <c r="D283" s="186" t="s">
        <v>210</v>
      </c>
      <c r="E283" s="187" t="s">
        <v>1</v>
      </c>
      <c r="F283" s="188" t="s">
        <v>436</v>
      </c>
      <c r="G283" s="13"/>
      <c r="H283" s="189">
        <v>16.530000000000001</v>
      </c>
      <c r="I283" s="190"/>
      <c r="J283" s="13"/>
      <c r="K283" s="13"/>
      <c r="L283" s="185"/>
      <c r="M283" s="191"/>
      <c r="N283" s="192"/>
      <c r="O283" s="192"/>
      <c r="P283" s="192"/>
      <c r="Q283" s="192"/>
      <c r="R283" s="192"/>
      <c r="S283" s="192"/>
      <c r="T283" s="19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7" t="s">
        <v>210</v>
      </c>
      <c r="AU283" s="187" t="s">
        <v>86</v>
      </c>
      <c r="AV283" s="13" t="s">
        <v>86</v>
      </c>
      <c r="AW283" s="13" t="s">
        <v>33</v>
      </c>
      <c r="AX283" s="13" t="s">
        <v>77</v>
      </c>
      <c r="AY283" s="187" t="s">
        <v>202</v>
      </c>
    </row>
    <row r="284" s="14" customFormat="1">
      <c r="A284" s="14"/>
      <c r="B284" s="194"/>
      <c r="C284" s="14"/>
      <c r="D284" s="186" t="s">
        <v>210</v>
      </c>
      <c r="E284" s="195" t="s">
        <v>1</v>
      </c>
      <c r="F284" s="196" t="s">
        <v>437</v>
      </c>
      <c r="G284" s="14"/>
      <c r="H284" s="197">
        <v>16.530000000000001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210</v>
      </c>
      <c r="AU284" s="195" t="s">
        <v>86</v>
      </c>
      <c r="AV284" s="14" t="s">
        <v>89</v>
      </c>
      <c r="AW284" s="14" t="s">
        <v>33</v>
      </c>
      <c r="AX284" s="14" t="s">
        <v>77</v>
      </c>
      <c r="AY284" s="195" t="s">
        <v>202</v>
      </c>
    </row>
    <row r="285" s="13" customFormat="1">
      <c r="A285" s="13"/>
      <c r="B285" s="185"/>
      <c r="C285" s="13"/>
      <c r="D285" s="186" t="s">
        <v>210</v>
      </c>
      <c r="E285" s="187" t="s">
        <v>1</v>
      </c>
      <c r="F285" s="188" t="s">
        <v>438</v>
      </c>
      <c r="G285" s="13"/>
      <c r="H285" s="189">
        <v>38.700000000000003</v>
      </c>
      <c r="I285" s="190"/>
      <c r="J285" s="13"/>
      <c r="K285" s="13"/>
      <c r="L285" s="185"/>
      <c r="M285" s="191"/>
      <c r="N285" s="192"/>
      <c r="O285" s="192"/>
      <c r="P285" s="192"/>
      <c r="Q285" s="192"/>
      <c r="R285" s="192"/>
      <c r="S285" s="192"/>
      <c r="T285" s="19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7" t="s">
        <v>210</v>
      </c>
      <c r="AU285" s="187" t="s">
        <v>86</v>
      </c>
      <c r="AV285" s="13" t="s">
        <v>86</v>
      </c>
      <c r="AW285" s="13" t="s">
        <v>33</v>
      </c>
      <c r="AX285" s="13" t="s">
        <v>77</v>
      </c>
      <c r="AY285" s="187" t="s">
        <v>202</v>
      </c>
    </row>
    <row r="286" s="14" customFormat="1">
      <c r="A286" s="14"/>
      <c r="B286" s="194"/>
      <c r="C286" s="14"/>
      <c r="D286" s="186" t="s">
        <v>210</v>
      </c>
      <c r="E286" s="195" t="s">
        <v>1</v>
      </c>
      <c r="F286" s="196" t="s">
        <v>439</v>
      </c>
      <c r="G286" s="14"/>
      <c r="H286" s="197">
        <v>38.700000000000003</v>
      </c>
      <c r="I286" s="198"/>
      <c r="J286" s="14"/>
      <c r="K286" s="14"/>
      <c r="L286" s="194"/>
      <c r="M286" s="199"/>
      <c r="N286" s="200"/>
      <c r="O286" s="200"/>
      <c r="P286" s="200"/>
      <c r="Q286" s="200"/>
      <c r="R286" s="200"/>
      <c r="S286" s="200"/>
      <c r="T286" s="20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5" t="s">
        <v>210</v>
      </c>
      <c r="AU286" s="195" t="s">
        <v>86</v>
      </c>
      <c r="AV286" s="14" t="s">
        <v>89</v>
      </c>
      <c r="AW286" s="14" t="s">
        <v>33</v>
      </c>
      <c r="AX286" s="14" t="s">
        <v>77</v>
      </c>
      <c r="AY286" s="195" t="s">
        <v>202</v>
      </c>
    </row>
    <row r="287" s="13" customFormat="1">
      <c r="A287" s="13"/>
      <c r="B287" s="185"/>
      <c r="C287" s="13"/>
      <c r="D287" s="186" t="s">
        <v>210</v>
      </c>
      <c r="E287" s="187" t="s">
        <v>1</v>
      </c>
      <c r="F287" s="188" t="s">
        <v>440</v>
      </c>
      <c r="G287" s="13"/>
      <c r="H287" s="189">
        <v>191.83000000000001</v>
      </c>
      <c r="I287" s="190"/>
      <c r="J287" s="13"/>
      <c r="K287" s="13"/>
      <c r="L287" s="185"/>
      <c r="M287" s="191"/>
      <c r="N287" s="192"/>
      <c r="O287" s="192"/>
      <c r="P287" s="192"/>
      <c r="Q287" s="192"/>
      <c r="R287" s="192"/>
      <c r="S287" s="192"/>
      <c r="T287" s="19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7" t="s">
        <v>210</v>
      </c>
      <c r="AU287" s="187" t="s">
        <v>86</v>
      </c>
      <c r="AV287" s="13" t="s">
        <v>86</v>
      </c>
      <c r="AW287" s="13" t="s">
        <v>33</v>
      </c>
      <c r="AX287" s="13" t="s">
        <v>77</v>
      </c>
      <c r="AY287" s="187" t="s">
        <v>202</v>
      </c>
    </row>
    <row r="288" s="14" customFormat="1">
      <c r="A288" s="14"/>
      <c r="B288" s="194"/>
      <c r="C288" s="14"/>
      <c r="D288" s="186" t="s">
        <v>210</v>
      </c>
      <c r="E288" s="195" t="s">
        <v>1</v>
      </c>
      <c r="F288" s="196" t="s">
        <v>441</v>
      </c>
      <c r="G288" s="14"/>
      <c r="H288" s="197">
        <v>191.83000000000001</v>
      </c>
      <c r="I288" s="198"/>
      <c r="J288" s="14"/>
      <c r="K288" s="14"/>
      <c r="L288" s="194"/>
      <c r="M288" s="199"/>
      <c r="N288" s="200"/>
      <c r="O288" s="200"/>
      <c r="P288" s="200"/>
      <c r="Q288" s="200"/>
      <c r="R288" s="200"/>
      <c r="S288" s="200"/>
      <c r="T288" s="20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5" t="s">
        <v>210</v>
      </c>
      <c r="AU288" s="195" t="s">
        <v>86</v>
      </c>
      <c r="AV288" s="14" t="s">
        <v>89</v>
      </c>
      <c r="AW288" s="14" t="s">
        <v>33</v>
      </c>
      <c r="AX288" s="14" t="s">
        <v>77</v>
      </c>
      <c r="AY288" s="195" t="s">
        <v>202</v>
      </c>
    </row>
    <row r="289" s="15" customFormat="1">
      <c r="A289" s="15"/>
      <c r="B289" s="212"/>
      <c r="C289" s="15"/>
      <c r="D289" s="186" t="s">
        <v>210</v>
      </c>
      <c r="E289" s="213" t="s">
        <v>1</v>
      </c>
      <c r="F289" s="214" t="s">
        <v>354</v>
      </c>
      <c r="G289" s="15"/>
      <c r="H289" s="215">
        <v>247.06</v>
      </c>
      <c r="I289" s="216"/>
      <c r="J289" s="15"/>
      <c r="K289" s="15"/>
      <c r="L289" s="212"/>
      <c r="M289" s="217"/>
      <c r="N289" s="218"/>
      <c r="O289" s="218"/>
      <c r="P289" s="218"/>
      <c r="Q289" s="218"/>
      <c r="R289" s="218"/>
      <c r="S289" s="218"/>
      <c r="T289" s="21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13" t="s">
        <v>210</v>
      </c>
      <c r="AU289" s="213" t="s">
        <v>86</v>
      </c>
      <c r="AV289" s="15" t="s">
        <v>92</v>
      </c>
      <c r="AW289" s="15" t="s">
        <v>33</v>
      </c>
      <c r="AX289" s="15" t="s">
        <v>8</v>
      </c>
      <c r="AY289" s="213" t="s">
        <v>202</v>
      </c>
    </row>
    <row r="290" s="2" customFormat="1" ht="24.15" customHeight="1">
      <c r="A290" s="37"/>
      <c r="B290" s="171"/>
      <c r="C290" s="172" t="s">
        <v>442</v>
      </c>
      <c r="D290" s="172" t="s">
        <v>204</v>
      </c>
      <c r="E290" s="173" t="s">
        <v>443</v>
      </c>
      <c r="F290" s="174" t="s">
        <v>444</v>
      </c>
      <c r="G290" s="175" t="s">
        <v>207</v>
      </c>
      <c r="H290" s="176">
        <v>1.7549999999999999</v>
      </c>
      <c r="I290" s="177"/>
      <c r="J290" s="178">
        <f>ROUND(I290*H290,0)</f>
        <v>0</v>
      </c>
      <c r="K290" s="174" t="s">
        <v>208</v>
      </c>
      <c r="L290" s="38"/>
      <c r="M290" s="179" t="s">
        <v>1</v>
      </c>
      <c r="N290" s="180" t="s">
        <v>42</v>
      </c>
      <c r="O290" s="76"/>
      <c r="P290" s="181">
        <f>O290*H290</f>
        <v>0</v>
      </c>
      <c r="Q290" s="181">
        <v>0</v>
      </c>
      <c r="R290" s="181">
        <f>Q290*H290</f>
        <v>0</v>
      </c>
      <c r="S290" s="181">
        <v>2.5</v>
      </c>
      <c r="T290" s="182">
        <f>S290*H290</f>
        <v>4.3874999999999993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3" t="s">
        <v>92</v>
      </c>
      <c r="AT290" s="183" t="s">
        <v>204</v>
      </c>
      <c r="AU290" s="183" t="s">
        <v>86</v>
      </c>
      <c r="AY290" s="18" t="s">
        <v>202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8" t="s">
        <v>8</v>
      </c>
      <c r="BK290" s="184">
        <f>ROUND(I290*H290,0)</f>
        <v>0</v>
      </c>
      <c r="BL290" s="18" t="s">
        <v>92</v>
      </c>
      <c r="BM290" s="183" t="s">
        <v>445</v>
      </c>
    </row>
    <row r="291" s="13" customFormat="1">
      <c r="A291" s="13"/>
      <c r="B291" s="185"/>
      <c r="C291" s="13"/>
      <c r="D291" s="186" t="s">
        <v>210</v>
      </c>
      <c r="E291" s="187" t="s">
        <v>1</v>
      </c>
      <c r="F291" s="188" t="s">
        <v>446</v>
      </c>
      <c r="G291" s="13"/>
      <c r="H291" s="189">
        <v>1.5</v>
      </c>
      <c r="I291" s="190"/>
      <c r="J291" s="13"/>
      <c r="K291" s="13"/>
      <c r="L291" s="185"/>
      <c r="M291" s="191"/>
      <c r="N291" s="192"/>
      <c r="O291" s="192"/>
      <c r="P291" s="192"/>
      <c r="Q291" s="192"/>
      <c r="R291" s="192"/>
      <c r="S291" s="192"/>
      <c r="T291" s="19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7" t="s">
        <v>210</v>
      </c>
      <c r="AU291" s="187" t="s">
        <v>86</v>
      </c>
      <c r="AV291" s="13" t="s">
        <v>86</v>
      </c>
      <c r="AW291" s="13" t="s">
        <v>33</v>
      </c>
      <c r="AX291" s="13" t="s">
        <v>77</v>
      </c>
      <c r="AY291" s="187" t="s">
        <v>202</v>
      </c>
    </row>
    <row r="292" s="13" customFormat="1">
      <c r="A292" s="13"/>
      <c r="B292" s="185"/>
      <c r="C292" s="13"/>
      <c r="D292" s="186" t="s">
        <v>210</v>
      </c>
      <c r="E292" s="187" t="s">
        <v>1</v>
      </c>
      <c r="F292" s="188" t="s">
        <v>447</v>
      </c>
      <c r="G292" s="13"/>
      <c r="H292" s="189">
        <v>0.255</v>
      </c>
      <c r="I292" s="190"/>
      <c r="J292" s="13"/>
      <c r="K292" s="13"/>
      <c r="L292" s="185"/>
      <c r="M292" s="191"/>
      <c r="N292" s="192"/>
      <c r="O292" s="192"/>
      <c r="P292" s="192"/>
      <c r="Q292" s="192"/>
      <c r="R292" s="192"/>
      <c r="S292" s="192"/>
      <c r="T292" s="19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7" t="s">
        <v>210</v>
      </c>
      <c r="AU292" s="187" t="s">
        <v>86</v>
      </c>
      <c r="AV292" s="13" t="s">
        <v>86</v>
      </c>
      <c r="AW292" s="13" t="s">
        <v>33</v>
      </c>
      <c r="AX292" s="13" t="s">
        <v>77</v>
      </c>
      <c r="AY292" s="187" t="s">
        <v>202</v>
      </c>
    </row>
    <row r="293" s="14" customFormat="1">
      <c r="A293" s="14"/>
      <c r="B293" s="194"/>
      <c r="C293" s="14"/>
      <c r="D293" s="186" t="s">
        <v>210</v>
      </c>
      <c r="E293" s="195" t="s">
        <v>1</v>
      </c>
      <c r="F293" s="196" t="s">
        <v>448</v>
      </c>
      <c r="G293" s="14"/>
      <c r="H293" s="197">
        <v>1.7549999999999999</v>
      </c>
      <c r="I293" s="198"/>
      <c r="J293" s="14"/>
      <c r="K293" s="14"/>
      <c r="L293" s="194"/>
      <c r="M293" s="199"/>
      <c r="N293" s="200"/>
      <c r="O293" s="200"/>
      <c r="P293" s="200"/>
      <c r="Q293" s="200"/>
      <c r="R293" s="200"/>
      <c r="S293" s="200"/>
      <c r="T293" s="20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5" t="s">
        <v>210</v>
      </c>
      <c r="AU293" s="195" t="s">
        <v>86</v>
      </c>
      <c r="AV293" s="14" t="s">
        <v>89</v>
      </c>
      <c r="AW293" s="14" t="s">
        <v>33</v>
      </c>
      <c r="AX293" s="14" t="s">
        <v>8</v>
      </c>
      <c r="AY293" s="195" t="s">
        <v>202</v>
      </c>
    </row>
    <row r="294" s="2" customFormat="1" ht="21.75" customHeight="1">
      <c r="A294" s="37"/>
      <c r="B294" s="171"/>
      <c r="C294" s="172" t="s">
        <v>449</v>
      </c>
      <c r="D294" s="172" t="s">
        <v>204</v>
      </c>
      <c r="E294" s="173" t="s">
        <v>450</v>
      </c>
      <c r="F294" s="174" t="s">
        <v>451</v>
      </c>
      <c r="G294" s="175" t="s">
        <v>241</v>
      </c>
      <c r="H294" s="176">
        <v>32.505000000000003</v>
      </c>
      <c r="I294" s="177"/>
      <c r="J294" s="178">
        <f>ROUND(I294*H294,0)</f>
        <v>0</v>
      </c>
      <c r="K294" s="174" t="s">
        <v>208</v>
      </c>
      <c r="L294" s="38"/>
      <c r="M294" s="179" t="s">
        <v>1</v>
      </c>
      <c r="N294" s="180" t="s">
        <v>42</v>
      </c>
      <c r="O294" s="76"/>
      <c r="P294" s="181">
        <f>O294*H294</f>
        <v>0</v>
      </c>
      <c r="Q294" s="181">
        <v>0</v>
      </c>
      <c r="R294" s="181">
        <f>Q294*H294</f>
        <v>0</v>
      </c>
      <c r="S294" s="181">
        <v>0.13100000000000001</v>
      </c>
      <c r="T294" s="182">
        <f>S294*H294</f>
        <v>4.2581550000000004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3" t="s">
        <v>92</v>
      </c>
      <c r="AT294" s="183" t="s">
        <v>204</v>
      </c>
      <c r="AU294" s="183" t="s">
        <v>86</v>
      </c>
      <c r="AY294" s="18" t="s">
        <v>202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8" t="s">
        <v>8</v>
      </c>
      <c r="BK294" s="184">
        <f>ROUND(I294*H294,0)</f>
        <v>0</v>
      </c>
      <c r="BL294" s="18" t="s">
        <v>92</v>
      </c>
      <c r="BM294" s="183" t="s">
        <v>452</v>
      </c>
    </row>
    <row r="295" s="13" customFormat="1">
      <c r="A295" s="13"/>
      <c r="B295" s="185"/>
      <c r="C295" s="13"/>
      <c r="D295" s="186" t="s">
        <v>210</v>
      </c>
      <c r="E295" s="187" t="s">
        <v>1</v>
      </c>
      <c r="F295" s="188" t="s">
        <v>453</v>
      </c>
      <c r="G295" s="13"/>
      <c r="H295" s="189">
        <v>8.5280000000000005</v>
      </c>
      <c r="I295" s="190"/>
      <c r="J295" s="13"/>
      <c r="K295" s="13"/>
      <c r="L295" s="185"/>
      <c r="M295" s="191"/>
      <c r="N295" s="192"/>
      <c r="O295" s="192"/>
      <c r="P295" s="192"/>
      <c r="Q295" s="192"/>
      <c r="R295" s="192"/>
      <c r="S295" s="192"/>
      <c r="T295" s="19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7" t="s">
        <v>210</v>
      </c>
      <c r="AU295" s="187" t="s">
        <v>86</v>
      </c>
      <c r="AV295" s="13" t="s">
        <v>86</v>
      </c>
      <c r="AW295" s="13" t="s">
        <v>33</v>
      </c>
      <c r="AX295" s="13" t="s">
        <v>77</v>
      </c>
      <c r="AY295" s="187" t="s">
        <v>202</v>
      </c>
    </row>
    <row r="296" s="13" customFormat="1">
      <c r="A296" s="13"/>
      <c r="B296" s="185"/>
      <c r="C296" s="13"/>
      <c r="D296" s="186" t="s">
        <v>210</v>
      </c>
      <c r="E296" s="187" t="s">
        <v>1</v>
      </c>
      <c r="F296" s="188" t="s">
        <v>454</v>
      </c>
      <c r="G296" s="13"/>
      <c r="H296" s="189">
        <v>23.977</v>
      </c>
      <c r="I296" s="190"/>
      <c r="J296" s="13"/>
      <c r="K296" s="13"/>
      <c r="L296" s="185"/>
      <c r="M296" s="191"/>
      <c r="N296" s="192"/>
      <c r="O296" s="192"/>
      <c r="P296" s="192"/>
      <c r="Q296" s="192"/>
      <c r="R296" s="192"/>
      <c r="S296" s="192"/>
      <c r="T296" s="19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7" t="s">
        <v>210</v>
      </c>
      <c r="AU296" s="187" t="s">
        <v>86</v>
      </c>
      <c r="AV296" s="13" t="s">
        <v>86</v>
      </c>
      <c r="AW296" s="13" t="s">
        <v>33</v>
      </c>
      <c r="AX296" s="13" t="s">
        <v>77</v>
      </c>
      <c r="AY296" s="187" t="s">
        <v>202</v>
      </c>
    </row>
    <row r="297" s="14" customFormat="1">
      <c r="A297" s="14"/>
      <c r="B297" s="194"/>
      <c r="C297" s="14"/>
      <c r="D297" s="186" t="s">
        <v>210</v>
      </c>
      <c r="E297" s="195" t="s">
        <v>1</v>
      </c>
      <c r="F297" s="196" t="s">
        <v>455</v>
      </c>
      <c r="G297" s="14"/>
      <c r="H297" s="197">
        <v>32.505000000000003</v>
      </c>
      <c r="I297" s="198"/>
      <c r="J297" s="14"/>
      <c r="K297" s="14"/>
      <c r="L297" s="194"/>
      <c r="M297" s="199"/>
      <c r="N297" s="200"/>
      <c r="O297" s="200"/>
      <c r="P297" s="200"/>
      <c r="Q297" s="200"/>
      <c r="R297" s="200"/>
      <c r="S297" s="200"/>
      <c r="T297" s="20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5" t="s">
        <v>210</v>
      </c>
      <c r="AU297" s="195" t="s">
        <v>86</v>
      </c>
      <c r="AV297" s="14" t="s">
        <v>89</v>
      </c>
      <c r="AW297" s="14" t="s">
        <v>33</v>
      </c>
      <c r="AX297" s="14" t="s">
        <v>8</v>
      </c>
      <c r="AY297" s="195" t="s">
        <v>202</v>
      </c>
    </row>
    <row r="298" s="2" customFormat="1" ht="21.75" customHeight="1">
      <c r="A298" s="37"/>
      <c r="B298" s="171"/>
      <c r="C298" s="172" t="s">
        <v>456</v>
      </c>
      <c r="D298" s="172" t="s">
        <v>204</v>
      </c>
      <c r="E298" s="173" t="s">
        <v>457</v>
      </c>
      <c r="F298" s="174" t="s">
        <v>458</v>
      </c>
      <c r="G298" s="175" t="s">
        <v>241</v>
      </c>
      <c r="H298" s="176">
        <v>6.96</v>
      </c>
      <c r="I298" s="177"/>
      <c r="J298" s="178">
        <f>ROUND(I298*H298,0)</f>
        <v>0</v>
      </c>
      <c r="K298" s="174" t="s">
        <v>208</v>
      </c>
      <c r="L298" s="38"/>
      <c r="M298" s="179" t="s">
        <v>1</v>
      </c>
      <c r="N298" s="180" t="s">
        <v>42</v>
      </c>
      <c r="O298" s="76"/>
      <c r="P298" s="181">
        <f>O298*H298</f>
        <v>0</v>
      </c>
      <c r="Q298" s="181">
        <v>0</v>
      </c>
      <c r="R298" s="181">
        <f>Q298*H298</f>
        <v>0</v>
      </c>
      <c r="S298" s="181">
        <v>0.26100000000000001</v>
      </c>
      <c r="T298" s="182">
        <f>S298*H298</f>
        <v>1.81656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3" t="s">
        <v>92</v>
      </c>
      <c r="AT298" s="183" t="s">
        <v>204</v>
      </c>
      <c r="AU298" s="183" t="s">
        <v>86</v>
      </c>
      <c r="AY298" s="18" t="s">
        <v>202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8" t="s">
        <v>8</v>
      </c>
      <c r="BK298" s="184">
        <f>ROUND(I298*H298,0)</f>
        <v>0</v>
      </c>
      <c r="BL298" s="18" t="s">
        <v>92</v>
      </c>
      <c r="BM298" s="183" t="s">
        <v>459</v>
      </c>
    </row>
    <row r="299" s="13" customFormat="1">
      <c r="A299" s="13"/>
      <c r="B299" s="185"/>
      <c r="C299" s="13"/>
      <c r="D299" s="186" t="s">
        <v>210</v>
      </c>
      <c r="E299" s="187" t="s">
        <v>1</v>
      </c>
      <c r="F299" s="188" t="s">
        <v>460</v>
      </c>
      <c r="G299" s="13"/>
      <c r="H299" s="189">
        <v>9.8399999999999999</v>
      </c>
      <c r="I299" s="190"/>
      <c r="J299" s="13"/>
      <c r="K299" s="13"/>
      <c r="L299" s="185"/>
      <c r="M299" s="191"/>
      <c r="N299" s="192"/>
      <c r="O299" s="192"/>
      <c r="P299" s="192"/>
      <c r="Q299" s="192"/>
      <c r="R299" s="192"/>
      <c r="S299" s="192"/>
      <c r="T299" s="19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7" t="s">
        <v>210</v>
      </c>
      <c r="AU299" s="187" t="s">
        <v>86</v>
      </c>
      <c r="AV299" s="13" t="s">
        <v>86</v>
      </c>
      <c r="AW299" s="13" t="s">
        <v>33</v>
      </c>
      <c r="AX299" s="13" t="s">
        <v>77</v>
      </c>
      <c r="AY299" s="187" t="s">
        <v>202</v>
      </c>
    </row>
    <row r="300" s="13" customFormat="1">
      <c r="A300" s="13"/>
      <c r="B300" s="185"/>
      <c r="C300" s="13"/>
      <c r="D300" s="186" t="s">
        <v>210</v>
      </c>
      <c r="E300" s="187" t="s">
        <v>1</v>
      </c>
      <c r="F300" s="188" t="s">
        <v>461</v>
      </c>
      <c r="G300" s="13"/>
      <c r="H300" s="189">
        <v>-2.8799999999999999</v>
      </c>
      <c r="I300" s="190"/>
      <c r="J300" s="13"/>
      <c r="K300" s="13"/>
      <c r="L300" s="185"/>
      <c r="M300" s="191"/>
      <c r="N300" s="192"/>
      <c r="O300" s="192"/>
      <c r="P300" s="192"/>
      <c r="Q300" s="192"/>
      <c r="R300" s="192"/>
      <c r="S300" s="192"/>
      <c r="T300" s="19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7" t="s">
        <v>210</v>
      </c>
      <c r="AU300" s="187" t="s">
        <v>86</v>
      </c>
      <c r="AV300" s="13" t="s">
        <v>86</v>
      </c>
      <c r="AW300" s="13" t="s">
        <v>33</v>
      </c>
      <c r="AX300" s="13" t="s">
        <v>77</v>
      </c>
      <c r="AY300" s="187" t="s">
        <v>202</v>
      </c>
    </row>
    <row r="301" s="14" customFormat="1">
      <c r="A301" s="14"/>
      <c r="B301" s="194"/>
      <c r="C301" s="14"/>
      <c r="D301" s="186" t="s">
        <v>210</v>
      </c>
      <c r="E301" s="195" t="s">
        <v>1</v>
      </c>
      <c r="F301" s="196" t="s">
        <v>462</v>
      </c>
      <c r="G301" s="14"/>
      <c r="H301" s="197">
        <v>6.96</v>
      </c>
      <c r="I301" s="198"/>
      <c r="J301" s="14"/>
      <c r="K301" s="14"/>
      <c r="L301" s="194"/>
      <c r="M301" s="199"/>
      <c r="N301" s="200"/>
      <c r="O301" s="200"/>
      <c r="P301" s="200"/>
      <c r="Q301" s="200"/>
      <c r="R301" s="200"/>
      <c r="S301" s="200"/>
      <c r="T301" s="20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5" t="s">
        <v>210</v>
      </c>
      <c r="AU301" s="195" t="s">
        <v>86</v>
      </c>
      <c r="AV301" s="14" t="s">
        <v>89</v>
      </c>
      <c r="AW301" s="14" t="s">
        <v>33</v>
      </c>
      <c r="AX301" s="14" t="s">
        <v>8</v>
      </c>
      <c r="AY301" s="195" t="s">
        <v>202</v>
      </c>
    </row>
    <row r="302" s="2" customFormat="1" ht="24.15" customHeight="1">
      <c r="A302" s="37"/>
      <c r="B302" s="171"/>
      <c r="C302" s="172" t="s">
        <v>463</v>
      </c>
      <c r="D302" s="172" t="s">
        <v>204</v>
      </c>
      <c r="E302" s="173" t="s">
        <v>464</v>
      </c>
      <c r="F302" s="174" t="s">
        <v>465</v>
      </c>
      <c r="G302" s="175" t="s">
        <v>207</v>
      </c>
      <c r="H302" s="176">
        <v>7.8970000000000002</v>
      </c>
      <c r="I302" s="177"/>
      <c r="J302" s="178">
        <f>ROUND(I302*H302,0)</f>
        <v>0</v>
      </c>
      <c r="K302" s="174" t="s">
        <v>208</v>
      </c>
      <c r="L302" s="38"/>
      <c r="M302" s="179" t="s">
        <v>1</v>
      </c>
      <c r="N302" s="180" t="s">
        <v>42</v>
      </c>
      <c r="O302" s="76"/>
      <c r="P302" s="181">
        <f>O302*H302</f>
        <v>0</v>
      </c>
      <c r="Q302" s="181">
        <v>0</v>
      </c>
      <c r="R302" s="181">
        <f>Q302*H302</f>
        <v>0</v>
      </c>
      <c r="S302" s="181">
        <v>1.95</v>
      </c>
      <c r="T302" s="182">
        <f>S302*H302</f>
        <v>15.399150000000001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3" t="s">
        <v>92</v>
      </c>
      <c r="AT302" s="183" t="s">
        <v>204</v>
      </c>
      <c r="AU302" s="183" t="s">
        <v>86</v>
      </c>
      <c r="AY302" s="18" t="s">
        <v>202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8" t="s">
        <v>8</v>
      </c>
      <c r="BK302" s="184">
        <f>ROUND(I302*H302,0)</f>
        <v>0</v>
      </c>
      <c r="BL302" s="18" t="s">
        <v>92</v>
      </c>
      <c r="BM302" s="183" t="s">
        <v>466</v>
      </c>
    </row>
    <row r="303" s="13" customFormat="1">
      <c r="A303" s="13"/>
      <c r="B303" s="185"/>
      <c r="C303" s="13"/>
      <c r="D303" s="186" t="s">
        <v>210</v>
      </c>
      <c r="E303" s="187" t="s">
        <v>1</v>
      </c>
      <c r="F303" s="188" t="s">
        <v>446</v>
      </c>
      <c r="G303" s="13"/>
      <c r="H303" s="189">
        <v>1.5</v>
      </c>
      <c r="I303" s="190"/>
      <c r="J303" s="13"/>
      <c r="K303" s="13"/>
      <c r="L303" s="185"/>
      <c r="M303" s="191"/>
      <c r="N303" s="192"/>
      <c r="O303" s="192"/>
      <c r="P303" s="192"/>
      <c r="Q303" s="192"/>
      <c r="R303" s="192"/>
      <c r="S303" s="192"/>
      <c r="T303" s="19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7" t="s">
        <v>210</v>
      </c>
      <c r="AU303" s="187" t="s">
        <v>86</v>
      </c>
      <c r="AV303" s="13" t="s">
        <v>86</v>
      </c>
      <c r="AW303" s="13" t="s">
        <v>33</v>
      </c>
      <c r="AX303" s="13" t="s">
        <v>77</v>
      </c>
      <c r="AY303" s="187" t="s">
        <v>202</v>
      </c>
    </row>
    <row r="304" s="13" customFormat="1">
      <c r="A304" s="13"/>
      <c r="B304" s="185"/>
      <c r="C304" s="13"/>
      <c r="D304" s="186" t="s">
        <v>210</v>
      </c>
      <c r="E304" s="187" t="s">
        <v>1</v>
      </c>
      <c r="F304" s="188" t="s">
        <v>467</v>
      </c>
      <c r="G304" s="13"/>
      <c r="H304" s="189">
        <v>3.6000000000000001</v>
      </c>
      <c r="I304" s="190"/>
      <c r="J304" s="13"/>
      <c r="K304" s="13"/>
      <c r="L304" s="185"/>
      <c r="M304" s="191"/>
      <c r="N304" s="192"/>
      <c r="O304" s="192"/>
      <c r="P304" s="192"/>
      <c r="Q304" s="192"/>
      <c r="R304" s="192"/>
      <c r="S304" s="192"/>
      <c r="T304" s="19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7" t="s">
        <v>210</v>
      </c>
      <c r="AU304" s="187" t="s">
        <v>86</v>
      </c>
      <c r="AV304" s="13" t="s">
        <v>86</v>
      </c>
      <c r="AW304" s="13" t="s">
        <v>33</v>
      </c>
      <c r="AX304" s="13" t="s">
        <v>77</v>
      </c>
      <c r="AY304" s="187" t="s">
        <v>202</v>
      </c>
    </row>
    <row r="305" s="14" customFormat="1">
      <c r="A305" s="14"/>
      <c r="B305" s="194"/>
      <c r="C305" s="14"/>
      <c r="D305" s="186" t="s">
        <v>210</v>
      </c>
      <c r="E305" s="195" t="s">
        <v>1</v>
      </c>
      <c r="F305" s="196" t="s">
        <v>468</v>
      </c>
      <c r="G305" s="14"/>
      <c r="H305" s="197">
        <v>5.0999999999999996</v>
      </c>
      <c r="I305" s="198"/>
      <c r="J305" s="14"/>
      <c r="K305" s="14"/>
      <c r="L305" s="194"/>
      <c r="M305" s="199"/>
      <c r="N305" s="200"/>
      <c r="O305" s="200"/>
      <c r="P305" s="200"/>
      <c r="Q305" s="200"/>
      <c r="R305" s="200"/>
      <c r="S305" s="200"/>
      <c r="T305" s="20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5" t="s">
        <v>210</v>
      </c>
      <c r="AU305" s="195" t="s">
        <v>86</v>
      </c>
      <c r="AV305" s="14" t="s">
        <v>89</v>
      </c>
      <c r="AW305" s="14" t="s">
        <v>33</v>
      </c>
      <c r="AX305" s="14" t="s">
        <v>77</v>
      </c>
      <c r="AY305" s="195" t="s">
        <v>202</v>
      </c>
    </row>
    <row r="306" s="13" customFormat="1">
      <c r="A306" s="13"/>
      <c r="B306" s="185"/>
      <c r="C306" s="13"/>
      <c r="D306" s="186" t="s">
        <v>210</v>
      </c>
      <c r="E306" s="187" t="s">
        <v>1</v>
      </c>
      <c r="F306" s="188" t="s">
        <v>469</v>
      </c>
      <c r="G306" s="13"/>
      <c r="H306" s="189">
        <v>2.7970000000000002</v>
      </c>
      <c r="I306" s="190"/>
      <c r="J306" s="13"/>
      <c r="K306" s="13"/>
      <c r="L306" s="185"/>
      <c r="M306" s="191"/>
      <c r="N306" s="192"/>
      <c r="O306" s="192"/>
      <c r="P306" s="192"/>
      <c r="Q306" s="192"/>
      <c r="R306" s="192"/>
      <c r="S306" s="192"/>
      <c r="T306" s="19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7" t="s">
        <v>210</v>
      </c>
      <c r="AU306" s="187" t="s">
        <v>86</v>
      </c>
      <c r="AV306" s="13" t="s">
        <v>86</v>
      </c>
      <c r="AW306" s="13" t="s">
        <v>33</v>
      </c>
      <c r="AX306" s="13" t="s">
        <v>77</v>
      </c>
      <c r="AY306" s="187" t="s">
        <v>202</v>
      </c>
    </row>
    <row r="307" s="14" customFormat="1">
      <c r="A307" s="14"/>
      <c r="B307" s="194"/>
      <c r="C307" s="14"/>
      <c r="D307" s="186" t="s">
        <v>210</v>
      </c>
      <c r="E307" s="195" t="s">
        <v>1</v>
      </c>
      <c r="F307" s="196" t="s">
        <v>470</v>
      </c>
      <c r="G307" s="14"/>
      <c r="H307" s="197">
        <v>2.7970000000000002</v>
      </c>
      <c r="I307" s="198"/>
      <c r="J307" s="14"/>
      <c r="K307" s="14"/>
      <c r="L307" s="194"/>
      <c r="M307" s="199"/>
      <c r="N307" s="200"/>
      <c r="O307" s="200"/>
      <c r="P307" s="200"/>
      <c r="Q307" s="200"/>
      <c r="R307" s="200"/>
      <c r="S307" s="200"/>
      <c r="T307" s="20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5" t="s">
        <v>210</v>
      </c>
      <c r="AU307" s="195" t="s">
        <v>86</v>
      </c>
      <c r="AV307" s="14" t="s">
        <v>89</v>
      </c>
      <c r="AW307" s="14" t="s">
        <v>33</v>
      </c>
      <c r="AX307" s="14" t="s">
        <v>77</v>
      </c>
      <c r="AY307" s="195" t="s">
        <v>202</v>
      </c>
    </row>
    <row r="308" s="15" customFormat="1">
      <c r="A308" s="15"/>
      <c r="B308" s="212"/>
      <c r="C308" s="15"/>
      <c r="D308" s="186" t="s">
        <v>210</v>
      </c>
      <c r="E308" s="213" t="s">
        <v>1</v>
      </c>
      <c r="F308" s="214" t="s">
        <v>354</v>
      </c>
      <c r="G308" s="15"/>
      <c r="H308" s="215">
        <v>7.8970000000000002</v>
      </c>
      <c r="I308" s="216"/>
      <c r="J308" s="15"/>
      <c r="K308" s="15"/>
      <c r="L308" s="212"/>
      <c r="M308" s="217"/>
      <c r="N308" s="218"/>
      <c r="O308" s="218"/>
      <c r="P308" s="218"/>
      <c r="Q308" s="218"/>
      <c r="R308" s="218"/>
      <c r="S308" s="218"/>
      <c r="T308" s="219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13" t="s">
        <v>210</v>
      </c>
      <c r="AU308" s="213" t="s">
        <v>86</v>
      </c>
      <c r="AV308" s="15" t="s">
        <v>92</v>
      </c>
      <c r="AW308" s="15" t="s">
        <v>33</v>
      </c>
      <c r="AX308" s="15" t="s">
        <v>8</v>
      </c>
      <c r="AY308" s="213" t="s">
        <v>202</v>
      </c>
    </row>
    <row r="309" s="2" customFormat="1" ht="37.8" customHeight="1">
      <c r="A309" s="37"/>
      <c r="B309" s="171"/>
      <c r="C309" s="172" t="s">
        <v>471</v>
      </c>
      <c r="D309" s="172" t="s">
        <v>204</v>
      </c>
      <c r="E309" s="173" t="s">
        <v>472</v>
      </c>
      <c r="F309" s="174" t="s">
        <v>473</v>
      </c>
      <c r="G309" s="175" t="s">
        <v>207</v>
      </c>
      <c r="H309" s="176">
        <v>0.33000000000000002</v>
      </c>
      <c r="I309" s="177"/>
      <c r="J309" s="178">
        <f>ROUND(I309*H309,0)</f>
        <v>0</v>
      </c>
      <c r="K309" s="174" t="s">
        <v>208</v>
      </c>
      <c r="L309" s="38"/>
      <c r="M309" s="179" t="s">
        <v>1</v>
      </c>
      <c r="N309" s="180" t="s">
        <v>42</v>
      </c>
      <c r="O309" s="76"/>
      <c r="P309" s="181">
        <f>O309*H309</f>
        <v>0</v>
      </c>
      <c r="Q309" s="181">
        <v>0</v>
      </c>
      <c r="R309" s="181">
        <f>Q309*H309</f>
        <v>0</v>
      </c>
      <c r="S309" s="181">
        <v>2.2000000000000002</v>
      </c>
      <c r="T309" s="182">
        <f>S309*H309</f>
        <v>0.72600000000000009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3" t="s">
        <v>92</v>
      </c>
      <c r="AT309" s="183" t="s">
        <v>204</v>
      </c>
      <c r="AU309" s="183" t="s">
        <v>86</v>
      </c>
      <c r="AY309" s="18" t="s">
        <v>202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8" t="s">
        <v>8</v>
      </c>
      <c r="BK309" s="184">
        <f>ROUND(I309*H309,0)</f>
        <v>0</v>
      </c>
      <c r="BL309" s="18" t="s">
        <v>92</v>
      </c>
      <c r="BM309" s="183" t="s">
        <v>474</v>
      </c>
    </row>
    <row r="310" s="13" customFormat="1">
      <c r="A310" s="13"/>
      <c r="B310" s="185"/>
      <c r="C310" s="13"/>
      <c r="D310" s="186" t="s">
        <v>210</v>
      </c>
      <c r="E310" s="187" t="s">
        <v>1</v>
      </c>
      <c r="F310" s="188" t="s">
        <v>256</v>
      </c>
      <c r="G310" s="13"/>
      <c r="H310" s="189">
        <v>0.186</v>
      </c>
      <c r="I310" s="190"/>
      <c r="J310" s="13"/>
      <c r="K310" s="13"/>
      <c r="L310" s="185"/>
      <c r="M310" s="191"/>
      <c r="N310" s="192"/>
      <c r="O310" s="192"/>
      <c r="P310" s="192"/>
      <c r="Q310" s="192"/>
      <c r="R310" s="192"/>
      <c r="S310" s="192"/>
      <c r="T310" s="19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7" t="s">
        <v>210</v>
      </c>
      <c r="AU310" s="187" t="s">
        <v>86</v>
      </c>
      <c r="AV310" s="13" t="s">
        <v>86</v>
      </c>
      <c r="AW310" s="13" t="s">
        <v>33</v>
      </c>
      <c r="AX310" s="13" t="s">
        <v>77</v>
      </c>
      <c r="AY310" s="187" t="s">
        <v>202</v>
      </c>
    </row>
    <row r="311" s="13" customFormat="1">
      <c r="A311" s="13"/>
      <c r="B311" s="185"/>
      <c r="C311" s="13"/>
      <c r="D311" s="186" t="s">
        <v>210</v>
      </c>
      <c r="E311" s="187" t="s">
        <v>1</v>
      </c>
      <c r="F311" s="188" t="s">
        <v>475</v>
      </c>
      <c r="G311" s="13"/>
      <c r="H311" s="189">
        <v>0.14399999999999999</v>
      </c>
      <c r="I311" s="190"/>
      <c r="J311" s="13"/>
      <c r="K311" s="13"/>
      <c r="L311" s="185"/>
      <c r="M311" s="191"/>
      <c r="N311" s="192"/>
      <c r="O311" s="192"/>
      <c r="P311" s="192"/>
      <c r="Q311" s="192"/>
      <c r="R311" s="192"/>
      <c r="S311" s="192"/>
      <c r="T311" s="19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7" t="s">
        <v>210</v>
      </c>
      <c r="AU311" s="187" t="s">
        <v>86</v>
      </c>
      <c r="AV311" s="13" t="s">
        <v>86</v>
      </c>
      <c r="AW311" s="13" t="s">
        <v>33</v>
      </c>
      <c r="AX311" s="13" t="s">
        <v>77</v>
      </c>
      <c r="AY311" s="187" t="s">
        <v>202</v>
      </c>
    </row>
    <row r="312" s="14" customFormat="1">
      <c r="A312" s="14"/>
      <c r="B312" s="194"/>
      <c r="C312" s="14"/>
      <c r="D312" s="186" t="s">
        <v>210</v>
      </c>
      <c r="E312" s="195" t="s">
        <v>1</v>
      </c>
      <c r="F312" s="196" t="s">
        <v>258</v>
      </c>
      <c r="G312" s="14"/>
      <c r="H312" s="197">
        <v>0.33000000000000002</v>
      </c>
      <c r="I312" s="198"/>
      <c r="J312" s="14"/>
      <c r="K312" s="14"/>
      <c r="L312" s="194"/>
      <c r="M312" s="199"/>
      <c r="N312" s="200"/>
      <c r="O312" s="200"/>
      <c r="P312" s="200"/>
      <c r="Q312" s="200"/>
      <c r="R312" s="200"/>
      <c r="S312" s="200"/>
      <c r="T312" s="20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5" t="s">
        <v>210</v>
      </c>
      <c r="AU312" s="195" t="s">
        <v>86</v>
      </c>
      <c r="AV312" s="14" t="s">
        <v>89</v>
      </c>
      <c r="AW312" s="14" t="s">
        <v>33</v>
      </c>
      <c r="AX312" s="14" t="s">
        <v>8</v>
      </c>
      <c r="AY312" s="195" t="s">
        <v>202</v>
      </c>
    </row>
    <row r="313" s="2" customFormat="1" ht="37.8" customHeight="1">
      <c r="A313" s="37"/>
      <c r="B313" s="171"/>
      <c r="C313" s="172" t="s">
        <v>476</v>
      </c>
      <c r="D313" s="172" t="s">
        <v>204</v>
      </c>
      <c r="E313" s="173" t="s">
        <v>477</v>
      </c>
      <c r="F313" s="174" t="s">
        <v>478</v>
      </c>
      <c r="G313" s="175" t="s">
        <v>207</v>
      </c>
      <c r="H313" s="176">
        <v>0.188</v>
      </c>
      <c r="I313" s="177"/>
      <c r="J313" s="178">
        <f>ROUND(I313*H313,0)</f>
        <v>0</v>
      </c>
      <c r="K313" s="174" t="s">
        <v>208</v>
      </c>
      <c r="L313" s="38"/>
      <c r="M313" s="179" t="s">
        <v>1</v>
      </c>
      <c r="N313" s="180" t="s">
        <v>42</v>
      </c>
      <c r="O313" s="76"/>
      <c r="P313" s="181">
        <f>O313*H313</f>
        <v>0</v>
      </c>
      <c r="Q313" s="181">
        <v>0</v>
      </c>
      <c r="R313" s="181">
        <f>Q313*H313</f>
        <v>0</v>
      </c>
      <c r="S313" s="181">
        <v>2.2000000000000002</v>
      </c>
      <c r="T313" s="182">
        <f>S313*H313</f>
        <v>0.41360000000000002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83" t="s">
        <v>92</v>
      </c>
      <c r="AT313" s="183" t="s">
        <v>204</v>
      </c>
      <c r="AU313" s="183" t="s">
        <v>86</v>
      </c>
      <c r="AY313" s="18" t="s">
        <v>202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8" t="s">
        <v>8</v>
      </c>
      <c r="BK313" s="184">
        <f>ROUND(I313*H313,0)</f>
        <v>0</v>
      </c>
      <c r="BL313" s="18" t="s">
        <v>92</v>
      </c>
      <c r="BM313" s="183" t="s">
        <v>479</v>
      </c>
    </row>
    <row r="314" s="13" customFormat="1">
      <c r="A314" s="13"/>
      <c r="B314" s="185"/>
      <c r="C314" s="13"/>
      <c r="D314" s="186" t="s">
        <v>210</v>
      </c>
      <c r="E314" s="187" t="s">
        <v>1</v>
      </c>
      <c r="F314" s="188" t="s">
        <v>480</v>
      </c>
      <c r="G314" s="13"/>
      <c r="H314" s="189">
        <v>0.188</v>
      </c>
      <c r="I314" s="190"/>
      <c r="J314" s="13"/>
      <c r="K314" s="13"/>
      <c r="L314" s="185"/>
      <c r="M314" s="191"/>
      <c r="N314" s="192"/>
      <c r="O314" s="192"/>
      <c r="P314" s="192"/>
      <c r="Q314" s="192"/>
      <c r="R314" s="192"/>
      <c r="S314" s="192"/>
      <c r="T314" s="19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7" t="s">
        <v>210</v>
      </c>
      <c r="AU314" s="187" t="s">
        <v>86</v>
      </c>
      <c r="AV314" s="13" t="s">
        <v>86</v>
      </c>
      <c r="AW314" s="13" t="s">
        <v>33</v>
      </c>
      <c r="AX314" s="13" t="s">
        <v>77</v>
      </c>
      <c r="AY314" s="187" t="s">
        <v>202</v>
      </c>
    </row>
    <row r="315" s="14" customFormat="1">
      <c r="A315" s="14"/>
      <c r="B315" s="194"/>
      <c r="C315" s="14"/>
      <c r="D315" s="186" t="s">
        <v>210</v>
      </c>
      <c r="E315" s="195" t="s">
        <v>1</v>
      </c>
      <c r="F315" s="196" t="s">
        <v>481</v>
      </c>
      <c r="G315" s="14"/>
      <c r="H315" s="197">
        <v>0.188</v>
      </c>
      <c r="I315" s="198"/>
      <c r="J315" s="14"/>
      <c r="K315" s="14"/>
      <c r="L315" s="194"/>
      <c r="M315" s="199"/>
      <c r="N315" s="200"/>
      <c r="O315" s="200"/>
      <c r="P315" s="200"/>
      <c r="Q315" s="200"/>
      <c r="R315" s="200"/>
      <c r="S315" s="200"/>
      <c r="T315" s="20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5" t="s">
        <v>210</v>
      </c>
      <c r="AU315" s="195" t="s">
        <v>86</v>
      </c>
      <c r="AV315" s="14" t="s">
        <v>89</v>
      </c>
      <c r="AW315" s="14" t="s">
        <v>33</v>
      </c>
      <c r="AX315" s="14" t="s">
        <v>8</v>
      </c>
      <c r="AY315" s="195" t="s">
        <v>202</v>
      </c>
    </row>
    <row r="316" s="2" customFormat="1" ht="24.15" customHeight="1">
      <c r="A316" s="37"/>
      <c r="B316" s="171"/>
      <c r="C316" s="172" t="s">
        <v>482</v>
      </c>
      <c r="D316" s="172" t="s">
        <v>204</v>
      </c>
      <c r="E316" s="173" t="s">
        <v>483</v>
      </c>
      <c r="F316" s="174" t="s">
        <v>484</v>
      </c>
      <c r="G316" s="175" t="s">
        <v>241</v>
      </c>
      <c r="H316" s="176">
        <v>10.395</v>
      </c>
      <c r="I316" s="177"/>
      <c r="J316" s="178">
        <f>ROUND(I316*H316,0)</f>
        <v>0</v>
      </c>
      <c r="K316" s="174" t="s">
        <v>208</v>
      </c>
      <c r="L316" s="38"/>
      <c r="M316" s="179" t="s">
        <v>1</v>
      </c>
      <c r="N316" s="180" t="s">
        <v>42</v>
      </c>
      <c r="O316" s="76"/>
      <c r="P316" s="181">
        <f>O316*H316</f>
        <v>0</v>
      </c>
      <c r="Q316" s="181">
        <v>0</v>
      </c>
      <c r="R316" s="181">
        <f>Q316*H316</f>
        <v>0</v>
      </c>
      <c r="S316" s="181">
        <v>0.057000000000000002</v>
      </c>
      <c r="T316" s="182">
        <f>S316*H316</f>
        <v>0.59251500000000001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3" t="s">
        <v>92</v>
      </c>
      <c r="AT316" s="183" t="s">
        <v>204</v>
      </c>
      <c r="AU316" s="183" t="s">
        <v>86</v>
      </c>
      <c r="AY316" s="18" t="s">
        <v>202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8" t="s">
        <v>8</v>
      </c>
      <c r="BK316" s="184">
        <f>ROUND(I316*H316,0)</f>
        <v>0</v>
      </c>
      <c r="BL316" s="18" t="s">
        <v>92</v>
      </c>
      <c r="BM316" s="183" t="s">
        <v>485</v>
      </c>
    </row>
    <row r="317" s="13" customFormat="1">
      <c r="A317" s="13"/>
      <c r="B317" s="185"/>
      <c r="C317" s="13"/>
      <c r="D317" s="186" t="s">
        <v>210</v>
      </c>
      <c r="E317" s="187" t="s">
        <v>1</v>
      </c>
      <c r="F317" s="188" t="s">
        <v>486</v>
      </c>
      <c r="G317" s="13"/>
      <c r="H317" s="189">
        <v>10.395</v>
      </c>
      <c r="I317" s="190"/>
      <c r="J317" s="13"/>
      <c r="K317" s="13"/>
      <c r="L317" s="185"/>
      <c r="M317" s="191"/>
      <c r="N317" s="192"/>
      <c r="O317" s="192"/>
      <c r="P317" s="192"/>
      <c r="Q317" s="192"/>
      <c r="R317" s="192"/>
      <c r="S317" s="192"/>
      <c r="T317" s="19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7" t="s">
        <v>210</v>
      </c>
      <c r="AU317" s="187" t="s">
        <v>86</v>
      </c>
      <c r="AV317" s="13" t="s">
        <v>86</v>
      </c>
      <c r="AW317" s="13" t="s">
        <v>33</v>
      </c>
      <c r="AX317" s="13" t="s">
        <v>8</v>
      </c>
      <c r="AY317" s="187" t="s">
        <v>202</v>
      </c>
    </row>
    <row r="318" s="2" customFormat="1" ht="24.15" customHeight="1">
      <c r="A318" s="37"/>
      <c r="B318" s="171"/>
      <c r="C318" s="172" t="s">
        <v>487</v>
      </c>
      <c r="D318" s="172" t="s">
        <v>204</v>
      </c>
      <c r="E318" s="173" t="s">
        <v>488</v>
      </c>
      <c r="F318" s="174" t="s">
        <v>489</v>
      </c>
      <c r="G318" s="175" t="s">
        <v>207</v>
      </c>
      <c r="H318" s="176">
        <v>8.4019999999999992</v>
      </c>
      <c r="I318" s="177"/>
      <c r="J318" s="178">
        <f>ROUND(I318*H318,0)</f>
        <v>0</v>
      </c>
      <c r="K318" s="174" t="s">
        <v>208</v>
      </c>
      <c r="L318" s="38"/>
      <c r="M318" s="179" t="s">
        <v>1</v>
      </c>
      <c r="N318" s="180" t="s">
        <v>42</v>
      </c>
      <c r="O318" s="76"/>
      <c r="P318" s="181">
        <f>O318*H318</f>
        <v>0</v>
      </c>
      <c r="Q318" s="181">
        <v>0</v>
      </c>
      <c r="R318" s="181">
        <f>Q318*H318</f>
        <v>0</v>
      </c>
      <c r="S318" s="181">
        <v>1.3999999999999999</v>
      </c>
      <c r="T318" s="182">
        <f>S318*H318</f>
        <v>11.762799999999999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83" t="s">
        <v>92</v>
      </c>
      <c r="AT318" s="183" t="s">
        <v>204</v>
      </c>
      <c r="AU318" s="183" t="s">
        <v>86</v>
      </c>
      <c r="AY318" s="18" t="s">
        <v>202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8" t="s">
        <v>8</v>
      </c>
      <c r="BK318" s="184">
        <f>ROUND(I318*H318,0)</f>
        <v>0</v>
      </c>
      <c r="BL318" s="18" t="s">
        <v>92</v>
      </c>
      <c r="BM318" s="183" t="s">
        <v>490</v>
      </c>
    </row>
    <row r="319" s="13" customFormat="1">
      <c r="A319" s="13"/>
      <c r="B319" s="185"/>
      <c r="C319" s="13"/>
      <c r="D319" s="186" t="s">
        <v>210</v>
      </c>
      <c r="E319" s="187" t="s">
        <v>1</v>
      </c>
      <c r="F319" s="188" t="s">
        <v>491</v>
      </c>
      <c r="G319" s="13"/>
      <c r="H319" s="189">
        <v>98.849999999999994</v>
      </c>
      <c r="I319" s="190"/>
      <c r="J319" s="13"/>
      <c r="K319" s="13"/>
      <c r="L319" s="185"/>
      <c r="M319" s="191"/>
      <c r="N319" s="192"/>
      <c r="O319" s="192"/>
      <c r="P319" s="192"/>
      <c r="Q319" s="192"/>
      <c r="R319" s="192"/>
      <c r="S319" s="192"/>
      <c r="T319" s="19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7" t="s">
        <v>210</v>
      </c>
      <c r="AU319" s="187" t="s">
        <v>86</v>
      </c>
      <c r="AV319" s="13" t="s">
        <v>86</v>
      </c>
      <c r="AW319" s="13" t="s">
        <v>33</v>
      </c>
      <c r="AX319" s="13" t="s">
        <v>77</v>
      </c>
      <c r="AY319" s="187" t="s">
        <v>202</v>
      </c>
    </row>
    <row r="320" s="14" customFormat="1">
      <c r="A320" s="14"/>
      <c r="B320" s="194"/>
      <c r="C320" s="14"/>
      <c r="D320" s="186" t="s">
        <v>210</v>
      </c>
      <c r="E320" s="195" t="s">
        <v>111</v>
      </c>
      <c r="F320" s="196" t="s">
        <v>237</v>
      </c>
      <c r="G320" s="14"/>
      <c r="H320" s="197">
        <v>98.849999999999994</v>
      </c>
      <c r="I320" s="198"/>
      <c r="J320" s="14"/>
      <c r="K320" s="14"/>
      <c r="L320" s="194"/>
      <c r="M320" s="199"/>
      <c r="N320" s="200"/>
      <c r="O320" s="200"/>
      <c r="P320" s="200"/>
      <c r="Q320" s="200"/>
      <c r="R320" s="200"/>
      <c r="S320" s="200"/>
      <c r="T320" s="20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5" t="s">
        <v>210</v>
      </c>
      <c r="AU320" s="195" t="s">
        <v>86</v>
      </c>
      <c r="AV320" s="14" t="s">
        <v>89</v>
      </c>
      <c r="AW320" s="14" t="s">
        <v>33</v>
      </c>
      <c r="AX320" s="14" t="s">
        <v>77</v>
      </c>
      <c r="AY320" s="195" t="s">
        <v>202</v>
      </c>
    </row>
    <row r="321" s="13" customFormat="1">
      <c r="A321" s="13"/>
      <c r="B321" s="185"/>
      <c r="C321" s="13"/>
      <c r="D321" s="186" t="s">
        <v>210</v>
      </c>
      <c r="E321" s="187" t="s">
        <v>1</v>
      </c>
      <c r="F321" s="188" t="s">
        <v>492</v>
      </c>
      <c r="G321" s="13"/>
      <c r="H321" s="189">
        <v>8.4019999999999992</v>
      </c>
      <c r="I321" s="190"/>
      <c r="J321" s="13"/>
      <c r="K321" s="13"/>
      <c r="L321" s="185"/>
      <c r="M321" s="191"/>
      <c r="N321" s="192"/>
      <c r="O321" s="192"/>
      <c r="P321" s="192"/>
      <c r="Q321" s="192"/>
      <c r="R321" s="192"/>
      <c r="S321" s="192"/>
      <c r="T321" s="19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7" t="s">
        <v>210</v>
      </c>
      <c r="AU321" s="187" t="s">
        <v>86</v>
      </c>
      <c r="AV321" s="13" t="s">
        <v>86</v>
      </c>
      <c r="AW321" s="13" t="s">
        <v>33</v>
      </c>
      <c r="AX321" s="13" t="s">
        <v>8</v>
      </c>
      <c r="AY321" s="187" t="s">
        <v>202</v>
      </c>
    </row>
    <row r="322" s="2" customFormat="1" ht="24.15" customHeight="1">
      <c r="A322" s="37"/>
      <c r="B322" s="171"/>
      <c r="C322" s="172" t="s">
        <v>493</v>
      </c>
      <c r="D322" s="172" t="s">
        <v>204</v>
      </c>
      <c r="E322" s="173" t="s">
        <v>494</v>
      </c>
      <c r="F322" s="174" t="s">
        <v>495</v>
      </c>
      <c r="G322" s="175" t="s">
        <v>207</v>
      </c>
      <c r="H322" s="176">
        <v>0.71999999999999997</v>
      </c>
      <c r="I322" s="177"/>
      <c r="J322" s="178">
        <f>ROUND(I322*H322,0)</f>
        <v>0</v>
      </c>
      <c r="K322" s="174" t="s">
        <v>208</v>
      </c>
      <c r="L322" s="38"/>
      <c r="M322" s="179" t="s">
        <v>1</v>
      </c>
      <c r="N322" s="180" t="s">
        <v>42</v>
      </c>
      <c r="O322" s="76"/>
      <c r="P322" s="181">
        <f>O322*H322</f>
        <v>0</v>
      </c>
      <c r="Q322" s="181">
        <v>0</v>
      </c>
      <c r="R322" s="181">
        <f>Q322*H322</f>
        <v>0</v>
      </c>
      <c r="S322" s="181">
        <v>1.3999999999999999</v>
      </c>
      <c r="T322" s="182">
        <f>S322*H322</f>
        <v>1.008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3" t="s">
        <v>92</v>
      </c>
      <c r="AT322" s="183" t="s">
        <v>204</v>
      </c>
      <c r="AU322" s="183" t="s">
        <v>86</v>
      </c>
      <c r="AY322" s="18" t="s">
        <v>202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8" t="s">
        <v>8</v>
      </c>
      <c r="BK322" s="184">
        <f>ROUND(I322*H322,0)</f>
        <v>0</v>
      </c>
      <c r="BL322" s="18" t="s">
        <v>92</v>
      </c>
      <c r="BM322" s="183" t="s">
        <v>496</v>
      </c>
    </row>
    <row r="323" s="13" customFormat="1">
      <c r="A323" s="13"/>
      <c r="B323" s="185"/>
      <c r="C323" s="13"/>
      <c r="D323" s="186" t="s">
        <v>210</v>
      </c>
      <c r="E323" s="187" t="s">
        <v>1</v>
      </c>
      <c r="F323" s="188" t="s">
        <v>497</v>
      </c>
      <c r="G323" s="13"/>
      <c r="H323" s="189">
        <v>0.71999999999999997</v>
      </c>
      <c r="I323" s="190"/>
      <c r="J323" s="13"/>
      <c r="K323" s="13"/>
      <c r="L323" s="185"/>
      <c r="M323" s="191"/>
      <c r="N323" s="192"/>
      <c r="O323" s="192"/>
      <c r="P323" s="192"/>
      <c r="Q323" s="192"/>
      <c r="R323" s="192"/>
      <c r="S323" s="192"/>
      <c r="T323" s="19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7" t="s">
        <v>210</v>
      </c>
      <c r="AU323" s="187" t="s">
        <v>86</v>
      </c>
      <c r="AV323" s="13" t="s">
        <v>86</v>
      </c>
      <c r="AW323" s="13" t="s">
        <v>33</v>
      </c>
      <c r="AX323" s="13" t="s">
        <v>77</v>
      </c>
      <c r="AY323" s="187" t="s">
        <v>202</v>
      </c>
    </row>
    <row r="324" s="14" customFormat="1">
      <c r="A324" s="14"/>
      <c r="B324" s="194"/>
      <c r="C324" s="14"/>
      <c r="D324" s="186" t="s">
        <v>210</v>
      </c>
      <c r="E324" s="195" t="s">
        <v>1</v>
      </c>
      <c r="F324" s="196" t="s">
        <v>498</v>
      </c>
      <c r="G324" s="14"/>
      <c r="H324" s="197">
        <v>0.71999999999999997</v>
      </c>
      <c r="I324" s="198"/>
      <c r="J324" s="14"/>
      <c r="K324" s="14"/>
      <c r="L324" s="194"/>
      <c r="M324" s="199"/>
      <c r="N324" s="200"/>
      <c r="O324" s="200"/>
      <c r="P324" s="200"/>
      <c r="Q324" s="200"/>
      <c r="R324" s="200"/>
      <c r="S324" s="200"/>
      <c r="T324" s="20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5" t="s">
        <v>210</v>
      </c>
      <c r="AU324" s="195" t="s">
        <v>86</v>
      </c>
      <c r="AV324" s="14" t="s">
        <v>89</v>
      </c>
      <c r="AW324" s="14" t="s">
        <v>33</v>
      </c>
      <c r="AX324" s="14" t="s">
        <v>8</v>
      </c>
      <c r="AY324" s="195" t="s">
        <v>202</v>
      </c>
    </row>
    <row r="325" s="2" customFormat="1" ht="21.75" customHeight="1">
      <c r="A325" s="37"/>
      <c r="B325" s="171"/>
      <c r="C325" s="172" t="s">
        <v>499</v>
      </c>
      <c r="D325" s="172" t="s">
        <v>204</v>
      </c>
      <c r="E325" s="173" t="s">
        <v>500</v>
      </c>
      <c r="F325" s="174" t="s">
        <v>501</v>
      </c>
      <c r="G325" s="175" t="s">
        <v>241</v>
      </c>
      <c r="H325" s="176">
        <v>7.29</v>
      </c>
      <c r="I325" s="177"/>
      <c r="J325" s="178">
        <f>ROUND(I325*H325,0)</f>
        <v>0</v>
      </c>
      <c r="K325" s="174" t="s">
        <v>208</v>
      </c>
      <c r="L325" s="38"/>
      <c r="M325" s="179" t="s">
        <v>1</v>
      </c>
      <c r="N325" s="180" t="s">
        <v>42</v>
      </c>
      <c r="O325" s="76"/>
      <c r="P325" s="181">
        <f>O325*H325</f>
        <v>0</v>
      </c>
      <c r="Q325" s="181">
        <v>0</v>
      </c>
      <c r="R325" s="181">
        <f>Q325*H325</f>
        <v>0</v>
      </c>
      <c r="S325" s="181">
        <v>0.087999999999999995</v>
      </c>
      <c r="T325" s="182">
        <f>S325*H325</f>
        <v>0.64151999999999998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3" t="s">
        <v>92</v>
      </c>
      <c r="AT325" s="183" t="s">
        <v>204</v>
      </c>
      <c r="AU325" s="183" t="s">
        <v>86</v>
      </c>
      <c r="AY325" s="18" t="s">
        <v>202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8" t="s">
        <v>8</v>
      </c>
      <c r="BK325" s="184">
        <f>ROUND(I325*H325,0)</f>
        <v>0</v>
      </c>
      <c r="BL325" s="18" t="s">
        <v>92</v>
      </c>
      <c r="BM325" s="183" t="s">
        <v>502</v>
      </c>
    </row>
    <row r="326" s="13" customFormat="1">
      <c r="A326" s="13"/>
      <c r="B326" s="185"/>
      <c r="C326" s="13"/>
      <c r="D326" s="186" t="s">
        <v>210</v>
      </c>
      <c r="E326" s="187" t="s">
        <v>1</v>
      </c>
      <c r="F326" s="188" t="s">
        <v>503</v>
      </c>
      <c r="G326" s="13"/>
      <c r="H326" s="189">
        <v>4.0949999999999998</v>
      </c>
      <c r="I326" s="190"/>
      <c r="J326" s="13"/>
      <c r="K326" s="13"/>
      <c r="L326" s="185"/>
      <c r="M326" s="191"/>
      <c r="N326" s="192"/>
      <c r="O326" s="192"/>
      <c r="P326" s="192"/>
      <c r="Q326" s="192"/>
      <c r="R326" s="192"/>
      <c r="S326" s="192"/>
      <c r="T326" s="19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7" t="s">
        <v>210</v>
      </c>
      <c r="AU326" s="187" t="s">
        <v>86</v>
      </c>
      <c r="AV326" s="13" t="s">
        <v>86</v>
      </c>
      <c r="AW326" s="13" t="s">
        <v>33</v>
      </c>
      <c r="AX326" s="13" t="s">
        <v>77</v>
      </c>
      <c r="AY326" s="187" t="s">
        <v>202</v>
      </c>
    </row>
    <row r="327" s="13" customFormat="1">
      <c r="A327" s="13"/>
      <c r="B327" s="185"/>
      <c r="C327" s="13"/>
      <c r="D327" s="186" t="s">
        <v>210</v>
      </c>
      <c r="E327" s="187" t="s">
        <v>1</v>
      </c>
      <c r="F327" s="188" t="s">
        <v>350</v>
      </c>
      <c r="G327" s="13"/>
      <c r="H327" s="189">
        <v>3.1949999999999998</v>
      </c>
      <c r="I327" s="190"/>
      <c r="J327" s="13"/>
      <c r="K327" s="13"/>
      <c r="L327" s="185"/>
      <c r="M327" s="191"/>
      <c r="N327" s="192"/>
      <c r="O327" s="192"/>
      <c r="P327" s="192"/>
      <c r="Q327" s="192"/>
      <c r="R327" s="192"/>
      <c r="S327" s="192"/>
      <c r="T327" s="19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7" t="s">
        <v>210</v>
      </c>
      <c r="AU327" s="187" t="s">
        <v>86</v>
      </c>
      <c r="AV327" s="13" t="s">
        <v>86</v>
      </c>
      <c r="AW327" s="13" t="s">
        <v>33</v>
      </c>
      <c r="AX327" s="13" t="s">
        <v>77</v>
      </c>
      <c r="AY327" s="187" t="s">
        <v>202</v>
      </c>
    </row>
    <row r="328" s="14" customFormat="1">
      <c r="A328" s="14"/>
      <c r="B328" s="194"/>
      <c r="C328" s="14"/>
      <c r="D328" s="186" t="s">
        <v>210</v>
      </c>
      <c r="E328" s="195" t="s">
        <v>1</v>
      </c>
      <c r="F328" s="196" t="s">
        <v>237</v>
      </c>
      <c r="G328" s="14"/>
      <c r="H328" s="197">
        <v>7.29</v>
      </c>
      <c r="I328" s="198"/>
      <c r="J328" s="14"/>
      <c r="K328" s="14"/>
      <c r="L328" s="194"/>
      <c r="M328" s="199"/>
      <c r="N328" s="200"/>
      <c r="O328" s="200"/>
      <c r="P328" s="200"/>
      <c r="Q328" s="200"/>
      <c r="R328" s="200"/>
      <c r="S328" s="200"/>
      <c r="T328" s="20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195" t="s">
        <v>210</v>
      </c>
      <c r="AU328" s="195" t="s">
        <v>86</v>
      </c>
      <c r="AV328" s="14" t="s">
        <v>89</v>
      </c>
      <c r="AW328" s="14" t="s">
        <v>33</v>
      </c>
      <c r="AX328" s="14" t="s">
        <v>8</v>
      </c>
      <c r="AY328" s="195" t="s">
        <v>202</v>
      </c>
    </row>
    <row r="329" s="2" customFormat="1" ht="24.15" customHeight="1">
      <c r="A329" s="37"/>
      <c r="B329" s="171"/>
      <c r="C329" s="172" t="s">
        <v>504</v>
      </c>
      <c r="D329" s="172" t="s">
        <v>204</v>
      </c>
      <c r="E329" s="173" t="s">
        <v>505</v>
      </c>
      <c r="F329" s="174" t="s">
        <v>506</v>
      </c>
      <c r="G329" s="175" t="s">
        <v>241</v>
      </c>
      <c r="H329" s="176">
        <v>8.8800000000000008</v>
      </c>
      <c r="I329" s="177"/>
      <c r="J329" s="178">
        <f>ROUND(I329*H329,0)</f>
        <v>0</v>
      </c>
      <c r="K329" s="174" t="s">
        <v>208</v>
      </c>
      <c r="L329" s="38"/>
      <c r="M329" s="179" t="s">
        <v>1</v>
      </c>
      <c r="N329" s="180" t="s">
        <v>42</v>
      </c>
      <c r="O329" s="76"/>
      <c r="P329" s="181">
        <f>O329*H329</f>
        <v>0</v>
      </c>
      <c r="Q329" s="181">
        <v>0</v>
      </c>
      <c r="R329" s="181">
        <f>Q329*H329</f>
        <v>0</v>
      </c>
      <c r="S329" s="181">
        <v>0.014999999999999999</v>
      </c>
      <c r="T329" s="182">
        <f>S329*H329</f>
        <v>0.13320000000000001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3" t="s">
        <v>92</v>
      </c>
      <c r="AT329" s="183" t="s">
        <v>204</v>
      </c>
      <c r="AU329" s="183" t="s">
        <v>86</v>
      </c>
      <c r="AY329" s="18" t="s">
        <v>202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8" t="s">
        <v>8</v>
      </c>
      <c r="BK329" s="184">
        <f>ROUND(I329*H329,0)</f>
        <v>0</v>
      </c>
      <c r="BL329" s="18" t="s">
        <v>92</v>
      </c>
      <c r="BM329" s="183" t="s">
        <v>507</v>
      </c>
    </row>
    <row r="330" s="13" customFormat="1">
      <c r="A330" s="13"/>
      <c r="B330" s="185"/>
      <c r="C330" s="13"/>
      <c r="D330" s="186" t="s">
        <v>210</v>
      </c>
      <c r="E330" s="187" t="s">
        <v>1</v>
      </c>
      <c r="F330" s="188" t="s">
        <v>508</v>
      </c>
      <c r="G330" s="13"/>
      <c r="H330" s="189">
        <v>8.8800000000000008</v>
      </c>
      <c r="I330" s="190"/>
      <c r="J330" s="13"/>
      <c r="K330" s="13"/>
      <c r="L330" s="185"/>
      <c r="M330" s="191"/>
      <c r="N330" s="192"/>
      <c r="O330" s="192"/>
      <c r="P330" s="192"/>
      <c r="Q330" s="192"/>
      <c r="R330" s="192"/>
      <c r="S330" s="192"/>
      <c r="T330" s="19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7" t="s">
        <v>210</v>
      </c>
      <c r="AU330" s="187" t="s">
        <v>86</v>
      </c>
      <c r="AV330" s="13" t="s">
        <v>86</v>
      </c>
      <c r="AW330" s="13" t="s">
        <v>33</v>
      </c>
      <c r="AX330" s="13" t="s">
        <v>8</v>
      </c>
      <c r="AY330" s="187" t="s">
        <v>202</v>
      </c>
    </row>
    <row r="331" s="2" customFormat="1" ht="24.15" customHeight="1">
      <c r="A331" s="37"/>
      <c r="B331" s="171"/>
      <c r="C331" s="172" t="s">
        <v>509</v>
      </c>
      <c r="D331" s="172" t="s">
        <v>204</v>
      </c>
      <c r="E331" s="173" t="s">
        <v>510</v>
      </c>
      <c r="F331" s="174" t="s">
        <v>511</v>
      </c>
      <c r="G331" s="175" t="s">
        <v>241</v>
      </c>
      <c r="H331" s="176">
        <v>16.916</v>
      </c>
      <c r="I331" s="177"/>
      <c r="J331" s="178">
        <f>ROUND(I331*H331,0)</f>
        <v>0</v>
      </c>
      <c r="K331" s="174" t="s">
        <v>208</v>
      </c>
      <c r="L331" s="38"/>
      <c r="M331" s="179" t="s">
        <v>1</v>
      </c>
      <c r="N331" s="180" t="s">
        <v>42</v>
      </c>
      <c r="O331" s="76"/>
      <c r="P331" s="181">
        <f>O331*H331</f>
        <v>0</v>
      </c>
      <c r="Q331" s="181">
        <v>0</v>
      </c>
      <c r="R331" s="181">
        <f>Q331*H331</f>
        <v>0</v>
      </c>
      <c r="S331" s="181">
        <v>0.17999999999999999</v>
      </c>
      <c r="T331" s="182">
        <f>S331*H331</f>
        <v>3.04488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3" t="s">
        <v>92</v>
      </c>
      <c r="AT331" s="183" t="s">
        <v>204</v>
      </c>
      <c r="AU331" s="183" t="s">
        <v>86</v>
      </c>
      <c r="AY331" s="18" t="s">
        <v>202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8" t="s">
        <v>8</v>
      </c>
      <c r="BK331" s="184">
        <f>ROUND(I331*H331,0)</f>
        <v>0</v>
      </c>
      <c r="BL331" s="18" t="s">
        <v>92</v>
      </c>
      <c r="BM331" s="183" t="s">
        <v>512</v>
      </c>
    </row>
    <row r="332" s="13" customFormat="1">
      <c r="A332" s="13"/>
      <c r="B332" s="185"/>
      <c r="C332" s="13"/>
      <c r="D332" s="186" t="s">
        <v>210</v>
      </c>
      <c r="E332" s="187" t="s">
        <v>1</v>
      </c>
      <c r="F332" s="188" t="s">
        <v>453</v>
      </c>
      <c r="G332" s="13"/>
      <c r="H332" s="189">
        <v>8.5280000000000005</v>
      </c>
      <c r="I332" s="190"/>
      <c r="J332" s="13"/>
      <c r="K332" s="13"/>
      <c r="L332" s="185"/>
      <c r="M332" s="191"/>
      <c r="N332" s="192"/>
      <c r="O332" s="192"/>
      <c r="P332" s="192"/>
      <c r="Q332" s="192"/>
      <c r="R332" s="192"/>
      <c r="S332" s="192"/>
      <c r="T332" s="19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7" t="s">
        <v>210</v>
      </c>
      <c r="AU332" s="187" t="s">
        <v>86</v>
      </c>
      <c r="AV332" s="13" t="s">
        <v>86</v>
      </c>
      <c r="AW332" s="13" t="s">
        <v>33</v>
      </c>
      <c r="AX332" s="13" t="s">
        <v>77</v>
      </c>
      <c r="AY332" s="187" t="s">
        <v>202</v>
      </c>
    </row>
    <row r="333" s="13" customFormat="1">
      <c r="A333" s="13"/>
      <c r="B333" s="185"/>
      <c r="C333" s="13"/>
      <c r="D333" s="186" t="s">
        <v>210</v>
      </c>
      <c r="E333" s="187" t="s">
        <v>1</v>
      </c>
      <c r="F333" s="188" t="s">
        <v>513</v>
      </c>
      <c r="G333" s="13"/>
      <c r="H333" s="189">
        <v>3.7799999999999998</v>
      </c>
      <c r="I333" s="190"/>
      <c r="J333" s="13"/>
      <c r="K333" s="13"/>
      <c r="L333" s="185"/>
      <c r="M333" s="191"/>
      <c r="N333" s="192"/>
      <c r="O333" s="192"/>
      <c r="P333" s="192"/>
      <c r="Q333" s="192"/>
      <c r="R333" s="192"/>
      <c r="S333" s="192"/>
      <c r="T333" s="19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7" t="s">
        <v>210</v>
      </c>
      <c r="AU333" s="187" t="s">
        <v>86</v>
      </c>
      <c r="AV333" s="13" t="s">
        <v>86</v>
      </c>
      <c r="AW333" s="13" t="s">
        <v>33</v>
      </c>
      <c r="AX333" s="13" t="s">
        <v>77</v>
      </c>
      <c r="AY333" s="187" t="s">
        <v>202</v>
      </c>
    </row>
    <row r="334" s="13" customFormat="1">
      <c r="A334" s="13"/>
      <c r="B334" s="185"/>
      <c r="C334" s="13"/>
      <c r="D334" s="186" t="s">
        <v>210</v>
      </c>
      <c r="E334" s="187" t="s">
        <v>1</v>
      </c>
      <c r="F334" s="188" t="s">
        <v>514</v>
      </c>
      <c r="G334" s="13"/>
      <c r="H334" s="189">
        <v>1.6799999999999999</v>
      </c>
      <c r="I334" s="190"/>
      <c r="J334" s="13"/>
      <c r="K334" s="13"/>
      <c r="L334" s="185"/>
      <c r="M334" s="191"/>
      <c r="N334" s="192"/>
      <c r="O334" s="192"/>
      <c r="P334" s="192"/>
      <c r="Q334" s="192"/>
      <c r="R334" s="192"/>
      <c r="S334" s="192"/>
      <c r="T334" s="19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7" t="s">
        <v>210</v>
      </c>
      <c r="AU334" s="187" t="s">
        <v>86</v>
      </c>
      <c r="AV334" s="13" t="s">
        <v>86</v>
      </c>
      <c r="AW334" s="13" t="s">
        <v>33</v>
      </c>
      <c r="AX334" s="13" t="s">
        <v>77</v>
      </c>
      <c r="AY334" s="187" t="s">
        <v>202</v>
      </c>
    </row>
    <row r="335" s="13" customFormat="1">
      <c r="A335" s="13"/>
      <c r="B335" s="185"/>
      <c r="C335" s="13"/>
      <c r="D335" s="186" t="s">
        <v>210</v>
      </c>
      <c r="E335" s="187" t="s">
        <v>1</v>
      </c>
      <c r="F335" s="188" t="s">
        <v>515</v>
      </c>
      <c r="G335" s="13"/>
      <c r="H335" s="189">
        <v>2.9279999999999999</v>
      </c>
      <c r="I335" s="190"/>
      <c r="J335" s="13"/>
      <c r="K335" s="13"/>
      <c r="L335" s="185"/>
      <c r="M335" s="191"/>
      <c r="N335" s="192"/>
      <c r="O335" s="192"/>
      <c r="P335" s="192"/>
      <c r="Q335" s="192"/>
      <c r="R335" s="192"/>
      <c r="S335" s="192"/>
      <c r="T335" s="19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7" t="s">
        <v>210</v>
      </c>
      <c r="AU335" s="187" t="s">
        <v>86</v>
      </c>
      <c r="AV335" s="13" t="s">
        <v>86</v>
      </c>
      <c r="AW335" s="13" t="s">
        <v>33</v>
      </c>
      <c r="AX335" s="13" t="s">
        <v>77</v>
      </c>
      <c r="AY335" s="187" t="s">
        <v>202</v>
      </c>
    </row>
    <row r="336" s="14" customFormat="1">
      <c r="A336" s="14"/>
      <c r="B336" s="194"/>
      <c r="C336" s="14"/>
      <c r="D336" s="186" t="s">
        <v>210</v>
      </c>
      <c r="E336" s="195" t="s">
        <v>1</v>
      </c>
      <c r="F336" s="196" t="s">
        <v>516</v>
      </c>
      <c r="G336" s="14"/>
      <c r="H336" s="197">
        <v>16.916</v>
      </c>
      <c r="I336" s="198"/>
      <c r="J336" s="14"/>
      <c r="K336" s="14"/>
      <c r="L336" s="194"/>
      <c r="M336" s="199"/>
      <c r="N336" s="200"/>
      <c r="O336" s="200"/>
      <c r="P336" s="200"/>
      <c r="Q336" s="200"/>
      <c r="R336" s="200"/>
      <c r="S336" s="200"/>
      <c r="T336" s="20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5" t="s">
        <v>210</v>
      </c>
      <c r="AU336" s="195" t="s">
        <v>86</v>
      </c>
      <c r="AV336" s="14" t="s">
        <v>89</v>
      </c>
      <c r="AW336" s="14" t="s">
        <v>33</v>
      </c>
      <c r="AX336" s="14" t="s">
        <v>8</v>
      </c>
      <c r="AY336" s="195" t="s">
        <v>202</v>
      </c>
    </row>
    <row r="337" s="2" customFormat="1" ht="24.15" customHeight="1">
      <c r="A337" s="37"/>
      <c r="B337" s="171"/>
      <c r="C337" s="172" t="s">
        <v>517</v>
      </c>
      <c r="D337" s="172" t="s">
        <v>204</v>
      </c>
      <c r="E337" s="173" t="s">
        <v>518</v>
      </c>
      <c r="F337" s="174" t="s">
        <v>519</v>
      </c>
      <c r="G337" s="175" t="s">
        <v>207</v>
      </c>
      <c r="H337" s="176">
        <v>1.05</v>
      </c>
      <c r="I337" s="177"/>
      <c r="J337" s="178">
        <f>ROUND(I337*H337,0)</f>
        <v>0</v>
      </c>
      <c r="K337" s="174" t="s">
        <v>208</v>
      </c>
      <c r="L337" s="38"/>
      <c r="M337" s="179" t="s">
        <v>1</v>
      </c>
      <c r="N337" s="180" t="s">
        <v>42</v>
      </c>
      <c r="O337" s="76"/>
      <c r="P337" s="181">
        <f>O337*H337</f>
        <v>0</v>
      </c>
      <c r="Q337" s="181">
        <v>0</v>
      </c>
      <c r="R337" s="181">
        <f>Q337*H337</f>
        <v>0</v>
      </c>
      <c r="S337" s="181">
        <v>1.8</v>
      </c>
      <c r="T337" s="182">
        <f>S337*H337</f>
        <v>1.8900000000000001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3" t="s">
        <v>92</v>
      </c>
      <c r="AT337" s="183" t="s">
        <v>204</v>
      </c>
      <c r="AU337" s="183" t="s">
        <v>86</v>
      </c>
      <c r="AY337" s="18" t="s">
        <v>202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8" t="s">
        <v>8</v>
      </c>
      <c r="BK337" s="184">
        <f>ROUND(I337*H337,0)</f>
        <v>0</v>
      </c>
      <c r="BL337" s="18" t="s">
        <v>92</v>
      </c>
      <c r="BM337" s="183" t="s">
        <v>520</v>
      </c>
    </row>
    <row r="338" s="13" customFormat="1">
      <c r="A338" s="13"/>
      <c r="B338" s="185"/>
      <c r="C338" s="13"/>
      <c r="D338" s="186" t="s">
        <v>210</v>
      </c>
      <c r="E338" s="187" t="s">
        <v>1</v>
      </c>
      <c r="F338" s="188" t="s">
        <v>521</v>
      </c>
      <c r="G338" s="13"/>
      <c r="H338" s="189">
        <v>1.05</v>
      </c>
      <c r="I338" s="190"/>
      <c r="J338" s="13"/>
      <c r="K338" s="13"/>
      <c r="L338" s="185"/>
      <c r="M338" s="191"/>
      <c r="N338" s="192"/>
      <c r="O338" s="192"/>
      <c r="P338" s="192"/>
      <c r="Q338" s="192"/>
      <c r="R338" s="192"/>
      <c r="S338" s="192"/>
      <c r="T338" s="19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7" t="s">
        <v>210</v>
      </c>
      <c r="AU338" s="187" t="s">
        <v>86</v>
      </c>
      <c r="AV338" s="13" t="s">
        <v>86</v>
      </c>
      <c r="AW338" s="13" t="s">
        <v>33</v>
      </c>
      <c r="AX338" s="13" t="s">
        <v>77</v>
      </c>
      <c r="AY338" s="187" t="s">
        <v>202</v>
      </c>
    </row>
    <row r="339" s="14" customFormat="1">
      <c r="A339" s="14"/>
      <c r="B339" s="194"/>
      <c r="C339" s="14"/>
      <c r="D339" s="186" t="s">
        <v>210</v>
      </c>
      <c r="E339" s="195" t="s">
        <v>1</v>
      </c>
      <c r="F339" s="196" t="s">
        <v>522</v>
      </c>
      <c r="G339" s="14"/>
      <c r="H339" s="197">
        <v>1.05</v>
      </c>
      <c r="I339" s="198"/>
      <c r="J339" s="14"/>
      <c r="K339" s="14"/>
      <c r="L339" s="194"/>
      <c r="M339" s="199"/>
      <c r="N339" s="200"/>
      <c r="O339" s="200"/>
      <c r="P339" s="200"/>
      <c r="Q339" s="200"/>
      <c r="R339" s="200"/>
      <c r="S339" s="200"/>
      <c r="T339" s="20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5" t="s">
        <v>210</v>
      </c>
      <c r="AU339" s="195" t="s">
        <v>86</v>
      </c>
      <c r="AV339" s="14" t="s">
        <v>89</v>
      </c>
      <c r="AW339" s="14" t="s">
        <v>33</v>
      </c>
      <c r="AX339" s="14" t="s">
        <v>8</v>
      </c>
      <c r="AY339" s="195" t="s">
        <v>202</v>
      </c>
    </row>
    <row r="340" s="2" customFormat="1" ht="24.15" customHeight="1">
      <c r="A340" s="37"/>
      <c r="B340" s="171"/>
      <c r="C340" s="172" t="s">
        <v>523</v>
      </c>
      <c r="D340" s="172" t="s">
        <v>204</v>
      </c>
      <c r="E340" s="173" t="s">
        <v>524</v>
      </c>
      <c r="F340" s="174" t="s">
        <v>525</v>
      </c>
      <c r="G340" s="175" t="s">
        <v>207</v>
      </c>
      <c r="H340" s="176">
        <v>0.57099999999999995</v>
      </c>
      <c r="I340" s="177"/>
      <c r="J340" s="178">
        <f>ROUND(I340*H340,0)</f>
        <v>0</v>
      </c>
      <c r="K340" s="174" t="s">
        <v>208</v>
      </c>
      <c r="L340" s="38"/>
      <c r="M340" s="179" t="s">
        <v>1</v>
      </c>
      <c r="N340" s="180" t="s">
        <v>42</v>
      </c>
      <c r="O340" s="76"/>
      <c r="P340" s="181">
        <f>O340*H340</f>
        <v>0</v>
      </c>
      <c r="Q340" s="181">
        <v>0</v>
      </c>
      <c r="R340" s="181">
        <f>Q340*H340</f>
        <v>0</v>
      </c>
      <c r="S340" s="181">
        <v>2.3999999999999999</v>
      </c>
      <c r="T340" s="182">
        <f>S340*H340</f>
        <v>1.3703999999999998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3" t="s">
        <v>92</v>
      </c>
      <c r="AT340" s="183" t="s">
        <v>204</v>
      </c>
      <c r="AU340" s="183" t="s">
        <v>86</v>
      </c>
      <c r="AY340" s="18" t="s">
        <v>202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8" t="s">
        <v>8</v>
      </c>
      <c r="BK340" s="184">
        <f>ROUND(I340*H340,0)</f>
        <v>0</v>
      </c>
      <c r="BL340" s="18" t="s">
        <v>92</v>
      </c>
      <c r="BM340" s="183" t="s">
        <v>526</v>
      </c>
    </row>
    <row r="341" s="13" customFormat="1">
      <c r="A341" s="13"/>
      <c r="B341" s="185"/>
      <c r="C341" s="13"/>
      <c r="D341" s="186" t="s">
        <v>210</v>
      </c>
      <c r="E341" s="187" t="s">
        <v>1</v>
      </c>
      <c r="F341" s="188" t="s">
        <v>527</v>
      </c>
      <c r="G341" s="13"/>
      <c r="H341" s="189">
        <v>0.57099999999999995</v>
      </c>
      <c r="I341" s="190"/>
      <c r="J341" s="13"/>
      <c r="K341" s="13"/>
      <c r="L341" s="185"/>
      <c r="M341" s="191"/>
      <c r="N341" s="192"/>
      <c r="O341" s="192"/>
      <c r="P341" s="192"/>
      <c r="Q341" s="192"/>
      <c r="R341" s="192"/>
      <c r="S341" s="192"/>
      <c r="T341" s="19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7" t="s">
        <v>210</v>
      </c>
      <c r="AU341" s="187" t="s">
        <v>86</v>
      </c>
      <c r="AV341" s="13" t="s">
        <v>86</v>
      </c>
      <c r="AW341" s="13" t="s">
        <v>33</v>
      </c>
      <c r="AX341" s="13" t="s">
        <v>77</v>
      </c>
      <c r="AY341" s="187" t="s">
        <v>202</v>
      </c>
    </row>
    <row r="342" s="14" customFormat="1">
      <c r="A342" s="14"/>
      <c r="B342" s="194"/>
      <c r="C342" s="14"/>
      <c r="D342" s="186" t="s">
        <v>210</v>
      </c>
      <c r="E342" s="195" t="s">
        <v>1</v>
      </c>
      <c r="F342" s="196" t="s">
        <v>528</v>
      </c>
      <c r="G342" s="14"/>
      <c r="H342" s="197">
        <v>0.57099999999999995</v>
      </c>
      <c r="I342" s="198"/>
      <c r="J342" s="14"/>
      <c r="K342" s="14"/>
      <c r="L342" s="194"/>
      <c r="M342" s="199"/>
      <c r="N342" s="200"/>
      <c r="O342" s="200"/>
      <c r="P342" s="200"/>
      <c r="Q342" s="200"/>
      <c r="R342" s="200"/>
      <c r="S342" s="200"/>
      <c r="T342" s="20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5" t="s">
        <v>210</v>
      </c>
      <c r="AU342" s="195" t="s">
        <v>86</v>
      </c>
      <c r="AV342" s="14" t="s">
        <v>89</v>
      </c>
      <c r="AW342" s="14" t="s">
        <v>33</v>
      </c>
      <c r="AX342" s="14" t="s">
        <v>8</v>
      </c>
      <c r="AY342" s="195" t="s">
        <v>202</v>
      </c>
    </row>
    <row r="343" s="2" customFormat="1" ht="37.8" customHeight="1">
      <c r="A343" s="37"/>
      <c r="B343" s="171"/>
      <c r="C343" s="172" t="s">
        <v>529</v>
      </c>
      <c r="D343" s="172" t="s">
        <v>204</v>
      </c>
      <c r="E343" s="173" t="s">
        <v>530</v>
      </c>
      <c r="F343" s="174" t="s">
        <v>531</v>
      </c>
      <c r="G343" s="175" t="s">
        <v>241</v>
      </c>
      <c r="H343" s="176">
        <v>5.25</v>
      </c>
      <c r="I343" s="177"/>
      <c r="J343" s="178">
        <f>ROUND(I343*H343,0)</f>
        <v>0</v>
      </c>
      <c r="K343" s="174" t="s">
        <v>208</v>
      </c>
      <c r="L343" s="38"/>
      <c r="M343" s="179" t="s">
        <v>1</v>
      </c>
      <c r="N343" s="180" t="s">
        <v>42</v>
      </c>
      <c r="O343" s="76"/>
      <c r="P343" s="181">
        <f>O343*H343</f>
        <v>0</v>
      </c>
      <c r="Q343" s="181">
        <v>0</v>
      </c>
      <c r="R343" s="181">
        <f>Q343*H343</f>
        <v>0</v>
      </c>
      <c r="S343" s="181">
        <v>0.050000000000000003</v>
      </c>
      <c r="T343" s="182">
        <f>S343*H343</f>
        <v>0.26250000000000001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83" t="s">
        <v>92</v>
      </c>
      <c r="AT343" s="183" t="s">
        <v>204</v>
      </c>
      <c r="AU343" s="183" t="s">
        <v>86</v>
      </c>
      <c r="AY343" s="18" t="s">
        <v>202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8" t="s">
        <v>8</v>
      </c>
      <c r="BK343" s="184">
        <f>ROUND(I343*H343,0)</f>
        <v>0</v>
      </c>
      <c r="BL343" s="18" t="s">
        <v>92</v>
      </c>
      <c r="BM343" s="183" t="s">
        <v>532</v>
      </c>
    </row>
    <row r="344" s="13" customFormat="1">
      <c r="A344" s="13"/>
      <c r="B344" s="185"/>
      <c r="C344" s="13"/>
      <c r="D344" s="186" t="s">
        <v>210</v>
      </c>
      <c r="E344" s="187" t="s">
        <v>1</v>
      </c>
      <c r="F344" s="188" t="s">
        <v>533</v>
      </c>
      <c r="G344" s="13"/>
      <c r="H344" s="189">
        <v>5.25</v>
      </c>
      <c r="I344" s="190"/>
      <c r="J344" s="13"/>
      <c r="K344" s="13"/>
      <c r="L344" s="185"/>
      <c r="M344" s="191"/>
      <c r="N344" s="192"/>
      <c r="O344" s="192"/>
      <c r="P344" s="192"/>
      <c r="Q344" s="192"/>
      <c r="R344" s="192"/>
      <c r="S344" s="192"/>
      <c r="T344" s="19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7" t="s">
        <v>210</v>
      </c>
      <c r="AU344" s="187" t="s">
        <v>86</v>
      </c>
      <c r="AV344" s="13" t="s">
        <v>86</v>
      </c>
      <c r="AW344" s="13" t="s">
        <v>33</v>
      </c>
      <c r="AX344" s="13" t="s">
        <v>8</v>
      </c>
      <c r="AY344" s="187" t="s">
        <v>202</v>
      </c>
    </row>
    <row r="345" s="12" customFormat="1" ht="22.8" customHeight="1">
      <c r="A345" s="12"/>
      <c r="B345" s="158"/>
      <c r="C345" s="12"/>
      <c r="D345" s="159" t="s">
        <v>76</v>
      </c>
      <c r="E345" s="169" t="s">
        <v>534</v>
      </c>
      <c r="F345" s="169" t="s">
        <v>535</v>
      </c>
      <c r="G345" s="12"/>
      <c r="H345" s="12"/>
      <c r="I345" s="161"/>
      <c r="J345" s="170">
        <f>BK345</f>
        <v>0</v>
      </c>
      <c r="K345" s="12"/>
      <c r="L345" s="158"/>
      <c r="M345" s="163"/>
      <c r="N345" s="164"/>
      <c r="O345" s="164"/>
      <c r="P345" s="165">
        <f>SUM(P346:P349)</f>
        <v>0</v>
      </c>
      <c r="Q345" s="164"/>
      <c r="R345" s="165">
        <f>SUM(R346:R349)</f>
        <v>0</v>
      </c>
      <c r="S345" s="164"/>
      <c r="T345" s="166">
        <f>SUM(T346:T349)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59" t="s">
        <v>8</v>
      </c>
      <c r="AT345" s="167" t="s">
        <v>76</v>
      </c>
      <c r="AU345" s="167" t="s">
        <v>8</v>
      </c>
      <c r="AY345" s="159" t="s">
        <v>202</v>
      </c>
      <c r="BK345" s="168">
        <f>SUM(BK346:BK349)</f>
        <v>0</v>
      </c>
    </row>
    <row r="346" s="2" customFormat="1" ht="33" customHeight="1">
      <c r="A346" s="37"/>
      <c r="B346" s="171"/>
      <c r="C346" s="172" t="s">
        <v>536</v>
      </c>
      <c r="D346" s="172" t="s">
        <v>204</v>
      </c>
      <c r="E346" s="173" t="s">
        <v>537</v>
      </c>
      <c r="F346" s="174" t="s">
        <v>538</v>
      </c>
      <c r="G346" s="175" t="s">
        <v>225</v>
      </c>
      <c r="H346" s="176">
        <v>54.594999999999999</v>
      </c>
      <c r="I346" s="177"/>
      <c r="J346" s="178">
        <f>ROUND(I346*H346,0)</f>
        <v>0</v>
      </c>
      <c r="K346" s="174" t="s">
        <v>208</v>
      </c>
      <c r="L346" s="38"/>
      <c r="M346" s="179" t="s">
        <v>1</v>
      </c>
      <c r="N346" s="180" t="s">
        <v>42</v>
      </c>
      <c r="O346" s="76"/>
      <c r="P346" s="181">
        <f>O346*H346</f>
        <v>0</v>
      </c>
      <c r="Q346" s="181">
        <v>0</v>
      </c>
      <c r="R346" s="181">
        <f>Q346*H346</f>
        <v>0</v>
      </c>
      <c r="S346" s="181">
        <v>0</v>
      </c>
      <c r="T346" s="182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3" t="s">
        <v>92</v>
      </c>
      <c r="AT346" s="183" t="s">
        <v>204</v>
      </c>
      <c r="AU346" s="183" t="s">
        <v>86</v>
      </c>
      <c r="AY346" s="18" t="s">
        <v>202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8" t="s">
        <v>8</v>
      </c>
      <c r="BK346" s="184">
        <f>ROUND(I346*H346,0)</f>
        <v>0</v>
      </c>
      <c r="BL346" s="18" t="s">
        <v>92</v>
      </c>
      <c r="BM346" s="183" t="s">
        <v>539</v>
      </c>
    </row>
    <row r="347" s="2" customFormat="1" ht="24.15" customHeight="1">
      <c r="A347" s="37"/>
      <c r="B347" s="171"/>
      <c r="C347" s="172" t="s">
        <v>540</v>
      </c>
      <c r="D347" s="172" t="s">
        <v>204</v>
      </c>
      <c r="E347" s="173" t="s">
        <v>541</v>
      </c>
      <c r="F347" s="174" t="s">
        <v>542</v>
      </c>
      <c r="G347" s="175" t="s">
        <v>225</v>
      </c>
      <c r="H347" s="176">
        <v>54.594999999999999</v>
      </c>
      <c r="I347" s="177"/>
      <c r="J347" s="178">
        <f>ROUND(I347*H347,0)</f>
        <v>0</v>
      </c>
      <c r="K347" s="174" t="s">
        <v>208</v>
      </c>
      <c r="L347" s="38"/>
      <c r="M347" s="179" t="s">
        <v>1</v>
      </c>
      <c r="N347" s="180" t="s">
        <v>42</v>
      </c>
      <c r="O347" s="76"/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83" t="s">
        <v>92</v>
      </c>
      <c r="AT347" s="183" t="s">
        <v>204</v>
      </c>
      <c r="AU347" s="183" t="s">
        <v>86</v>
      </c>
      <c r="AY347" s="18" t="s">
        <v>202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8" t="s">
        <v>8</v>
      </c>
      <c r="BK347" s="184">
        <f>ROUND(I347*H347,0)</f>
        <v>0</v>
      </c>
      <c r="BL347" s="18" t="s">
        <v>92</v>
      </c>
      <c r="BM347" s="183" t="s">
        <v>543</v>
      </c>
    </row>
    <row r="348" s="2" customFormat="1" ht="24.15" customHeight="1">
      <c r="A348" s="37"/>
      <c r="B348" s="171"/>
      <c r="C348" s="172" t="s">
        <v>544</v>
      </c>
      <c r="D348" s="172" t="s">
        <v>204</v>
      </c>
      <c r="E348" s="173" t="s">
        <v>545</v>
      </c>
      <c r="F348" s="174" t="s">
        <v>546</v>
      </c>
      <c r="G348" s="175" t="s">
        <v>225</v>
      </c>
      <c r="H348" s="176">
        <v>54.594999999999999</v>
      </c>
      <c r="I348" s="177"/>
      <c r="J348" s="178">
        <f>ROUND(I348*H348,0)</f>
        <v>0</v>
      </c>
      <c r="K348" s="174" t="s">
        <v>208</v>
      </c>
      <c r="L348" s="38"/>
      <c r="M348" s="179" t="s">
        <v>1</v>
      </c>
      <c r="N348" s="180" t="s">
        <v>42</v>
      </c>
      <c r="O348" s="76"/>
      <c r="P348" s="181">
        <f>O348*H348</f>
        <v>0</v>
      </c>
      <c r="Q348" s="181">
        <v>0</v>
      </c>
      <c r="R348" s="181">
        <f>Q348*H348</f>
        <v>0</v>
      </c>
      <c r="S348" s="181">
        <v>0</v>
      </c>
      <c r="T348" s="182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3" t="s">
        <v>92</v>
      </c>
      <c r="AT348" s="183" t="s">
        <v>204</v>
      </c>
      <c r="AU348" s="183" t="s">
        <v>86</v>
      </c>
      <c r="AY348" s="18" t="s">
        <v>202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8" t="s">
        <v>8</v>
      </c>
      <c r="BK348" s="184">
        <f>ROUND(I348*H348,0)</f>
        <v>0</v>
      </c>
      <c r="BL348" s="18" t="s">
        <v>92</v>
      </c>
      <c r="BM348" s="183" t="s">
        <v>547</v>
      </c>
    </row>
    <row r="349" s="2" customFormat="1" ht="44.25" customHeight="1">
      <c r="A349" s="37"/>
      <c r="B349" s="171"/>
      <c r="C349" s="172" t="s">
        <v>548</v>
      </c>
      <c r="D349" s="172" t="s">
        <v>204</v>
      </c>
      <c r="E349" s="173" t="s">
        <v>549</v>
      </c>
      <c r="F349" s="174" t="s">
        <v>550</v>
      </c>
      <c r="G349" s="175" t="s">
        <v>225</v>
      </c>
      <c r="H349" s="176">
        <v>50.436999999999998</v>
      </c>
      <c r="I349" s="177"/>
      <c r="J349" s="178">
        <f>ROUND(I349*H349,0)</f>
        <v>0</v>
      </c>
      <c r="K349" s="174" t="s">
        <v>208</v>
      </c>
      <c r="L349" s="38"/>
      <c r="M349" s="179" t="s">
        <v>1</v>
      </c>
      <c r="N349" s="180" t="s">
        <v>42</v>
      </c>
      <c r="O349" s="76"/>
      <c r="P349" s="181">
        <f>O349*H349</f>
        <v>0</v>
      </c>
      <c r="Q349" s="181">
        <v>0</v>
      </c>
      <c r="R349" s="181">
        <f>Q349*H349</f>
        <v>0</v>
      </c>
      <c r="S349" s="181">
        <v>0</v>
      </c>
      <c r="T349" s="182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83" t="s">
        <v>92</v>
      </c>
      <c r="AT349" s="183" t="s">
        <v>204</v>
      </c>
      <c r="AU349" s="183" t="s">
        <v>86</v>
      </c>
      <c r="AY349" s="18" t="s">
        <v>202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8" t="s">
        <v>8</v>
      </c>
      <c r="BK349" s="184">
        <f>ROUND(I349*H349,0)</f>
        <v>0</v>
      </c>
      <c r="BL349" s="18" t="s">
        <v>92</v>
      </c>
      <c r="BM349" s="183" t="s">
        <v>551</v>
      </c>
    </row>
    <row r="350" s="12" customFormat="1" ht="22.8" customHeight="1">
      <c r="A350" s="12"/>
      <c r="B350" s="158"/>
      <c r="C350" s="12"/>
      <c r="D350" s="159" t="s">
        <v>76</v>
      </c>
      <c r="E350" s="169" t="s">
        <v>552</v>
      </c>
      <c r="F350" s="169" t="s">
        <v>553</v>
      </c>
      <c r="G350" s="12"/>
      <c r="H350" s="12"/>
      <c r="I350" s="161"/>
      <c r="J350" s="170">
        <f>BK350</f>
        <v>0</v>
      </c>
      <c r="K350" s="12"/>
      <c r="L350" s="158"/>
      <c r="M350" s="163"/>
      <c r="N350" s="164"/>
      <c r="O350" s="164"/>
      <c r="P350" s="165">
        <f>P351</f>
        <v>0</v>
      </c>
      <c r="Q350" s="164"/>
      <c r="R350" s="165">
        <f>R351</f>
        <v>0</v>
      </c>
      <c r="S350" s="164"/>
      <c r="T350" s="166">
        <f>T351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159" t="s">
        <v>8</v>
      </c>
      <c r="AT350" s="167" t="s">
        <v>76</v>
      </c>
      <c r="AU350" s="167" t="s">
        <v>8</v>
      </c>
      <c r="AY350" s="159" t="s">
        <v>202</v>
      </c>
      <c r="BK350" s="168">
        <f>BK351</f>
        <v>0</v>
      </c>
    </row>
    <row r="351" s="2" customFormat="1" ht="24.15" customHeight="1">
      <c r="A351" s="37"/>
      <c r="B351" s="171"/>
      <c r="C351" s="172" t="s">
        <v>554</v>
      </c>
      <c r="D351" s="172" t="s">
        <v>204</v>
      </c>
      <c r="E351" s="173" t="s">
        <v>555</v>
      </c>
      <c r="F351" s="174" t="s">
        <v>556</v>
      </c>
      <c r="G351" s="175" t="s">
        <v>225</v>
      </c>
      <c r="H351" s="176">
        <v>42.933</v>
      </c>
      <c r="I351" s="177"/>
      <c r="J351" s="178">
        <f>ROUND(I351*H351,0)</f>
        <v>0</v>
      </c>
      <c r="K351" s="174" t="s">
        <v>208</v>
      </c>
      <c r="L351" s="38"/>
      <c r="M351" s="179" t="s">
        <v>1</v>
      </c>
      <c r="N351" s="180" t="s">
        <v>42</v>
      </c>
      <c r="O351" s="76"/>
      <c r="P351" s="181">
        <f>O351*H351</f>
        <v>0</v>
      </c>
      <c r="Q351" s="181">
        <v>0</v>
      </c>
      <c r="R351" s="181">
        <f>Q351*H351</f>
        <v>0</v>
      </c>
      <c r="S351" s="181">
        <v>0</v>
      </c>
      <c r="T351" s="182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83" t="s">
        <v>92</v>
      </c>
      <c r="AT351" s="183" t="s">
        <v>204</v>
      </c>
      <c r="AU351" s="183" t="s">
        <v>86</v>
      </c>
      <c r="AY351" s="18" t="s">
        <v>202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8" t="s">
        <v>8</v>
      </c>
      <c r="BK351" s="184">
        <f>ROUND(I351*H351,0)</f>
        <v>0</v>
      </c>
      <c r="BL351" s="18" t="s">
        <v>92</v>
      </c>
      <c r="BM351" s="183" t="s">
        <v>557</v>
      </c>
    </row>
    <row r="352" s="12" customFormat="1" ht="25.92" customHeight="1">
      <c r="A352" s="12"/>
      <c r="B352" s="158"/>
      <c r="C352" s="12"/>
      <c r="D352" s="159" t="s">
        <v>76</v>
      </c>
      <c r="E352" s="160" t="s">
        <v>558</v>
      </c>
      <c r="F352" s="160" t="s">
        <v>559</v>
      </c>
      <c r="G352" s="12"/>
      <c r="H352" s="12"/>
      <c r="I352" s="161"/>
      <c r="J352" s="162">
        <f>BK352</f>
        <v>0</v>
      </c>
      <c r="K352" s="12"/>
      <c r="L352" s="158"/>
      <c r="M352" s="163"/>
      <c r="N352" s="164"/>
      <c r="O352" s="164"/>
      <c r="P352" s="165">
        <f>P353+P373+P379+P408+P437+P534+P549+P575+P619+P642+P661</f>
        <v>0</v>
      </c>
      <c r="Q352" s="164"/>
      <c r="R352" s="165">
        <f>R353+R373+R379+R408+R437+R534+R549+R575+R619+R642+R661</f>
        <v>10.374821423107997</v>
      </c>
      <c r="S352" s="164"/>
      <c r="T352" s="166">
        <f>T353+T373+T379+T408+T437+T534+T549+T575+T619+T642+T661</f>
        <v>6.8882607700000005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59" t="s">
        <v>86</v>
      </c>
      <c r="AT352" s="167" t="s">
        <v>76</v>
      </c>
      <c r="AU352" s="167" t="s">
        <v>77</v>
      </c>
      <c r="AY352" s="159" t="s">
        <v>202</v>
      </c>
      <c r="BK352" s="168">
        <f>BK353+BK373+BK379+BK408+BK437+BK534+BK549+BK575+BK619+BK642+BK661</f>
        <v>0</v>
      </c>
    </row>
    <row r="353" s="12" customFormat="1" ht="22.8" customHeight="1">
      <c r="A353" s="12"/>
      <c r="B353" s="158"/>
      <c r="C353" s="12"/>
      <c r="D353" s="159" t="s">
        <v>76</v>
      </c>
      <c r="E353" s="169" t="s">
        <v>560</v>
      </c>
      <c r="F353" s="169" t="s">
        <v>561</v>
      </c>
      <c r="G353" s="12"/>
      <c r="H353" s="12"/>
      <c r="I353" s="161"/>
      <c r="J353" s="170">
        <f>BK353</f>
        <v>0</v>
      </c>
      <c r="K353" s="12"/>
      <c r="L353" s="158"/>
      <c r="M353" s="163"/>
      <c r="N353" s="164"/>
      <c r="O353" s="164"/>
      <c r="P353" s="165">
        <f>SUM(P354:P372)</f>
        <v>0</v>
      </c>
      <c r="Q353" s="164"/>
      <c r="R353" s="165">
        <f>SUM(R354:R372)</f>
        <v>0.085194580000000006</v>
      </c>
      <c r="S353" s="164"/>
      <c r="T353" s="166">
        <f>SUM(T354:T372)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59" t="s">
        <v>86</v>
      </c>
      <c r="AT353" s="167" t="s">
        <v>76</v>
      </c>
      <c r="AU353" s="167" t="s">
        <v>8</v>
      </c>
      <c r="AY353" s="159" t="s">
        <v>202</v>
      </c>
      <c r="BK353" s="168">
        <f>SUM(BK354:BK372)</f>
        <v>0</v>
      </c>
    </row>
    <row r="354" s="2" customFormat="1" ht="24.15" customHeight="1">
      <c r="A354" s="37"/>
      <c r="B354" s="171"/>
      <c r="C354" s="172" t="s">
        <v>562</v>
      </c>
      <c r="D354" s="172" t="s">
        <v>204</v>
      </c>
      <c r="E354" s="173" t="s">
        <v>563</v>
      </c>
      <c r="F354" s="174" t="s">
        <v>564</v>
      </c>
      <c r="G354" s="175" t="s">
        <v>241</v>
      </c>
      <c r="H354" s="176">
        <v>5.7599999999999998</v>
      </c>
      <c r="I354" s="177"/>
      <c r="J354" s="178">
        <f>ROUND(I354*H354,0)</f>
        <v>0</v>
      </c>
      <c r="K354" s="174" t="s">
        <v>208</v>
      </c>
      <c r="L354" s="38"/>
      <c r="M354" s="179" t="s">
        <v>1</v>
      </c>
      <c r="N354" s="180" t="s">
        <v>42</v>
      </c>
      <c r="O354" s="76"/>
      <c r="P354" s="181">
        <f>O354*H354</f>
        <v>0</v>
      </c>
      <c r="Q354" s="181">
        <v>0</v>
      </c>
      <c r="R354" s="181">
        <f>Q354*H354</f>
        <v>0</v>
      </c>
      <c r="S354" s="181">
        <v>0</v>
      </c>
      <c r="T354" s="182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3" t="s">
        <v>281</v>
      </c>
      <c r="AT354" s="183" t="s">
        <v>204</v>
      </c>
      <c r="AU354" s="183" t="s">
        <v>86</v>
      </c>
      <c r="AY354" s="18" t="s">
        <v>202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8" t="s">
        <v>8</v>
      </c>
      <c r="BK354" s="184">
        <f>ROUND(I354*H354,0)</f>
        <v>0</v>
      </c>
      <c r="BL354" s="18" t="s">
        <v>281</v>
      </c>
      <c r="BM354" s="183" t="s">
        <v>565</v>
      </c>
    </row>
    <row r="355" s="13" customFormat="1">
      <c r="A355" s="13"/>
      <c r="B355" s="185"/>
      <c r="C355" s="13"/>
      <c r="D355" s="186" t="s">
        <v>210</v>
      </c>
      <c r="E355" s="187" t="s">
        <v>1</v>
      </c>
      <c r="F355" s="188" t="s">
        <v>566</v>
      </c>
      <c r="G355" s="13"/>
      <c r="H355" s="189">
        <v>5.7599999999999998</v>
      </c>
      <c r="I355" s="190"/>
      <c r="J355" s="13"/>
      <c r="K355" s="13"/>
      <c r="L355" s="185"/>
      <c r="M355" s="191"/>
      <c r="N355" s="192"/>
      <c r="O355" s="192"/>
      <c r="P355" s="192"/>
      <c r="Q355" s="192"/>
      <c r="R355" s="192"/>
      <c r="S355" s="192"/>
      <c r="T355" s="19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7" t="s">
        <v>210</v>
      </c>
      <c r="AU355" s="187" t="s">
        <v>86</v>
      </c>
      <c r="AV355" s="13" t="s">
        <v>86</v>
      </c>
      <c r="AW355" s="13" t="s">
        <v>33</v>
      </c>
      <c r="AX355" s="13" t="s">
        <v>77</v>
      </c>
      <c r="AY355" s="187" t="s">
        <v>202</v>
      </c>
    </row>
    <row r="356" s="14" customFormat="1">
      <c r="A356" s="14"/>
      <c r="B356" s="194"/>
      <c r="C356" s="14"/>
      <c r="D356" s="186" t="s">
        <v>210</v>
      </c>
      <c r="E356" s="195" t="s">
        <v>114</v>
      </c>
      <c r="F356" s="196" t="s">
        <v>237</v>
      </c>
      <c r="G356" s="14"/>
      <c r="H356" s="197">
        <v>5.7599999999999998</v>
      </c>
      <c r="I356" s="198"/>
      <c r="J356" s="14"/>
      <c r="K356" s="14"/>
      <c r="L356" s="194"/>
      <c r="M356" s="199"/>
      <c r="N356" s="200"/>
      <c r="O356" s="200"/>
      <c r="P356" s="200"/>
      <c r="Q356" s="200"/>
      <c r="R356" s="200"/>
      <c r="S356" s="200"/>
      <c r="T356" s="20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5" t="s">
        <v>210</v>
      </c>
      <c r="AU356" s="195" t="s">
        <v>86</v>
      </c>
      <c r="AV356" s="14" t="s">
        <v>89</v>
      </c>
      <c r="AW356" s="14" t="s">
        <v>33</v>
      </c>
      <c r="AX356" s="14" t="s">
        <v>8</v>
      </c>
      <c r="AY356" s="195" t="s">
        <v>202</v>
      </c>
    </row>
    <row r="357" s="2" customFormat="1" ht="24.15" customHeight="1">
      <c r="A357" s="37"/>
      <c r="B357" s="171"/>
      <c r="C357" s="172" t="s">
        <v>567</v>
      </c>
      <c r="D357" s="172" t="s">
        <v>204</v>
      </c>
      <c r="E357" s="173" t="s">
        <v>568</v>
      </c>
      <c r="F357" s="174" t="s">
        <v>569</v>
      </c>
      <c r="G357" s="175" t="s">
        <v>241</v>
      </c>
      <c r="H357" s="176">
        <v>6.4800000000000004</v>
      </c>
      <c r="I357" s="177"/>
      <c r="J357" s="178">
        <f>ROUND(I357*H357,0)</f>
        <v>0</v>
      </c>
      <c r="K357" s="174" t="s">
        <v>208</v>
      </c>
      <c r="L357" s="38"/>
      <c r="M357" s="179" t="s">
        <v>1</v>
      </c>
      <c r="N357" s="180" t="s">
        <v>42</v>
      </c>
      <c r="O357" s="76"/>
      <c r="P357" s="181">
        <f>O357*H357</f>
        <v>0</v>
      </c>
      <c r="Q357" s="181">
        <v>0</v>
      </c>
      <c r="R357" s="181">
        <f>Q357*H357</f>
        <v>0</v>
      </c>
      <c r="S357" s="181">
        <v>0</v>
      </c>
      <c r="T357" s="182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3" t="s">
        <v>281</v>
      </c>
      <c r="AT357" s="183" t="s">
        <v>204</v>
      </c>
      <c r="AU357" s="183" t="s">
        <v>86</v>
      </c>
      <c r="AY357" s="18" t="s">
        <v>202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8" t="s">
        <v>8</v>
      </c>
      <c r="BK357" s="184">
        <f>ROUND(I357*H357,0)</f>
        <v>0</v>
      </c>
      <c r="BL357" s="18" t="s">
        <v>281</v>
      </c>
      <c r="BM357" s="183" t="s">
        <v>570</v>
      </c>
    </row>
    <row r="358" s="13" customFormat="1">
      <c r="A358" s="13"/>
      <c r="B358" s="185"/>
      <c r="C358" s="13"/>
      <c r="D358" s="186" t="s">
        <v>210</v>
      </c>
      <c r="E358" s="187" t="s">
        <v>1</v>
      </c>
      <c r="F358" s="188" t="s">
        <v>571</v>
      </c>
      <c r="G358" s="13"/>
      <c r="H358" s="189">
        <v>6.4800000000000004</v>
      </c>
      <c r="I358" s="190"/>
      <c r="J358" s="13"/>
      <c r="K358" s="13"/>
      <c r="L358" s="185"/>
      <c r="M358" s="191"/>
      <c r="N358" s="192"/>
      <c r="O358" s="192"/>
      <c r="P358" s="192"/>
      <c r="Q358" s="192"/>
      <c r="R358" s="192"/>
      <c r="S358" s="192"/>
      <c r="T358" s="19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7" t="s">
        <v>210</v>
      </c>
      <c r="AU358" s="187" t="s">
        <v>86</v>
      </c>
      <c r="AV358" s="13" t="s">
        <v>86</v>
      </c>
      <c r="AW358" s="13" t="s">
        <v>33</v>
      </c>
      <c r="AX358" s="13" t="s">
        <v>77</v>
      </c>
      <c r="AY358" s="187" t="s">
        <v>202</v>
      </c>
    </row>
    <row r="359" s="14" customFormat="1">
      <c r="A359" s="14"/>
      <c r="B359" s="194"/>
      <c r="C359" s="14"/>
      <c r="D359" s="186" t="s">
        <v>210</v>
      </c>
      <c r="E359" s="195" t="s">
        <v>117</v>
      </c>
      <c r="F359" s="196" t="s">
        <v>237</v>
      </c>
      <c r="G359" s="14"/>
      <c r="H359" s="197">
        <v>6.4800000000000004</v>
      </c>
      <c r="I359" s="198"/>
      <c r="J359" s="14"/>
      <c r="K359" s="14"/>
      <c r="L359" s="194"/>
      <c r="M359" s="199"/>
      <c r="N359" s="200"/>
      <c r="O359" s="200"/>
      <c r="P359" s="200"/>
      <c r="Q359" s="200"/>
      <c r="R359" s="200"/>
      <c r="S359" s="200"/>
      <c r="T359" s="20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5" t="s">
        <v>210</v>
      </c>
      <c r="AU359" s="195" t="s">
        <v>86</v>
      </c>
      <c r="AV359" s="14" t="s">
        <v>89</v>
      </c>
      <c r="AW359" s="14" t="s">
        <v>33</v>
      </c>
      <c r="AX359" s="14" t="s">
        <v>8</v>
      </c>
      <c r="AY359" s="195" t="s">
        <v>202</v>
      </c>
    </row>
    <row r="360" s="2" customFormat="1" ht="16.5" customHeight="1">
      <c r="A360" s="37"/>
      <c r="B360" s="171"/>
      <c r="C360" s="202" t="s">
        <v>572</v>
      </c>
      <c r="D360" s="202" t="s">
        <v>276</v>
      </c>
      <c r="E360" s="203" t="s">
        <v>573</v>
      </c>
      <c r="F360" s="204" t="s">
        <v>574</v>
      </c>
      <c r="G360" s="205" t="s">
        <v>225</v>
      </c>
      <c r="H360" s="206">
        <v>0.0040000000000000001</v>
      </c>
      <c r="I360" s="207"/>
      <c r="J360" s="208">
        <f>ROUND(I360*H360,0)</f>
        <v>0</v>
      </c>
      <c r="K360" s="204" t="s">
        <v>208</v>
      </c>
      <c r="L360" s="209"/>
      <c r="M360" s="210" t="s">
        <v>1</v>
      </c>
      <c r="N360" s="211" t="s">
        <v>42</v>
      </c>
      <c r="O360" s="76"/>
      <c r="P360" s="181">
        <f>O360*H360</f>
        <v>0</v>
      </c>
      <c r="Q360" s="181">
        <v>1</v>
      </c>
      <c r="R360" s="181">
        <f>Q360*H360</f>
        <v>0.0040000000000000001</v>
      </c>
      <c r="S360" s="181">
        <v>0</v>
      </c>
      <c r="T360" s="182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83" t="s">
        <v>401</v>
      </c>
      <c r="AT360" s="183" t="s">
        <v>276</v>
      </c>
      <c r="AU360" s="183" t="s">
        <v>86</v>
      </c>
      <c r="AY360" s="18" t="s">
        <v>202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8" t="s">
        <v>8</v>
      </c>
      <c r="BK360" s="184">
        <f>ROUND(I360*H360,0)</f>
        <v>0</v>
      </c>
      <c r="BL360" s="18" t="s">
        <v>281</v>
      </c>
      <c r="BM360" s="183" t="s">
        <v>575</v>
      </c>
    </row>
    <row r="361" s="13" customFormat="1">
      <c r="A361" s="13"/>
      <c r="B361" s="185"/>
      <c r="C361" s="13"/>
      <c r="D361" s="186" t="s">
        <v>210</v>
      </c>
      <c r="E361" s="187" t="s">
        <v>1</v>
      </c>
      <c r="F361" s="188" t="s">
        <v>576</v>
      </c>
      <c r="G361" s="13"/>
      <c r="H361" s="189">
        <v>0.002</v>
      </c>
      <c r="I361" s="190"/>
      <c r="J361" s="13"/>
      <c r="K361" s="13"/>
      <c r="L361" s="185"/>
      <c r="M361" s="191"/>
      <c r="N361" s="192"/>
      <c r="O361" s="192"/>
      <c r="P361" s="192"/>
      <c r="Q361" s="192"/>
      <c r="R361" s="192"/>
      <c r="S361" s="192"/>
      <c r="T361" s="19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7" t="s">
        <v>210</v>
      </c>
      <c r="AU361" s="187" t="s">
        <v>86</v>
      </c>
      <c r="AV361" s="13" t="s">
        <v>86</v>
      </c>
      <c r="AW361" s="13" t="s">
        <v>33</v>
      </c>
      <c r="AX361" s="13" t="s">
        <v>77</v>
      </c>
      <c r="AY361" s="187" t="s">
        <v>202</v>
      </c>
    </row>
    <row r="362" s="13" customFormat="1">
      <c r="A362" s="13"/>
      <c r="B362" s="185"/>
      <c r="C362" s="13"/>
      <c r="D362" s="186" t="s">
        <v>210</v>
      </c>
      <c r="E362" s="187" t="s">
        <v>1</v>
      </c>
      <c r="F362" s="188" t="s">
        <v>577</v>
      </c>
      <c r="G362" s="13"/>
      <c r="H362" s="189">
        <v>0.002</v>
      </c>
      <c r="I362" s="190"/>
      <c r="J362" s="13"/>
      <c r="K362" s="13"/>
      <c r="L362" s="185"/>
      <c r="M362" s="191"/>
      <c r="N362" s="192"/>
      <c r="O362" s="192"/>
      <c r="P362" s="192"/>
      <c r="Q362" s="192"/>
      <c r="R362" s="192"/>
      <c r="S362" s="192"/>
      <c r="T362" s="19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7" t="s">
        <v>210</v>
      </c>
      <c r="AU362" s="187" t="s">
        <v>86</v>
      </c>
      <c r="AV362" s="13" t="s">
        <v>86</v>
      </c>
      <c r="AW362" s="13" t="s">
        <v>33</v>
      </c>
      <c r="AX362" s="13" t="s">
        <v>77</v>
      </c>
      <c r="AY362" s="187" t="s">
        <v>202</v>
      </c>
    </row>
    <row r="363" s="14" customFormat="1">
      <c r="A363" s="14"/>
      <c r="B363" s="194"/>
      <c r="C363" s="14"/>
      <c r="D363" s="186" t="s">
        <v>210</v>
      </c>
      <c r="E363" s="195" t="s">
        <v>1</v>
      </c>
      <c r="F363" s="196" t="s">
        <v>237</v>
      </c>
      <c r="G363" s="14"/>
      <c r="H363" s="197">
        <v>0.0040000000000000001</v>
      </c>
      <c r="I363" s="198"/>
      <c r="J363" s="14"/>
      <c r="K363" s="14"/>
      <c r="L363" s="194"/>
      <c r="M363" s="199"/>
      <c r="N363" s="200"/>
      <c r="O363" s="200"/>
      <c r="P363" s="200"/>
      <c r="Q363" s="200"/>
      <c r="R363" s="200"/>
      <c r="S363" s="200"/>
      <c r="T363" s="20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5" t="s">
        <v>210</v>
      </c>
      <c r="AU363" s="195" t="s">
        <v>86</v>
      </c>
      <c r="AV363" s="14" t="s">
        <v>89</v>
      </c>
      <c r="AW363" s="14" t="s">
        <v>33</v>
      </c>
      <c r="AX363" s="14" t="s">
        <v>8</v>
      </c>
      <c r="AY363" s="195" t="s">
        <v>202</v>
      </c>
    </row>
    <row r="364" s="2" customFormat="1" ht="24.15" customHeight="1">
      <c r="A364" s="37"/>
      <c r="B364" s="171"/>
      <c r="C364" s="172" t="s">
        <v>578</v>
      </c>
      <c r="D364" s="172" t="s">
        <v>204</v>
      </c>
      <c r="E364" s="173" t="s">
        <v>579</v>
      </c>
      <c r="F364" s="174" t="s">
        <v>580</v>
      </c>
      <c r="G364" s="175" t="s">
        <v>241</v>
      </c>
      <c r="H364" s="176">
        <v>5.7599999999999998</v>
      </c>
      <c r="I364" s="177"/>
      <c r="J364" s="178">
        <f>ROUND(I364*H364,0)</f>
        <v>0</v>
      </c>
      <c r="K364" s="174" t="s">
        <v>208</v>
      </c>
      <c r="L364" s="38"/>
      <c r="M364" s="179" t="s">
        <v>1</v>
      </c>
      <c r="N364" s="180" t="s">
        <v>42</v>
      </c>
      <c r="O364" s="76"/>
      <c r="P364" s="181">
        <f>O364*H364</f>
        <v>0</v>
      </c>
      <c r="Q364" s="181">
        <v>0.00039825</v>
      </c>
      <c r="R364" s="181">
        <f>Q364*H364</f>
        <v>0.0022939200000000001</v>
      </c>
      <c r="S364" s="181">
        <v>0</v>
      </c>
      <c r="T364" s="182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3" t="s">
        <v>281</v>
      </c>
      <c r="AT364" s="183" t="s">
        <v>204</v>
      </c>
      <c r="AU364" s="183" t="s">
        <v>86</v>
      </c>
      <c r="AY364" s="18" t="s">
        <v>202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8" t="s">
        <v>8</v>
      </c>
      <c r="BK364" s="184">
        <f>ROUND(I364*H364,0)</f>
        <v>0</v>
      </c>
      <c r="BL364" s="18" t="s">
        <v>281</v>
      </c>
      <c r="BM364" s="183" t="s">
        <v>581</v>
      </c>
    </row>
    <row r="365" s="13" customFormat="1">
      <c r="A365" s="13"/>
      <c r="B365" s="185"/>
      <c r="C365" s="13"/>
      <c r="D365" s="186" t="s">
        <v>210</v>
      </c>
      <c r="E365" s="187" t="s">
        <v>1</v>
      </c>
      <c r="F365" s="188" t="s">
        <v>114</v>
      </c>
      <c r="G365" s="13"/>
      <c r="H365" s="189">
        <v>5.7599999999999998</v>
      </c>
      <c r="I365" s="190"/>
      <c r="J365" s="13"/>
      <c r="K365" s="13"/>
      <c r="L365" s="185"/>
      <c r="M365" s="191"/>
      <c r="N365" s="192"/>
      <c r="O365" s="192"/>
      <c r="P365" s="192"/>
      <c r="Q365" s="192"/>
      <c r="R365" s="192"/>
      <c r="S365" s="192"/>
      <c r="T365" s="19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7" t="s">
        <v>210</v>
      </c>
      <c r="AU365" s="187" t="s">
        <v>86</v>
      </c>
      <c r="AV365" s="13" t="s">
        <v>86</v>
      </c>
      <c r="AW365" s="13" t="s">
        <v>33</v>
      </c>
      <c r="AX365" s="13" t="s">
        <v>8</v>
      </c>
      <c r="AY365" s="187" t="s">
        <v>202</v>
      </c>
    </row>
    <row r="366" s="2" customFormat="1" ht="24.15" customHeight="1">
      <c r="A366" s="37"/>
      <c r="B366" s="171"/>
      <c r="C366" s="172" t="s">
        <v>582</v>
      </c>
      <c r="D366" s="172" t="s">
        <v>204</v>
      </c>
      <c r="E366" s="173" t="s">
        <v>583</v>
      </c>
      <c r="F366" s="174" t="s">
        <v>584</v>
      </c>
      <c r="G366" s="175" t="s">
        <v>241</v>
      </c>
      <c r="H366" s="176">
        <v>6.4800000000000004</v>
      </c>
      <c r="I366" s="177"/>
      <c r="J366" s="178">
        <f>ROUND(I366*H366,0)</f>
        <v>0</v>
      </c>
      <c r="K366" s="174" t="s">
        <v>208</v>
      </c>
      <c r="L366" s="38"/>
      <c r="M366" s="179" t="s">
        <v>1</v>
      </c>
      <c r="N366" s="180" t="s">
        <v>42</v>
      </c>
      <c r="O366" s="76"/>
      <c r="P366" s="181">
        <f>O366*H366</f>
        <v>0</v>
      </c>
      <c r="Q366" s="181">
        <v>0.00039825</v>
      </c>
      <c r="R366" s="181">
        <f>Q366*H366</f>
        <v>0.0025806600000000002</v>
      </c>
      <c r="S366" s="181">
        <v>0</v>
      </c>
      <c r="T366" s="182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3" t="s">
        <v>281</v>
      </c>
      <c r="AT366" s="183" t="s">
        <v>204</v>
      </c>
      <c r="AU366" s="183" t="s">
        <v>86</v>
      </c>
      <c r="AY366" s="18" t="s">
        <v>202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8" t="s">
        <v>8</v>
      </c>
      <c r="BK366" s="184">
        <f>ROUND(I366*H366,0)</f>
        <v>0</v>
      </c>
      <c r="BL366" s="18" t="s">
        <v>281</v>
      </c>
      <c r="BM366" s="183" t="s">
        <v>585</v>
      </c>
    </row>
    <row r="367" s="13" customFormat="1">
      <c r="A367" s="13"/>
      <c r="B367" s="185"/>
      <c r="C367" s="13"/>
      <c r="D367" s="186" t="s">
        <v>210</v>
      </c>
      <c r="E367" s="187" t="s">
        <v>1</v>
      </c>
      <c r="F367" s="188" t="s">
        <v>117</v>
      </c>
      <c r="G367" s="13"/>
      <c r="H367" s="189">
        <v>6.4800000000000004</v>
      </c>
      <c r="I367" s="190"/>
      <c r="J367" s="13"/>
      <c r="K367" s="13"/>
      <c r="L367" s="185"/>
      <c r="M367" s="191"/>
      <c r="N367" s="192"/>
      <c r="O367" s="192"/>
      <c r="P367" s="192"/>
      <c r="Q367" s="192"/>
      <c r="R367" s="192"/>
      <c r="S367" s="192"/>
      <c r="T367" s="19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7" t="s">
        <v>210</v>
      </c>
      <c r="AU367" s="187" t="s">
        <v>86</v>
      </c>
      <c r="AV367" s="13" t="s">
        <v>86</v>
      </c>
      <c r="AW367" s="13" t="s">
        <v>33</v>
      </c>
      <c r="AX367" s="13" t="s">
        <v>8</v>
      </c>
      <c r="AY367" s="187" t="s">
        <v>202</v>
      </c>
    </row>
    <row r="368" s="2" customFormat="1" ht="49.05" customHeight="1">
      <c r="A368" s="37"/>
      <c r="B368" s="171"/>
      <c r="C368" s="202" t="s">
        <v>586</v>
      </c>
      <c r="D368" s="202" t="s">
        <v>276</v>
      </c>
      <c r="E368" s="203" t="s">
        <v>587</v>
      </c>
      <c r="F368" s="204" t="s">
        <v>588</v>
      </c>
      <c r="G368" s="205" t="s">
        <v>241</v>
      </c>
      <c r="H368" s="206">
        <v>14.4</v>
      </c>
      <c r="I368" s="207"/>
      <c r="J368" s="208">
        <f>ROUND(I368*H368,0)</f>
        <v>0</v>
      </c>
      <c r="K368" s="204" t="s">
        <v>208</v>
      </c>
      <c r="L368" s="209"/>
      <c r="M368" s="210" t="s">
        <v>1</v>
      </c>
      <c r="N368" s="211" t="s">
        <v>42</v>
      </c>
      <c r="O368" s="76"/>
      <c r="P368" s="181">
        <f>O368*H368</f>
        <v>0</v>
      </c>
      <c r="Q368" s="181">
        <v>0.0053</v>
      </c>
      <c r="R368" s="181">
        <f>Q368*H368</f>
        <v>0.076319999999999999</v>
      </c>
      <c r="S368" s="181">
        <v>0</v>
      </c>
      <c r="T368" s="182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83" t="s">
        <v>401</v>
      </c>
      <c r="AT368" s="183" t="s">
        <v>276</v>
      </c>
      <c r="AU368" s="183" t="s">
        <v>86</v>
      </c>
      <c r="AY368" s="18" t="s">
        <v>202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18" t="s">
        <v>8</v>
      </c>
      <c r="BK368" s="184">
        <f>ROUND(I368*H368,0)</f>
        <v>0</v>
      </c>
      <c r="BL368" s="18" t="s">
        <v>281</v>
      </c>
      <c r="BM368" s="183" t="s">
        <v>589</v>
      </c>
    </row>
    <row r="369" s="13" customFormat="1">
      <c r="A369" s="13"/>
      <c r="B369" s="185"/>
      <c r="C369" s="13"/>
      <c r="D369" s="186" t="s">
        <v>210</v>
      </c>
      <c r="E369" s="187" t="s">
        <v>1</v>
      </c>
      <c r="F369" s="188" t="s">
        <v>590</v>
      </c>
      <c r="G369" s="13"/>
      <c r="H369" s="189">
        <v>6.6239999999999997</v>
      </c>
      <c r="I369" s="190"/>
      <c r="J369" s="13"/>
      <c r="K369" s="13"/>
      <c r="L369" s="185"/>
      <c r="M369" s="191"/>
      <c r="N369" s="192"/>
      <c r="O369" s="192"/>
      <c r="P369" s="192"/>
      <c r="Q369" s="192"/>
      <c r="R369" s="192"/>
      <c r="S369" s="192"/>
      <c r="T369" s="19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7" t="s">
        <v>210</v>
      </c>
      <c r="AU369" s="187" t="s">
        <v>86</v>
      </c>
      <c r="AV369" s="13" t="s">
        <v>86</v>
      </c>
      <c r="AW369" s="13" t="s">
        <v>33</v>
      </c>
      <c r="AX369" s="13" t="s">
        <v>77</v>
      </c>
      <c r="AY369" s="187" t="s">
        <v>202</v>
      </c>
    </row>
    <row r="370" s="13" customFormat="1">
      <c r="A370" s="13"/>
      <c r="B370" s="185"/>
      <c r="C370" s="13"/>
      <c r="D370" s="186" t="s">
        <v>210</v>
      </c>
      <c r="E370" s="187" t="s">
        <v>1</v>
      </c>
      <c r="F370" s="188" t="s">
        <v>591</v>
      </c>
      <c r="G370" s="13"/>
      <c r="H370" s="189">
        <v>7.7759999999999998</v>
      </c>
      <c r="I370" s="190"/>
      <c r="J370" s="13"/>
      <c r="K370" s="13"/>
      <c r="L370" s="185"/>
      <c r="M370" s="191"/>
      <c r="N370" s="192"/>
      <c r="O370" s="192"/>
      <c r="P370" s="192"/>
      <c r="Q370" s="192"/>
      <c r="R370" s="192"/>
      <c r="S370" s="192"/>
      <c r="T370" s="19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7" t="s">
        <v>210</v>
      </c>
      <c r="AU370" s="187" t="s">
        <v>86</v>
      </c>
      <c r="AV370" s="13" t="s">
        <v>86</v>
      </c>
      <c r="AW370" s="13" t="s">
        <v>33</v>
      </c>
      <c r="AX370" s="13" t="s">
        <v>77</v>
      </c>
      <c r="AY370" s="187" t="s">
        <v>202</v>
      </c>
    </row>
    <row r="371" s="14" customFormat="1">
      <c r="A371" s="14"/>
      <c r="B371" s="194"/>
      <c r="C371" s="14"/>
      <c r="D371" s="186" t="s">
        <v>210</v>
      </c>
      <c r="E371" s="195" t="s">
        <v>1</v>
      </c>
      <c r="F371" s="196" t="s">
        <v>237</v>
      </c>
      <c r="G371" s="14"/>
      <c r="H371" s="197">
        <v>14.4</v>
      </c>
      <c r="I371" s="198"/>
      <c r="J371" s="14"/>
      <c r="K371" s="14"/>
      <c r="L371" s="194"/>
      <c r="M371" s="199"/>
      <c r="N371" s="200"/>
      <c r="O371" s="200"/>
      <c r="P371" s="200"/>
      <c r="Q371" s="200"/>
      <c r="R371" s="200"/>
      <c r="S371" s="200"/>
      <c r="T371" s="20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5" t="s">
        <v>210</v>
      </c>
      <c r="AU371" s="195" t="s">
        <v>86</v>
      </c>
      <c r="AV371" s="14" t="s">
        <v>89</v>
      </c>
      <c r="AW371" s="14" t="s">
        <v>33</v>
      </c>
      <c r="AX371" s="14" t="s">
        <v>8</v>
      </c>
      <c r="AY371" s="195" t="s">
        <v>202</v>
      </c>
    </row>
    <row r="372" s="2" customFormat="1" ht="24.15" customHeight="1">
      <c r="A372" s="37"/>
      <c r="B372" s="171"/>
      <c r="C372" s="172" t="s">
        <v>592</v>
      </c>
      <c r="D372" s="172" t="s">
        <v>204</v>
      </c>
      <c r="E372" s="173" t="s">
        <v>593</v>
      </c>
      <c r="F372" s="174" t="s">
        <v>594</v>
      </c>
      <c r="G372" s="175" t="s">
        <v>225</v>
      </c>
      <c r="H372" s="176">
        <v>0.085000000000000006</v>
      </c>
      <c r="I372" s="177"/>
      <c r="J372" s="178">
        <f>ROUND(I372*H372,0)</f>
        <v>0</v>
      </c>
      <c r="K372" s="174" t="s">
        <v>208</v>
      </c>
      <c r="L372" s="38"/>
      <c r="M372" s="179" t="s">
        <v>1</v>
      </c>
      <c r="N372" s="180" t="s">
        <v>42</v>
      </c>
      <c r="O372" s="76"/>
      <c r="P372" s="181">
        <f>O372*H372</f>
        <v>0</v>
      </c>
      <c r="Q372" s="181">
        <v>0</v>
      </c>
      <c r="R372" s="181">
        <f>Q372*H372</f>
        <v>0</v>
      </c>
      <c r="S372" s="181">
        <v>0</v>
      </c>
      <c r="T372" s="182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3" t="s">
        <v>281</v>
      </c>
      <c r="AT372" s="183" t="s">
        <v>204</v>
      </c>
      <c r="AU372" s="183" t="s">
        <v>86</v>
      </c>
      <c r="AY372" s="18" t="s">
        <v>202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8" t="s">
        <v>8</v>
      </c>
      <c r="BK372" s="184">
        <f>ROUND(I372*H372,0)</f>
        <v>0</v>
      </c>
      <c r="BL372" s="18" t="s">
        <v>281</v>
      </c>
      <c r="BM372" s="183" t="s">
        <v>595</v>
      </c>
    </row>
    <row r="373" s="12" customFormat="1" ht="22.8" customHeight="1">
      <c r="A373" s="12"/>
      <c r="B373" s="158"/>
      <c r="C373" s="12"/>
      <c r="D373" s="159" t="s">
        <v>76</v>
      </c>
      <c r="E373" s="169" t="s">
        <v>596</v>
      </c>
      <c r="F373" s="169" t="s">
        <v>597</v>
      </c>
      <c r="G373" s="12"/>
      <c r="H373" s="12"/>
      <c r="I373" s="161"/>
      <c r="J373" s="170">
        <f>BK373</f>
        <v>0</v>
      </c>
      <c r="K373" s="12"/>
      <c r="L373" s="158"/>
      <c r="M373" s="163"/>
      <c r="N373" s="164"/>
      <c r="O373" s="164"/>
      <c r="P373" s="165">
        <f>SUM(P374:P378)</f>
        <v>0</v>
      </c>
      <c r="Q373" s="164"/>
      <c r="R373" s="165">
        <f>SUM(R374:R378)</f>
        <v>0.266378</v>
      </c>
      <c r="S373" s="164"/>
      <c r="T373" s="166">
        <f>SUM(T374:T378)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159" t="s">
        <v>86</v>
      </c>
      <c r="AT373" s="167" t="s">
        <v>76</v>
      </c>
      <c r="AU373" s="167" t="s">
        <v>8</v>
      </c>
      <c r="AY373" s="159" t="s">
        <v>202</v>
      </c>
      <c r="BK373" s="168">
        <f>SUM(BK374:BK378)</f>
        <v>0</v>
      </c>
    </row>
    <row r="374" s="2" customFormat="1" ht="37.8" customHeight="1">
      <c r="A374" s="37"/>
      <c r="B374" s="171"/>
      <c r="C374" s="172" t="s">
        <v>598</v>
      </c>
      <c r="D374" s="172" t="s">
        <v>204</v>
      </c>
      <c r="E374" s="173" t="s">
        <v>599</v>
      </c>
      <c r="F374" s="174" t="s">
        <v>600</v>
      </c>
      <c r="G374" s="175" t="s">
        <v>241</v>
      </c>
      <c r="H374" s="176">
        <v>93.269999999999996</v>
      </c>
      <c r="I374" s="177"/>
      <c r="J374" s="178">
        <f>ROUND(I374*H374,0)</f>
        <v>0</v>
      </c>
      <c r="K374" s="174" t="s">
        <v>208</v>
      </c>
      <c r="L374" s="38"/>
      <c r="M374" s="179" t="s">
        <v>1</v>
      </c>
      <c r="N374" s="180" t="s">
        <v>42</v>
      </c>
      <c r="O374" s="76"/>
      <c r="P374" s="181">
        <f>O374*H374</f>
        <v>0</v>
      </c>
      <c r="Q374" s="181">
        <v>0</v>
      </c>
      <c r="R374" s="181">
        <f>Q374*H374</f>
        <v>0</v>
      </c>
      <c r="S374" s="181">
        <v>0</v>
      </c>
      <c r="T374" s="182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3" t="s">
        <v>281</v>
      </c>
      <c r="AT374" s="183" t="s">
        <v>204</v>
      </c>
      <c r="AU374" s="183" t="s">
        <v>86</v>
      </c>
      <c r="AY374" s="18" t="s">
        <v>202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18" t="s">
        <v>8</v>
      </c>
      <c r="BK374" s="184">
        <f>ROUND(I374*H374,0)</f>
        <v>0</v>
      </c>
      <c r="BL374" s="18" t="s">
        <v>281</v>
      </c>
      <c r="BM374" s="183" t="s">
        <v>601</v>
      </c>
    </row>
    <row r="375" s="13" customFormat="1">
      <c r="A375" s="13"/>
      <c r="B375" s="185"/>
      <c r="C375" s="13"/>
      <c r="D375" s="186" t="s">
        <v>210</v>
      </c>
      <c r="E375" s="187" t="s">
        <v>1</v>
      </c>
      <c r="F375" s="188" t="s">
        <v>602</v>
      </c>
      <c r="G375" s="13"/>
      <c r="H375" s="189">
        <v>93.269999999999996</v>
      </c>
      <c r="I375" s="190"/>
      <c r="J375" s="13"/>
      <c r="K375" s="13"/>
      <c r="L375" s="185"/>
      <c r="M375" s="191"/>
      <c r="N375" s="192"/>
      <c r="O375" s="192"/>
      <c r="P375" s="192"/>
      <c r="Q375" s="192"/>
      <c r="R375" s="192"/>
      <c r="S375" s="192"/>
      <c r="T375" s="19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7" t="s">
        <v>210</v>
      </c>
      <c r="AU375" s="187" t="s">
        <v>86</v>
      </c>
      <c r="AV375" s="13" t="s">
        <v>86</v>
      </c>
      <c r="AW375" s="13" t="s">
        <v>33</v>
      </c>
      <c r="AX375" s="13" t="s">
        <v>8</v>
      </c>
      <c r="AY375" s="187" t="s">
        <v>202</v>
      </c>
    </row>
    <row r="376" s="2" customFormat="1" ht="24.15" customHeight="1">
      <c r="A376" s="37"/>
      <c r="B376" s="171"/>
      <c r="C376" s="202" t="s">
        <v>603</v>
      </c>
      <c r="D376" s="202" t="s">
        <v>276</v>
      </c>
      <c r="E376" s="203" t="s">
        <v>604</v>
      </c>
      <c r="F376" s="204" t="s">
        <v>605</v>
      </c>
      <c r="G376" s="205" t="s">
        <v>241</v>
      </c>
      <c r="H376" s="206">
        <v>95.135000000000005</v>
      </c>
      <c r="I376" s="207"/>
      <c r="J376" s="208">
        <f>ROUND(I376*H376,0)</f>
        <v>0</v>
      </c>
      <c r="K376" s="204" t="s">
        <v>208</v>
      </c>
      <c r="L376" s="209"/>
      <c r="M376" s="210" t="s">
        <v>1</v>
      </c>
      <c r="N376" s="211" t="s">
        <v>42</v>
      </c>
      <c r="O376" s="76"/>
      <c r="P376" s="181">
        <f>O376*H376</f>
        <v>0</v>
      </c>
      <c r="Q376" s="181">
        <v>0.0028</v>
      </c>
      <c r="R376" s="181">
        <f>Q376*H376</f>
        <v>0.266378</v>
      </c>
      <c r="S376" s="181">
        <v>0</v>
      </c>
      <c r="T376" s="182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83" t="s">
        <v>401</v>
      </c>
      <c r="AT376" s="183" t="s">
        <v>276</v>
      </c>
      <c r="AU376" s="183" t="s">
        <v>86</v>
      </c>
      <c r="AY376" s="18" t="s">
        <v>202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8" t="s">
        <v>8</v>
      </c>
      <c r="BK376" s="184">
        <f>ROUND(I376*H376,0)</f>
        <v>0</v>
      </c>
      <c r="BL376" s="18" t="s">
        <v>281</v>
      </c>
      <c r="BM376" s="183" t="s">
        <v>606</v>
      </c>
    </row>
    <row r="377" s="13" customFormat="1">
      <c r="A377" s="13"/>
      <c r="B377" s="185"/>
      <c r="C377" s="13"/>
      <c r="D377" s="186" t="s">
        <v>210</v>
      </c>
      <c r="E377" s="187" t="s">
        <v>1</v>
      </c>
      <c r="F377" s="188" t="s">
        <v>607</v>
      </c>
      <c r="G377" s="13"/>
      <c r="H377" s="189">
        <v>95.135000000000005</v>
      </c>
      <c r="I377" s="190"/>
      <c r="J377" s="13"/>
      <c r="K377" s="13"/>
      <c r="L377" s="185"/>
      <c r="M377" s="191"/>
      <c r="N377" s="192"/>
      <c r="O377" s="192"/>
      <c r="P377" s="192"/>
      <c r="Q377" s="192"/>
      <c r="R377" s="192"/>
      <c r="S377" s="192"/>
      <c r="T377" s="19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7" t="s">
        <v>210</v>
      </c>
      <c r="AU377" s="187" t="s">
        <v>86</v>
      </c>
      <c r="AV377" s="13" t="s">
        <v>86</v>
      </c>
      <c r="AW377" s="13" t="s">
        <v>33</v>
      </c>
      <c r="AX377" s="13" t="s">
        <v>8</v>
      </c>
      <c r="AY377" s="187" t="s">
        <v>202</v>
      </c>
    </row>
    <row r="378" s="2" customFormat="1" ht="24.15" customHeight="1">
      <c r="A378" s="37"/>
      <c r="B378" s="171"/>
      <c r="C378" s="172" t="s">
        <v>608</v>
      </c>
      <c r="D378" s="172" t="s">
        <v>204</v>
      </c>
      <c r="E378" s="173" t="s">
        <v>609</v>
      </c>
      <c r="F378" s="174" t="s">
        <v>610</v>
      </c>
      <c r="G378" s="175" t="s">
        <v>225</v>
      </c>
      <c r="H378" s="176">
        <v>0.26600000000000001</v>
      </c>
      <c r="I378" s="177"/>
      <c r="J378" s="178">
        <f>ROUND(I378*H378,0)</f>
        <v>0</v>
      </c>
      <c r="K378" s="174" t="s">
        <v>208</v>
      </c>
      <c r="L378" s="38"/>
      <c r="M378" s="179" t="s">
        <v>1</v>
      </c>
      <c r="N378" s="180" t="s">
        <v>42</v>
      </c>
      <c r="O378" s="76"/>
      <c r="P378" s="181">
        <f>O378*H378</f>
        <v>0</v>
      </c>
      <c r="Q378" s="181">
        <v>0</v>
      </c>
      <c r="R378" s="181">
        <f>Q378*H378</f>
        <v>0</v>
      </c>
      <c r="S378" s="181">
        <v>0</v>
      </c>
      <c r="T378" s="182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83" t="s">
        <v>281</v>
      </c>
      <c r="AT378" s="183" t="s">
        <v>204</v>
      </c>
      <c r="AU378" s="183" t="s">
        <v>86</v>
      </c>
      <c r="AY378" s="18" t="s">
        <v>202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8" t="s">
        <v>8</v>
      </c>
      <c r="BK378" s="184">
        <f>ROUND(I378*H378,0)</f>
        <v>0</v>
      </c>
      <c r="BL378" s="18" t="s">
        <v>281</v>
      </c>
      <c r="BM378" s="183" t="s">
        <v>611</v>
      </c>
    </row>
    <row r="379" s="12" customFormat="1" ht="22.8" customHeight="1">
      <c r="A379" s="12"/>
      <c r="B379" s="158"/>
      <c r="C379" s="12"/>
      <c r="D379" s="159" t="s">
        <v>76</v>
      </c>
      <c r="E379" s="169" t="s">
        <v>612</v>
      </c>
      <c r="F379" s="169" t="s">
        <v>613</v>
      </c>
      <c r="G379" s="12"/>
      <c r="H379" s="12"/>
      <c r="I379" s="161"/>
      <c r="J379" s="170">
        <f>BK379</f>
        <v>0</v>
      </c>
      <c r="K379" s="12"/>
      <c r="L379" s="158"/>
      <c r="M379" s="163"/>
      <c r="N379" s="164"/>
      <c r="O379" s="164"/>
      <c r="P379" s="165">
        <f>SUM(P380:P407)</f>
        <v>0</v>
      </c>
      <c r="Q379" s="164"/>
      <c r="R379" s="165">
        <f>SUM(R380:R407)</f>
        <v>3.5823048100000001</v>
      </c>
      <c r="S379" s="164"/>
      <c r="T379" s="166">
        <f>SUM(T380:T407)</f>
        <v>3.7248899999999994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159" t="s">
        <v>86</v>
      </c>
      <c r="AT379" s="167" t="s">
        <v>76</v>
      </c>
      <c r="AU379" s="167" t="s">
        <v>8</v>
      </c>
      <c r="AY379" s="159" t="s">
        <v>202</v>
      </c>
      <c r="BK379" s="168">
        <f>SUM(BK380:BK407)</f>
        <v>0</v>
      </c>
    </row>
    <row r="380" s="2" customFormat="1" ht="33" customHeight="1">
      <c r="A380" s="37"/>
      <c r="B380" s="171"/>
      <c r="C380" s="172" t="s">
        <v>614</v>
      </c>
      <c r="D380" s="172" t="s">
        <v>204</v>
      </c>
      <c r="E380" s="173" t="s">
        <v>615</v>
      </c>
      <c r="F380" s="174" t="s">
        <v>616</v>
      </c>
      <c r="G380" s="175" t="s">
        <v>207</v>
      </c>
      <c r="H380" s="176">
        <v>1.244</v>
      </c>
      <c r="I380" s="177"/>
      <c r="J380" s="178">
        <f>ROUND(I380*H380,0)</f>
        <v>0</v>
      </c>
      <c r="K380" s="174" t="s">
        <v>208</v>
      </c>
      <c r="L380" s="38"/>
      <c r="M380" s="179" t="s">
        <v>1</v>
      </c>
      <c r="N380" s="180" t="s">
        <v>42</v>
      </c>
      <c r="O380" s="76"/>
      <c r="P380" s="181">
        <f>O380*H380</f>
        <v>0</v>
      </c>
      <c r="Q380" s="181">
        <v>0.00189</v>
      </c>
      <c r="R380" s="181">
        <f>Q380*H380</f>
        <v>0.0023511600000000001</v>
      </c>
      <c r="S380" s="181">
        <v>0</v>
      </c>
      <c r="T380" s="182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83" t="s">
        <v>281</v>
      </c>
      <c r="AT380" s="183" t="s">
        <v>204</v>
      </c>
      <c r="AU380" s="183" t="s">
        <v>86</v>
      </c>
      <c r="AY380" s="18" t="s">
        <v>202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8" t="s">
        <v>8</v>
      </c>
      <c r="BK380" s="184">
        <f>ROUND(I380*H380,0)</f>
        <v>0</v>
      </c>
      <c r="BL380" s="18" t="s">
        <v>281</v>
      </c>
      <c r="BM380" s="183" t="s">
        <v>617</v>
      </c>
    </row>
    <row r="381" s="13" customFormat="1">
      <c r="A381" s="13"/>
      <c r="B381" s="185"/>
      <c r="C381" s="13"/>
      <c r="D381" s="186" t="s">
        <v>210</v>
      </c>
      <c r="E381" s="187" t="s">
        <v>1</v>
      </c>
      <c r="F381" s="188" t="s">
        <v>618</v>
      </c>
      <c r="G381" s="13"/>
      <c r="H381" s="189">
        <v>1.244</v>
      </c>
      <c r="I381" s="190"/>
      <c r="J381" s="13"/>
      <c r="K381" s="13"/>
      <c r="L381" s="185"/>
      <c r="M381" s="191"/>
      <c r="N381" s="192"/>
      <c r="O381" s="192"/>
      <c r="P381" s="192"/>
      <c r="Q381" s="192"/>
      <c r="R381" s="192"/>
      <c r="S381" s="192"/>
      <c r="T381" s="19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7" t="s">
        <v>210</v>
      </c>
      <c r="AU381" s="187" t="s">
        <v>86</v>
      </c>
      <c r="AV381" s="13" t="s">
        <v>86</v>
      </c>
      <c r="AW381" s="13" t="s">
        <v>33</v>
      </c>
      <c r="AX381" s="13" t="s">
        <v>8</v>
      </c>
      <c r="AY381" s="187" t="s">
        <v>202</v>
      </c>
    </row>
    <row r="382" s="2" customFormat="1" ht="37.8" customHeight="1">
      <c r="A382" s="37"/>
      <c r="B382" s="171"/>
      <c r="C382" s="172" t="s">
        <v>619</v>
      </c>
      <c r="D382" s="172" t="s">
        <v>204</v>
      </c>
      <c r="E382" s="173" t="s">
        <v>620</v>
      </c>
      <c r="F382" s="174" t="s">
        <v>621</v>
      </c>
      <c r="G382" s="175" t="s">
        <v>241</v>
      </c>
      <c r="H382" s="176">
        <v>93.269999999999996</v>
      </c>
      <c r="I382" s="177"/>
      <c r="J382" s="178">
        <f>ROUND(I382*H382,0)</f>
        <v>0</v>
      </c>
      <c r="K382" s="174" t="s">
        <v>208</v>
      </c>
      <c r="L382" s="38"/>
      <c r="M382" s="179" t="s">
        <v>1</v>
      </c>
      <c r="N382" s="180" t="s">
        <v>42</v>
      </c>
      <c r="O382" s="76"/>
      <c r="P382" s="181">
        <f>O382*H382</f>
        <v>0</v>
      </c>
      <c r="Q382" s="181">
        <v>0</v>
      </c>
      <c r="R382" s="181">
        <f>Q382*H382</f>
        <v>0</v>
      </c>
      <c r="S382" s="181">
        <v>0</v>
      </c>
      <c r="T382" s="182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83" t="s">
        <v>281</v>
      </c>
      <c r="AT382" s="183" t="s">
        <v>204</v>
      </c>
      <c r="AU382" s="183" t="s">
        <v>86</v>
      </c>
      <c r="AY382" s="18" t="s">
        <v>202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8" t="s">
        <v>8</v>
      </c>
      <c r="BK382" s="184">
        <f>ROUND(I382*H382,0)</f>
        <v>0</v>
      </c>
      <c r="BL382" s="18" t="s">
        <v>281</v>
      </c>
      <c r="BM382" s="183" t="s">
        <v>622</v>
      </c>
    </row>
    <row r="383" s="13" customFormat="1">
      <c r="A383" s="13"/>
      <c r="B383" s="185"/>
      <c r="C383" s="13"/>
      <c r="D383" s="186" t="s">
        <v>210</v>
      </c>
      <c r="E383" s="187" t="s">
        <v>1</v>
      </c>
      <c r="F383" s="188" t="s">
        <v>602</v>
      </c>
      <c r="G383" s="13"/>
      <c r="H383" s="189">
        <v>93.269999999999996</v>
      </c>
      <c r="I383" s="190"/>
      <c r="J383" s="13"/>
      <c r="K383" s="13"/>
      <c r="L383" s="185"/>
      <c r="M383" s="191"/>
      <c r="N383" s="192"/>
      <c r="O383" s="192"/>
      <c r="P383" s="192"/>
      <c r="Q383" s="192"/>
      <c r="R383" s="192"/>
      <c r="S383" s="192"/>
      <c r="T383" s="19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7" t="s">
        <v>210</v>
      </c>
      <c r="AU383" s="187" t="s">
        <v>86</v>
      </c>
      <c r="AV383" s="13" t="s">
        <v>86</v>
      </c>
      <c r="AW383" s="13" t="s">
        <v>33</v>
      </c>
      <c r="AX383" s="13" t="s">
        <v>8</v>
      </c>
      <c r="AY383" s="187" t="s">
        <v>202</v>
      </c>
    </row>
    <row r="384" s="2" customFormat="1" ht="24.15" customHeight="1">
      <c r="A384" s="37"/>
      <c r="B384" s="171"/>
      <c r="C384" s="202" t="s">
        <v>623</v>
      </c>
      <c r="D384" s="202" t="s">
        <v>276</v>
      </c>
      <c r="E384" s="203" t="s">
        <v>624</v>
      </c>
      <c r="F384" s="204" t="s">
        <v>625</v>
      </c>
      <c r="G384" s="205" t="s">
        <v>241</v>
      </c>
      <c r="H384" s="206">
        <v>102.59699999999999</v>
      </c>
      <c r="I384" s="207"/>
      <c r="J384" s="208">
        <f>ROUND(I384*H384,0)</f>
        <v>0</v>
      </c>
      <c r="K384" s="204" t="s">
        <v>208</v>
      </c>
      <c r="L384" s="209"/>
      <c r="M384" s="210" t="s">
        <v>1</v>
      </c>
      <c r="N384" s="211" t="s">
        <v>42</v>
      </c>
      <c r="O384" s="76"/>
      <c r="P384" s="181">
        <f>O384*H384</f>
        <v>0</v>
      </c>
      <c r="Q384" s="181">
        <v>0.02</v>
      </c>
      <c r="R384" s="181">
        <f>Q384*H384</f>
        <v>2.0519400000000001</v>
      </c>
      <c r="S384" s="181">
        <v>0</v>
      </c>
      <c r="T384" s="182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83" t="s">
        <v>401</v>
      </c>
      <c r="AT384" s="183" t="s">
        <v>276</v>
      </c>
      <c r="AU384" s="183" t="s">
        <v>86</v>
      </c>
      <c r="AY384" s="18" t="s">
        <v>202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8" t="s">
        <v>8</v>
      </c>
      <c r="BK384" s="184">
        <f>ROUND(I384*H384,0)</f>
        <v>0</v>
      </c>
      <c r="BL384" s="18" t="s">
        <v>281</v>
      </c>
      <c r="BM384" s="183" t="s">
        <v>626</v>
      </c>
    </row>
    <row r="385" s="13" customFormat="1">
      <c r="A385" s="13"/>
      <c r="B385" s="185"/>
      <c r="C385" s="13"/>
      <c r="D385" s="186" t="s">
        <v>210</v>
      </c>
      <c r="E385" s="187" t="s">
        <v>1</v>
      </c>
      <c r="F385" s="188" t="s">
        <v>627</v>
      </c>
      <c r="G385" s="13"/>
      <c r="H385" s="189">
        <v>102.59699999999999</v>
      </c>
      <c r="I385" s="190"/>
      <c r="J385" s="13"/>
      <c r="K385" s="13"/>
      <c r="L385" s="185"/>
      <c r="M385" s="191"/>
      <c r="N385" s="192"/>
      <c r="O385" s="192"/>
      <c r="P385" s="192"/>
      <c r="Q385" s="192"/>
      <c r="R385" s="192"/>
      <c r="S385" s="192"/>
      <c r="T385" s="19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7" t="s">
        <v>210</v>
      </c>
      <c r="AU385" s="187" t="s">
        <v>86</v>
      </c>
      <c r="AV385" s="13" t="s">
        <v>86</v>
      </c>
      <c r="AW385" s="13" t="s">
        <v>33</v>
      </c>
      <c r="AX385" s="13" t="s">
        <v>8</v>
      </c>
      <c r="AY385" s="187" t="s">
        <v>202</v>
      </c>
    </row>
    <row r="386" s="2" customFormat="1" ht="21.75" customHeight="1">
      <c r="A386" s="37"/>
      <c r="B386" s="171"/>
      <c r="C386" s="172" t="s">
        <v>628</v>
      </c>
      <c r="D386" s="172" t="s">
        <v>204</v>
      </c>
      <c r="E386" s="173" t="s">
        <v>629</v>
      </c>
      <c r="F386" s="174" t="s">
        <v>630</v>
      </c>
      <c r="G386" s="175" t="s">
        <v>241</v>
      </c>
      <c r="H386" s="176">
        <v>98.849999999999994</v>
      </c>
      <c r="I386" s="177"/>
      <c r="J386" s="178">
        <f>ROUND(I386*H386,0)</f>
        <v>0</v>
      </c>
      <c r="K386" s="174" t="s">
        <v>208</v>
      </c>
      <c r="L386" s="38"/>
      <c r="M386" s="179" t="s">
        <v>1</v>
      </c>
      <c r="N386" s="180" t="s">
        <v>42</v>
      </c>
      <c r="O386" s="76"/>
      <c r="P386" s="181">
        <f>O386*H386</f>
        <v>0</v>
      </c>
      <c r="Q386" s="181">
        <v>0</v>
      </c>
      <c r="R386" s="181">
        <f>Q386*H386</f>
        <v>0</v>
      </c>
      <c r="S386" s="181">
        <v>0.017999999999999999</v>
      </c>
      <c r="T386" s="182">
        <f>S386*H386</f>
        <v>1.7792999999999997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83" t="s">
        <v>281</v>
      </c>
      <c r="AT386" s="183" t="s">
        <v>204</v>
      </c>
      <c r="AU386" s="183" t="s">
        <v>86</v>
      </c>
      <c r="AY386" s="18" t="s">
        <v>202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8" t="s">
        <v>8</v>
      </c>
      <c r="BK386" s="184">
        <f>ROUND(I386*H386,0)</f>
        <v>0</v>
      </c>
      <c r="BL386" s="18" t="s">
        <v>281</v>
      </c>
      <c r="BM386" s="183" t="s">
        <v>631</v>
      </c>
    </row>
    <row r="387" s="13" customFormat="1">
      <c r="A387" s="13"/>
      <c r="B387" s="185"/>
      <c r="C387" s="13"/>
      <c r="D387" s="186" t="s">
        <v>210</v>
      </c>
      <c r="E387" s="187" t="s">
        <v>1</v>
      </c>
      <c r="F387" s="188" t="s">
        <v>111</v>
      </c>
      <c r="G387" s="13"/>
      <c r="H387" s="189">
        <v>98.849999999999994</v>
      </c>
      <c r="I387" s="190"/>
      <c r="J387" s="13"/>
      <c r="K387" s="13"/>
      <c r="L387" s="185"/>
      <c r="M387" s="191"/>
      <c r="N387" s="192"/>
      <c r="O387" s="192"/>
      <c r="P387" s="192"/>
      <c r="Q387" s="192"/>
      <c r="R387" s="192"/>
      <c r="S387" s="192"/>
      <c r="T387" s="19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7" t="s">
        <v>210</v>
      </c>
      <c r="AU387" s="187" t="s">
        <v>86</v>
      </c>
      <c r="AV387" s="13" t="s">
        <v>86</v>
      </c>
      <c r="AW387" s="13" t="s">
        <v>33</v>
      </c>
      <c r="AX387" s="13" t="s">
        <v>8</v>
      </c>
      <c r="AY387" s="187" t="s">
        <v>202</v>
      </c>
    </row>
    <row r="388" s="2" customFormat="1" ht="24.15" customHeight="1">
      <c r="A388" s="37"/>
      <c r="B388" s="171"/>
      <c r="C388" s="172" t="s">
        <v>632</v>
      </c>
      <c r="D388" s="172" t="s">
        <v>204</v>
      </c>
      <c r="E388" s="173" t="s">
        <v>633</v>
      </c>
      <c r="F388" s="174" t="s">
        <v>634</v>
      </c>
      <c r="G388" s="175" t="s">
        <v>241</v>
      </c>
      <c r="H388" s="176">
        <v>93.269999999999996</v>
      </c>
      <c r="I388" s="177"/>
      <c r="J388" s="178">
        <f>ROUND(I388*H388,0)</f>
        <v>0</v>
      </c>
      <c r="K388" s="174" t="s">
        <v>208</v>
      </c>
      <c r="L388" s="38"/>
      <c r="M388" s="179" t="s">
        <v>1</v>
      </c>
      <c r="N388" s="180" t="s">
        <v>42</v>
      </c>
      <c r="O388" s="76"/>
      <c r="P388" s="181">
        <f>O388*H388</f>
        <v>0</v>
      </c>
      <c r="Q388" s="181">
        <v>0</v>
      </c>
      <c r="R388" s="181">
        <f>Q388*H388</f>
        <v>0</v>
      </c>
      <c r="S388" s="181">
        <v>0</v>
      </c>
      <c r="T388" s="182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83" t="s">
        <v>281</v>
      </c>
      <c r="AT388" s="183" t="s">
        <v>204</v>
      </c>
      <c r="AU388" s="183" t="s">
        <v>86</v>
      </c>
      <c r="AY388" s="18" t="s">
        <v>202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8" t="s">
        <v>8</v>
      </c>
      <c r="BK388" s="184">
        <f>ROUND(I388*H388,0)</f>
        <v>0</v>
      </c>
      <c r="BL388" s="18" t="s">
        <v>281</v>
      </c>
      <c r="BM388" s="183" t="s">
        <v>635</v>
      </c>
    </row>
    <row r="389" s="13" customFormat="1">
      <c r="A389" s="13"/>
      <c r="B389" s="185"/>
      <c r="C389" s="13"/>
      <c r="D389" s="186" t="s">
        <v>210</v>
      </c>
      <c r="E389" s="187" t="s">
        <v>1</v>
      </c>
      <c r="F389" s="188" t="s">
        <v>602</v>
      </c>
      <c r="G389" s="13"/>
      <c r="H389" s="189">
        <v>93.269999999999996</v>
      </c>
      <c r="I389" s="190"/>
      <c r="J389" s="13"/>
      <c r="K389" s="13"/>
      <c r="L389" s="185"/>
      <c r="M389" s="191"/>
      <c r="N389" s="192"/>
      <c r="O389" s="192"/>
      <c r="P389" s="192"/>
      <c r="Q389" s="192"/>
      <c r="R389" s="192"/>
      <c r="S389" s="192"/>
      <c r="T389" s="19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7" t="s">
        <v>210</v>
      </c>
      <c r="AU389" s="187" t="s">
        <v>86</v>
      </c>
      <c r="AV389" s="13" t="s">
        <v>86</v>
      </c>
      <c r="AW389" s="13" t="s">
        <v>33</v>
      </c>
      <c r="AX389" s="13" t="s">
        <v>8</v>
      </c>
      <c r="AY389" s="187" t="s">
        <v>202</v>
      </c>
    </row>
    <row r="390" s="2" customFormat="1" ht="21.75" customHeight="1">
      <c r="A390" s="37"/>
      <c r="B390" s="171"/>
      <c r="C390" s="202" t="s">
        <v>636</v>
      </c>
      <c r="D390" s="202" t="s">
        <v>276</v>
      </c>
      <c r="E390" s="203" t="s">
        <v>637</v>
      </c>
      <c r="F390" s="204" t="s">
        <v>638</v>
      </c>
      <c r="G390" s="205" t="s">
        <v>207</v>
      </c>
      <c r="H390" s="206">
        <v>1.3680000000000001</v>
      </c>
      <c r="I390" s="207"/>
      <c r="J390" s="208">
        <f>ROUND(I390*H390,0)</f>
        <v>0</v>
      </c>
      <c r="K390" s="204" t="s">
        <v>208</v>
      </c>
      <c r="L390" s="209"/>
      <c r="M390" s="210" t="s">
        <v>1</v>
      </c>
      <c r="N390" s="211" t="s">
        <v>42</v>
      </c>
      <c r="O390" s="76"/>
      <c r="P390" s="181">
        <f>O390*H390</f>
        <v>0</v>
      </c>
      <c r="Q390" s="181">
        <v>0.55000000000000004</v>
      </c>
      <c r="R390" s="181">
        <f>Q390*H390</f>
        <v>0.75240000000000007</v>
      </c>
      <c r="S390" s="181">
        <v>0</v>
      </c>
      <c r="T390" s="182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83" t="s">
        <v>401</v>
      </c>
      <c r="AT390" s="183" t="s">
        <v>276</v>
      </c>
      <c r="AU390" s="183" t="s">
        <v>86</v>
      </c>
      <c r="AY390" s="18" t="s">
        <v>202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8" t="s">
        <v>8</v>
      </c>
      <c r="BK390" s="184">
        <f>ROUND(I390*H390,0)</f>
        <v>0</v>
      </c>
      <c r="BL390" s="18" t="s">
        <v>281</v>
      </c>
      <c r="BM390" s="183" t="s">
        <v>639</v>
      </c>
    </row>
    <row r="391" s="13" customFormat="1">
      <c r="A391" s="13"/>
      <c r="B391" s="185"/>
      <c r="C391" s="13"/>
      <c r="D391" s="186" t="s">
        <v>210</v>
      </c>
      <c r="E391" s="187" t="s">
        <v>1</v>
      </c>
      <c r="F391" s="188" t="s">
        <v>640</v>
      </c>
      <c r="G391" s="13"/>
      <c r="H391" s="189">
        <v>1.3680000000000001</v>
      </c>
      <c r="I391" s="190"/>
      <c r="J391" s="13"/>
      <c r="K391" s="13"/>
      <c r="L391" s="185"/>
      <c r="M391" s="191"/>
      <c r="N391" s="192"/>
      <c r="O391" s="192"/>
      <c r="P391" s="192"/>
      <c r="Q391" s="192"/>
      <c r="R391" s="192"/>
      <c r="S391" s="192"/>
      <c r="T391" s="19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7" t="s">
        <v>210</v>
      </c>
      <c r="AU391" s="187" t="s">
        <v>86</v>
      </c>
      <c r="AV391" s="13" t="s">
        <v>86</v>
      </c>
      <c r="AW391" s="13" t="s">
        <v>33</v>
      </c>
      <c r="AX391" s="13" t="s">
        <v>8</v>
      </c>
      <c r="AY391" s="187" t="s">
        <v>202</v>
      </c>
    </row>
    <row r="392" s="2" customFormat="1" ht="24.15" customHeight="1">
      <c r="A392" s="37"/>
      <c r="B392" s="171"/>
      <c r="C392" s="172" t="s">
        <v>641</v>
      </c>
      <c r="D392" s="172" t="s">
        <v>204</v>
      </c>
      <c r="E392" s="173" t="s">
        <v>642</v>
      </c>
      <c r="F392" s="174" t="s">
        <v>643</v>
      </c>
      <c r="G392" s="175" t="s">
        <v>241</v>
      </c>
      <c r="H392" s="176">
        <v>93.269999999999996</v>
      </c>
      <c r="I392" s="177"/>
      <c r="J392" s="178">
        <f>ROUND(I392*H392,0)</f>
        <v>0</v>
      </c>
      <c r="K392" s="174" t="s">
        <v>208</v>
      </c>
      <c r="L392" s="38"/>
      <c r="M392" s="179" t="s">
        <v>1</v>
      </c>
      <c r="N392" s="180" t="s">
        <v>42</v>
      </c>
      <c r="O392" s="76"/>
      <c r="P392" s="181">
        <f>O392*H392</f>
        <v>0</v>
      </c>
      <c r="Q392" s="181">
        <v>0.000175</v>
      </c>
      <c r="R392" s="181">
        <f>Q392*H392</f>
        <v>0.01632225</v>
      </c>
      <c r="S392" s="181">
        <v>0</v>
      </c>
      <c r="T392" s="182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83" t="s">
        <v>281</v>
      </c>
      <c r="AT392" s="183" t="s">
        <v>204</v>
      </c>
      <c r="AU392" s="183" t="s">
        <v>86</v>
      </c>
      <c r="AY392" s="18" t="s">
        <v>202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8" t="s">
        <v>8</v>
      </c>
      <c r="BK392" s="184">
        <f>ROUND(I392*H392,0)</f>
        <v>0</v>
      </c>
      <c r="BL392" s="18" t="s">
        <v>281</v>
      </c>
      <c r="BM392" s="183" t="s">
        <v>644</v>
      </c>
    </row>
    <row r="393" s="13" customFormat="1">
      <c r="A393" s="13"/>
      <c r="B393" s="185"/>
      <c r="C393" s="13"/>
      <c r="D393" s="186" t="s">
        <v>210</v>
      </c>
      <c r="E393" s="187" t="s">
        <v>1</v>
      </c>
      <c r="F393" s="188" t="s">
        <v>602</v>
      </c>
      <c r="G393" s="13"/>
      <c r="H393" s="189">
        <v>93.269999999999996</v>
      </c>
      <c r="I393" s="190"/>
      <c r="J393" s="13"/>
      <c r="K393" s="13"/>
      <c r="L393" s="185"/>
      <c r="M393" s="191"/>
      <c r="N393" s="192"/>
      <c r="O393" s="192"/>
      <c r="P393" s="192"/>
      <c r="Q393" s="192"/>
      <c r="R393" s="192"/>
      <c r="S393" s="192"/>
      <c r="T393" s="19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7" t="s">
        <v>210</v>
      </c>
      <c r="AU393" s="187" t="s">
        <v>86</v>
      </c>
      <c r="AV393" s="13" t="s">
        <v>86</v>
      </c>
      <c r="AW393" s="13" t="s">
        <v>33</v>
      </c>
      <c r="AX393" s="13" t="s">
        <v>8</v>
      </c>
      <c r="AY393" s="187" t="s">
        <v>202</v>
      </c>
    </row>
    <row r="394" s="2" customFormat="1" ht="21.75" customHeight="1">
      <c r="A394" s="37"/>
      <c r="B394" s="171"/>
      <c r="C394" s="172" t="s">
        <v>645</v>
      </c>
      <c r="D394" s="172" t="s">
        <v>204</v>
      </c>
      <c r="E394" s="173" t="s">
        <v>646</v>
      </c>
      <c r="F394" s="174" t="s">
        <v>647</v>
      </c>
      <c r="G394" s="175" t="s">
        <v>241</v>
      </c>
      <c r="H394" s="176">
        <v>98.849999999999994</v>
      </c>
      <c r="I394" s="177"/>
      <c r="J394" s="178">
        <f>ROUND(I394*H394,0)</f>
        <v>0</v>
      </c>
      <c r="K394" s="174" t="s">
        <v>208</v>
      </c>
      <c r="L394" s="38"/>
      <c r="M394" s="179" t="s">
        <v>1</v>
      </c>
      <c r="N394" s="180" t="s">
        <v>42</v>
      </c>
      <c r="O394" s="76"/>
      <c r="P394" s="181">
        <f>O394*H394</f>
        <v>0</v>
      </c>
      <c r="Q394" s="181">
        <v>0</v>
      </c>
      <c r="R394" s="181">
        <f>Q394*H394</f>
        <v>0</v>
      </c>
      <c r="S394" s="181">
        <v>0.014</v>
      </c>
      <c r="T394" s="182">
        <f>S394*H394</f>
        <v>1.3838999999999999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83" t="s">
        <v>281</v>
      </c>
      <c r="AT394" s="183" t="s">
        <v>204</v>
      </c>
      <c r="AU394" s="183" t="s">
        <v>86</v>
      </c>
      <c r="AY394" s="18" t="s">
        <v>202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8" t="s">
        <v>8</v>
      </c>
      <c r="BK394" s="184">
        <f>ROUND(I394*H394,0)</f>
        <v>0</v>
      </c>
      <c r="BL394" s="18" t="s">
        <v>281</v>
      </c>
      <c r="BM394" s="183" t="s">
        <v>648</v>
      </c>
    </row>
    <row r="395" s="13" customFormat="1">
      <c r="A395" s="13"/>
      <c r="B395" s="185"/>
      <c r="C395" s="13"/>
      <c r="D395" s="186" t="s">
        <v>210</v>
      </c>
      <c r="E395" s="187" t="s">
        <v>1</v>
      </c>
      <c r="F395" s="188" t="s">
        <v>649</v>
      </c>
      <c r="G395" s="13"/>
      <c r="H395" s="189">
        <v>98.849999999999994</v>
      </c>
      <c r="I395" s="190"/>
      <c r="J395" s="13"/>
      <c r="K395" s="13"/>
      <c r="L395" s="185"/>
      <c r="M395" s="191"/>
      <c r="N395" s="192"/>
      <c r="O395" s="192"/>
      <c r="P395" s="192"/>
      <c r="Q395" s="192"/>
      <c r="R395" s="192"/>
      <c r="S395" s="192"/>
      <c r="T395" s="19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7" t="s">
        <v>210</v>
      </c>
      <c r="AU395" s="187" t="s">
        <v>86</v>
      </c>
      <c r="AV395" s="13" t="s">
        <v>86</v>
      </c>
      <c r="AW395" s="13" t="s">
        <v>33</v>
      </c>
      <c r="AX395" s="13" t="s">
        <v>8</v>
      </c>
      <c r="AY395" s="187" t="s">
        <v>202</v>
      </c>
    </row>
    <row r="396" s="2" customFormat="1" ht="33" customHeight="1">
      <c r="A396" s="37"/>
      <c r="B396" s="171"/>
      <c r="C396" s="172" t="s">
        <v>650</v>
      </c>
      <c r="D396" s="172" t="s">
        <v>204</v>
      </c>
      <c r="E396" s="173" t="s">
        <v>651</v>
      </c>
      <c r="F396" s="174" t="s">
        <v>652</v>
      </c>
      <c r="G396" s="175" t="s">
        <v>653</v>
      </c>
      <c r="H396" s="176">
        <v>5</v>
      </c>
      <c r="I396" s="177"/>
      <c r="J396" s="178">
        <f>ROUND(I396*H396,0)</f>
        <v>0</v>
      </c>
      <c r="K396" s="174" t="s">
        <v>208</v>
      </c>
      <c r="L396" s="38"/>
      <c r="M396" s="179" t="s">
        <v>1</v>
      </c>
      <c r="N396" s="180" t="s">
        <v>42</v>
      </c>
      <c r="O396" s="76"/>
      <c r="P396" s="181">
        <f>O396*H396</f>
        <v>0</v>
      </c>
      <c r="Q396" s="181">
        <v>0</v>
      </c>
      <c r="R396" s="181">
        <f>Q396*H396</f>
        <v>0</v>
      </c>
      <c r="S396" s="181">
        <v>0.011730000000000001</v>
      </c>
      <c r="T396" s="182">
        <f>S396*H396</f>
        <v>0.058650000000000008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83" t="s">
        <v>281</v>
      </c>
      <c r="AT396" s="183" t="s">
        <v>204</v>
      </c>
      <c r="AU396" s="183" t="s">
        <v>86</v>
      </c>
      <c r="AY396" s="18" t="s">
        <v>202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8" t="s">
        <v>8</v>
      </c>
      <c r="BK396" s="184">
        <f>ROUND(I396*H396,0)</f>
        <v>0</v>
      </c>
      <c r="BL396" s="18" t="s">
        <v>281</v>
      </c>
      <c r="BM396" s="183" t="s">
        <v>654</v>
      </c>
    </row>
    <row r="397" s="13" customFormat="1">
      <c r="A397" s="13"/>
      <c r="B397" s="185"/>
      <c r="C397" s="13"/>
      <c r="D397" s="186" t="s">
        <v>210</v>
      </c>
      <c r="E397" s="187" t="s">
        <v>1</v>
      </c>
      <c r="F397" s="188" t="s">
        <v>655</v>
      </c>
      <c r="G397" s="13"/>
      <c r="H397" s="189">
        <v>5</v>
      </c>
      <c r="I397" s="190"/>
      <c r="J397" s="13"/>
      <c r="K397" s="13"/>
      <c r="L397" s="185"/>
      <c r="M397" s="191"/>
      <c r="N397" s="192"/>
      <c r="O397" s="192"/>
      <c r="P397" s="192"/>
      <c r="Q397" s="192"/>
      <c r="R397" s="192"/>
      <c r="S397" s="192"/>
      <c r="T397" s="19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7" t="s">
        <v>210</v>
      </c>
      <c r="AU397" s="187" t="s">
        <v>86</v>
      </c>
      <c r="AV397" s="13" t="s">
        <v>86</v>
      </c>
      <c r="AW397" s="13" t="s">
        <v>33</v>
      </c>
      <c r="AX397" s="13" t="s">
        <v>8</v>
      </c>
      <c r="AY397" s="187" t="s">
        <v>202</v>
      </c>
    </row>
    <row r="398" s="2" customFormat="1" ht="24.15" customHeight="1">
      <c r="A398" s="37"/>
      <c r="B398" s="171"/>
      <c r="C398" s="172" t="s">
        <v>656</v>
      </c>
      <c r="D398" s="172" t="s">
        <v>204</v>
      </c>
      <c r="E398" s="173" t="s">
        <v>657</v>
      </c>
      <c r="F398" s="174" t="s">
        <v>658</v>
      </c>
      <c r="G398" s="175" t="s">
        <v>653</v>
      </c>
      <c r="H398" s="176">
        <v>6</v>
      </c>
      <c r="I398" s="177"/>
      <c r="J398" s="178">
        <f>ROUND(I398*H398,0)</f>
        <v>0</v>
      </c>
      <c r="K398" s="174" t="s">
        <v>208</v>
      </c>
      <c r="L398" s="38"/>
      <c r="M398" s="179" t="s">
        <v>1</v>
      </c>
      <c r="N398" s="180" t="s">
        <v>42</v>
      </c>
      <c r="O398" s="76"/>
      <c r="P398" s="181">
        <f>O398*H398</f>
        <v>0</v>
      </c>
      <c r="Q398" s="181">
        <v>0</v>
      </c>
      <c r="R398" s="181">
        <f>Q398*H398</f>
        <v>0</v>
      </c>
      <c r="S398" s="181">
        <v>0.01584</v>
      </c>
      <c r="T398" s="182">
        <f>S398*H398</f>
        <v>0.095039999999999999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83" t="s">
        <v>281</v>
      </c>
      <c r="AT398" s="183" t="s">
        <v>204</v>
      </c>
      <c r="AU398" s="183" t="s">
        <v>86</v>
      </c>
      <c r="AY398" s="18" t="s">
        <v>202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8" t="s">
        <v>8</v>
      </c>
      <c r="BK398" s="184">
        <f>ROUND(I398*H398,0)</f>
        <v>0</v>
      </c>
      <c r="BL398" s="18" t="s">
        <v>281</v>
      </c>
      <c r="BM398" s="183" t="s">
        <v>659</v>
      </c>
    </row>
    <row r="399" s="13" customFormat="1">
      <c r="A399" s="13"/>
      <c r="B399" s="185"/>
      <c r="C399" s="13"/>
      <c r="D399" s="186" t="s">
        <v>210</v>
      </c>
      <c r="E399" s="187" t="s">
        <v>1</v>
      </c>
      <c r="F399" s="188" t="s">
        <v>660</v>
      </c>
      <c r="G399" s="13"/>
      <c r="H399" s="189">
        <v>6</v>
      </c>
      <c r="I399" s="190"/>
      <c r="J399" s="13"/>
      <c r="K399" s="13"/>
      <c r="L399" s="185"/>
      <c r="M399" s="191"/>
      <c r="N399" s="192"/>
      <c r="O399" s="192"/>
      <c r="P399" s="192"/>
      <c r="Q399" s="192"/>
      <c r="R399" s="192"/>
      <c r="S399" s="192"/>
      <c r="T399" s="19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87" t="s">
        <v>210</v>
      </c>
      <c r="AU399" s="187" t="s">
        <v>86</v>
      </c>
      <c r="AV399" s="13" t="s">
        <v>86</v>
      </c>
      <c r="AW399" s="13" t="s">
        <v>33</v>
      </c>
      <c r="AX399" s="13" t="s">
        <v>8</v>
      </c>
      <c r="AY399" s="187" t="s">
        <v>202</v>
      </c>
    </row>
    <row r="400" s="2" customFormat="1" ht="24.15" customHeight="1">
      <c r="A400" s="37"/>
      <c r="B400" s="171"/>
      <c r="C400" s="172" t="s">
        <v>661</v>
      </c>
      <c r="D400" s="172" t="s">
        <v>204</v>
      </c>
      <c r="E400" s="173" t="s">
        <v>662</v>
      </c>
      <c r="F400" s="174" t="s">
        <v>663</v>
      </c>
      <c r="G400" s="175" t="s">
        <v>653</v>
      </c>
      <c r="H400" s="176">
        <v>6</v>
      </c>
      <c r="I400" s="177"/>
      <c r="J400" s="178">
        <f>ROUND(I400*H400,0)</f>
        <v>0</v>
      </c>
      <c r="K400" s="174" t="s">
        <v>208</v>
      </c>
      <c r="L400" s="38"/>
      <c r="M400" s="179" t="s">
        <v>1</v>
      </c>
      <c r="N400" s="180" t="s">
        <v>42</v>
      </c>
      <c r="O400" s="76"/>
      <c r="P400" s="181">
        <f>O400*H400</f>
        <v>0</v>
      </c>
      <c r="Q400" s="181">
        <v>0</v>
      </c>
      <c r="R400" s="181">
        <f>Q400*H400</f>
        <v>0</v>
      </c>
      <c r="S400" s="181">
        <v>0.033000000000000002</v>
      </c>
      <c r="T400" s="182">
        <f>S400*H400</f>
        <v>0.19800000000000001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83" t="s">
        <v>281</v>
      </c>
      <c r="AT400" s="183" t="s">
        <v>204</v>
      </c>
      <c r="AU400" s="183" t="s">
        <v>86</v>
      </c>
      <c r="AY400" s="18" t="s">
        <v>202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8" t="s">
        <v>8</v>
      </c>
      <c r="BK400" s="184">
        <f>ROUND(I400*H400,0)</f>
        <v>0</v>
      </c>
      <c r="BL400" s="18" t="s">
        <v>281</v>
      </c>
      <c r="BM400" s="183" t="s">
        <v>664</v>
      </c>
    </row>
    <row r="401" s="13" customFormat="1">
      <c r="A401" s="13"/>
      <c r="B401" s="185"/>
      <c r="C401" s="13"/>
      <c r="D401" s="186" t="s">
        <v>210</v>
      </c>
      <c r="E401" s="187" t="s">
        <v>1</v>
      </c>
      <c r="F401" s="188" t="s">
        <v>660</v>
      </c>
      <c r="G401" s="13"/>
      <c r="H401" s="189">
        <v>6</v>
      </c>
      <c r="I401" s="190"/>
      <c r="J401" s="13"/>
      <c r="K401" s="13"/>
      <c r="L401" s="185"/>
      <c r="M401" s="191"/>
      <c r="N401" s="192"/>
      <c r="O401" s="192"/>
      <c r="P401" s="192"/>
      <c r="Q401" s="192"/>
      <c r="R401" s="192"/>
      <c r="S401" s="192"/>
      <c r="T401" s="19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7" t="s">
        <v>210</v>
      </c>
      <c r="AU401" s="187" t="s">
        <v>86</v>
      </c>
      <c r="AV401" s="13" t="s">
        <v>86</v>
      </c>
      <c r="AW401" s="13" t="s">
        <v>33</v>
      </c>
      <c r="AX401" s="13" t="s">
        <v>8</v>
      </c>
      <c r="AY401" s="187" t="s">
        <v>202</v>
      </c>
    </row>
    <row r="402" s="2" customFormat="1" ht="24.15" customHeight="1">
      <c r="A402" s="37"/>
      <c r="B402" s="171"/>
      <c r="C402" s="172" t="s">
        <v>665</v>
      </c>
      <c r="D402" s="172" t="s">
        <v>204</v>
      </c>
      <c r="E402" s="173" t="s">
        <v>666</v>
      </c>
      <c r="F402" s="174" t="s">
        <v>667</v>
      </c>
      <c r="G402" s="175" t="s">
        <v>653</v>
      </c>
      <c r="H402" s="176">
        <v>103.7</v>
      </c>
      <c r="I402" s="177"/>
      <c r="J402" s="178">
        <f>ROUND(I402*H402,0)</f>
        <v>0</v>
      </c>
      <c r="K402" s="174" t="s">
        <v>208</v>
      </c>
      <c r="L402" s="38"/>
      <c r="M402" s="179" t="s">
        <v>1</v>
      </c>
      <c r="N402" s="180" t="s">
        <v>42</v>
      </c>
      <c r="O402" s="76"/>
      <c r="P402" s="181">
        <f>O402*H402</f>
        <v>0</v>
      </c>
      <c r="Q402" s="181">
        <v>0.0073220000000000004</v>
      </c>
      <c r="R402" s="181">
        <f>Q402*H402</f>
        <v>0.75929140000000006</v>
      </c>
      <c r="S402" s="181">
        <v>0</v>
      </c>
      <c r="T402" s="182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3" t="s">
        <v>281</v>
      </c>
      <c r="AT402" s="183" t="s">
        <v>204</v>
      </c>
      <c r="AU402" s="183" t="s">
        <v>86</v>
      </c>
      <c r="AY402" s="18" t="s">
        <v>202</v>
      </c>
      <c r="BE402" s="184">
        <f>IF(N402="základní",J402,0)</f>
        <v>0</v>
      </c>
      <c r="BF402" s="184">
        <f>IF(N402="snížená",J402,0)</f>
        <v>0</v>
      </c>
      <c r="BG402" s="184">
        <f>IF(N402="zákl. přenesená",J402,0)</f>
        <v>0</v>
      </c>
      <c r="BH402" s="184">
        <f>IF(N402="sníž. přenesená",J402,0)</f>
        <v>0</v>
      </c>
      <c r="BI402" s="184">
        <f>IF(N402="nulová",J402,0)</f>
        <v>0</v>
      </c>
      <c r="BJ402" s="18" t="s">
        <v>8</v>
      </c>
      <c r="BK402" s="184">
        <f>ROUND(I402*H402,0)</f>
        <v>0</v>
      </c>
      <c r="BL402" s="18" t="s">
        <v>281</v>
      </c>
      <c r="BM402" s="183" t="s">
        <v>668</v>
      </c>
    </row>
    <row r="403" s="13" customFormat="1">
      <c r="A403" s="13"/>
      <c r="B403" s="185"/>
      <c r="C403" s="13"/>
      <c r="D403" s="186" t="s">
        <v>210</v>
      </c>
      <c r="E403" s="187" t="s">
        <v>1</v>
      </c>
      <c r="F403" s="188" t="s">
        <v>669</v>
      </c>
      <c r="G403" s="13"/>
      <c r="H403" s="189">
        <v>103.7</v>
      </c>
      <c r="I403" s="190"/>
      <c r="J403" s="13"/>
      <c r="K403" s="13"/>
      <c r="L403" s="185"/>
      <c r="M403" s="191"/>
      <c r="N403" s="192"/>
      <c r="O403" s="192"/>
      <c r="P403" s="192"/>
      <c r="Q403" s="192"/>
      <c r="R403" s="192"/>
      <c r="S403" s="192"/>
      <c r="T403" s="19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7" t="s">
        <v>210</v>
      </c>
      <c r="AU403" s="187" t="s">
        <v>86</v>
      </c>
      <c r="AV403" s="13" t="s">
        <v>86</v>
      </c>
      <c r="AW403" s="13" t="s">
        <v>33</v>
      </c>
      <c r="AX403" s="13" t="s">
        <v>77</v>
      </c>
      <c r="AY403" s="187" t="s">
        <v>202</v>
      </c>
    </row>
    <row r="404" s="14" customFormat="1">
      <c r="A404" s="14"/>
      <c r="B404" s="194"/>
      <c r="C404" s="14"/>
      <c r="D404" s="186" t="s">
        <v>210</v>
      </c>
      <c r="E404" s="195" t="s">
        <v>1</v>
      </c>
      <c r="F404" s="196" t="s">
        <v>670</v>
      </c>
      <c r="G404" s="14"/>
      <c r="H404" s="197">
        <v>103.7</v>
      </c>
      <c r="I404" s="198"/>
      <c r="J404" s="14"/>
      <c r="K404" s="14"/>
      <c r="L404" s="194"/>
      <c r="M404" s="199"/>
      <c r="N404" s="200"/>
      <c r="O404" s="200"/>
      <c r="P404" s="200"/>
      <c r="Q404" s="200"/>
      <c r="R404" s="200"/>
      <c r="S404" s="200"/>
      <c r="T404" s="20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5" t="s">
        <v>210</v>
      </c>
      <c r="AU404" s="195" t="s">
        <v>86</v>
      </c>
      <c r="AV404" s="14" t="s">
        <v>89</v>
      </c>
      <c r="AW404" s="14" t="s">
        <v>33</v>
      </c>
      <c r="AX404" s="14" t="s">
        <v>8</v>
      </c>
      <c r="AY404" s="195" t="s">
        <v>202</v>
      </c>
    </row>
    <row r="405" s="2" customFormat="1" ht="24.15" customHeight="1">
      <c r="A405" s="37"/>
      <c r="B405" s="171"/>
      <c r="C405" s="172" t="s">
        <v>671</v>
      </c>
      <c r="D405" s="172" t="s">
        <v>204</v>
      </c>
      <c r="E405" s="173" t="s">
        <v>672</v>
      </c>
      <c r="F405" s="174" t="s">
        <v>673</v>
      </c>
      <c r="G405" s="175" t="s">
        <v>241</v>
      </c>
      <c r="H405" s="176">
        <v>5.25</v>
      </c>
      <c r="I405" s="177"/>
      <c r="J405" s="178">
        <f>ROUND(I405*H405,0)</f>
        <v>0</v>
      </c>
      <c r="K405" s="174" t="s">
        <v>208</v>
      </c>
      <c r="L405" s="38"/>
      <c r="M405" s="179" t="s">
        <v>1</v>
      </c>
      <c r="N405" s="180" t="s">
        <v>42</v>
      </c>
      <c r="O405" s="76"/>
      <c r="P405" s="181">
        <f>O405*H405</f>
        <v>0</v>
      </c>
      <c r="Q405" s="181">
        <v>0</v>
      </c>
      <c r="R405" s="181">
        <f>Q405*H405</f>
        <v>0</v>
      </c>
      <c r="S405" s="181">
        <v>0.040000000000000001</v>
      </c>
      <c r="T405" s="182">
        <f>S405*H405</f>
        <v>0.20999999999999999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3" t="s">
        <v>281</v>
      </c>
      <c r="AT405" s="183" t="s">
        <v>204</v>
      </c>
      <c r="AU405" s="183" t="s">
        <v>86</v>
      </c>
      <c r="AY405" s="18" t="s">
        <v>202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8" t="s">
        <v>8</v>
      </c>
      <c r="BK405" s="184">
        <f>ROUND(I405*H405,0)</f>
        <v>0</v>
      </c>
      <c r="BL405" s="18" t="s">
        <v>281</v>
      </c>
      <c r="BM405" s="183" t="s">
        <v>674</v>
      </c>
    </row>
    <row r="406" s="13" customFormat="1">
      <c r="A406" s="13"/>
      <c r="B406" s="185"/>
      <c r="C406" s="13"/>
      <c r="D406" s="186" t="s">
        <v>210</v>
      </c>
      <c r="E406" s="187" t="s">
        <v>1</v>
      </c>
      <c r="F406" s="188" t="s">
        <v>675</v>
      </c>
      <c r="G406" s="13"/>
      <c r="H406" s="189">
        <v>5.25</v>
      </c>
      <c r="I406" s="190"/>
      <c r="J406" s="13"/>
      <c r="K406" s="13"/>
      <c r="L406" s="185"/>
      <c r="M406" s="191"/>
      <c r="N406" s="192"/>
      <c r="O406" s="192"/>
      <c r="P406" s="192"/>
      <c r="Q406" s="192"/>
      <c r="R406" s="192"/>
      <c r="S406" s="192"/>
      <c r="T406" s="19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7" t="s">
        <v>210</v>
      </c>
      <c r="AU406" s="187" t="s">
        <v>86</v>
      </c>
      <c r="AV406" s="13" t="s">
        <v>86</v>
      </c>
      <c r="AW406" s="13" t="s">
        <v>33</v>
      </c>
      <c r="AX406" s="13" t="s">
        <v>8</v>
      </c>
      <c r="AY406" s="187" t="s">
        <v>202</v>
      </c>
    </row>
    <row r="407" s="2" customFormat="1" ht="24.15" customHeight="1">
      <c r="A407" s="37"/>
      <c r="B407" s="171"/>
      <c r="C407" s="172" t="s">
        <v>676</v>
      </c>
      <c r="D407" s="172" t="s">
        <v>204</v>
      </c>
      <c r="E407" s="173" t="s">
        <v>677</v>
      </c>
      <c r="F407" s="174" t="s">
        <v>678</v>
      </c>
      <c r="G407" s="175" t="s">
        <v>225</v>
      </c>
      <c r="H407" s="176">
        <v>3.5819999999999999</v>
      </c>
      <c r="I407" s="177"/>
      <c r="J407" s="178">
        <f>ROUND(I407*H407,0)</f>
        <v>0</v>
      </c>
      <c r="K407" s="174" t="s">
        <v>208</v>
      </c>
      <c r="L407" s="38"/>
      <c r="M407" s="179" t="s">
        <v>1</v>
      </c>
      <c r="N407" s="180" t="s">
        <v>42</v>
      </c>
      <c r="O407" s="76"/>
      <c r="P407" s="181">
        <f>O407*H407</f>
        <v>0</v>
      </c>
      <c r="Q407" s="181">
        <v>0</v>
      </c>
      <c r="R407" s="181">
        <f>Q407*H407</f>
        <v>0</v>
      </c>
      <c r="S407" s="181">
        <v>0</v>
      </c>
      <c r="T407" s="182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83" t="s">
        <v>281</v>
      </c>
      <c r="AT407" s="183" t="s">
        <v>204</v>
      </c>
      <c r="AU407" s="183" t="s">
        <v>86</v>
      </c>
      <c r="AY407" s="18" t="s">
        <v>202</v>
      </c>
      <c r="BE407" s="184">
        <f>IF(N407="základní",J407,0)</f>
        <v>0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18" t="s">
        <v>8</v>
      </c>
      <c r="BK407" s="184">
        <f>ROUND(I407*H407,0)</f>
        <v>0</v>
      </c>
      <c r="BL407" s="18" t="s">
        <v>281</v>
      </c>
      <c r="BM407" s="183" t="s">
        <v>679</v>
      </c>
    </row>
    <row r="408" s="12" customFormat="1" ht="22.8" customHeight="1">
      <c r="A408" s="12"/>
      <c r="B408" s="158"/>
      <c r="C408" s="12"/>
      <c r="D408" s="159" t="s">
        <v>76</v>
      </c>
      <c r="E408" s="169" t="s">
        <v>680</v>
      </c>
      <c r="F408" s="169" t="s">
        <v>681</v>
      </c>
      <c r="G408" s="12"/>
      <c r="H408" s="12"/>
      <c r="I408" s="161"/>
      <c r="J408" s="170">
        <f>BK408</f>
        <v>0</v>
      </c>
      <c r="K408" s="12"/>
      <c r="L408" s="158"/>
      <c r="M408" s="163"/>
      <c r="N408" s="164"/>
      <c r="O408" s="164"/>
      <c r="P408" s="165">
        <f>SUM(P409:P436)</f>
        <v>0</v>
      </c>
      <c r="Q408" s="164"/>
      <c r="R408" s="165">
        <f>SUM(R409:R436)</f>
        <v>2.2678224581470001</v>
      </c>
      <c r="S408" s="164"/>
      <c r="T408" s="166">
        <f>SUM(T409:T436)</f>
        <v>0.26777694999999996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59" t="s">
        <v>86</v>
      </c>
      <c r="AT408" s="167" t="s">
        <v>76</v>
      </c>
      <c r="AU408" s="167" t="s">
        <v>8</v>
      </c>
      <c r="AY408" s="159" t="s">
        <v>202</v>
      </c>
      <c r="BK408" s="168">
        <f>SUM(BK409:BK436)</f>
        <v>0</v>
      </c>
    </row>
    <row r="409" s="2" customFormat="1" ht="24.15" customHeight="1">
      <c r="A409" s="37"/>
      <c r="B409" s="171"/>
      <c r="C409" s="172" t="s">
        <v>682</v>
      </c>
      <c r="D409" s="172" t="s">
        <v>204</v>
      </c>
      <c r="E409" s="173" t="s">
        <v>683</v>
      </c>
      <c r="F409" s="174" t="s">
        <v>684</v>
      </c>
      <c r="G409" s="175" t="s">
        <v>241</v>
      </c>
      <c r="H409" s="176">
        <v>28.359999999999999</v>
      </c>
      <c r="I409" s="177"/>
      <c r="J409" s="178">
        <f>ROUND(I409*H409,0)</f>
        <v>0</v>
      </c>
      <c r="K409" s="174" t="s">
        <v>208</v>
      </c>
      <c r="L409" s="38"/>
      <c r="M409" s="179" t="s">
        <v>1</v>
      </c>
      <c r="N409" s="180" t="s">
        <v>42</v>
      </c>
      <c r="O409" s="76"/>
      <c r="P409" s="181">
        <f>O409*H409</f>
        <v>0</v>
      </c>
      <c r="Q409" s="181">
        <v>0.025506899999999999</v>
      </c>
      <c r="R409" s="181">
        <f>Q409*H409</f>
        <v>0.72337568399999996</v>
      </c>
      <c r="S409" s="181">
        <v>0</v>
      </c>
      <c r="T409" s="182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83" t="s">
        <v>281</v>
      </c>
      <c r="AT409" s="183" t="s">
        <v>204</v>
      </c>
      <c r="AU409" s="183" t="s">
        <v>86</v>
      </c>
      <c r="AY409" s="18" t="s">
        <v>202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8" t="s">
        <v>8</v>
      </c>
      <c r="BK409" s="184">
        <f>ROUND(I409*H409,0)</f>
        <v>0</v>
      </c>
      <c r="BL409" s="18" t="s">
        <v>281</v>
      </c>
      <c r="BM409" s="183" t="s">
        <v>685</v>
      </c>
    </row>
    <row r="410" s="13" customFormat="1">
      <c r="A410" s="13"/>
      <c r="B410" s="185"/>
      <c r="C410" s="13"/>
      <c r="D410" s="186" t="s">
        <v>210</v>
      </c>
      <c r="E410" s="187" t="s">
        <v>1</v>
      </c>
      <c r="F410" s="188" t="s">
        <v>686</v>
      </c>
      <c r="G410" s="13"/>
      <c r="H410" s="189">
        <v>28.359999999999999</v>
      </c>
      <c r="I410" s="190"/>
      <c r="J410" s="13"/>
      <c r="K410" s="13"/>
      <c r="L410" s="185"/>
      <c r="M410" s="191"/>
      <c r="N410" s="192"/>
      <c r="O410" s="192"/>
      <c r="P410" s="192"/>
      <c r="Q410" s="192"/>
      <c r="R410" s="192"/>
      <c r="S410" s="192"/>
      <c r="T410" s="19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7" t="s">
        <v>210</v>
      </c>
      <c r="AU410" s="187" t="s">
        <v>86</v>
      </c>
      <c r="AV410" s="13" t="s">
        <v>86</v>
      </c>
      <c r="AW410" s="13" t="s">
        <v>33</v>
      </c>
      <c r="AX410" s="13" t="s">
        <v>77</v>
      </c>
      <c r="AY410" s="187" t="s">
        <v>202</v>
      </c>
    </row>
    <row r="411" s="14" customFormat="1">
      <c r="A411" s="14"/>
      <c r="B411" s="194"/>
      <c r="C411" s="14"/>
      <c r="D411" s="186" t="s">
        <v>210</v>
      </c>
      <c r="E411" s="195" t="s">
        <v>1</v>
      </c>
      <c r="F411" s="196" t="s">
        <v>305</v>
      </c>
      <c r="G411" s="14"/>
      <c r="H411" s="197">
        <v>28.359999999999999</v>
      </c>
      <c r="I411" s="198"/>
      <c r="J411" s="14"/>
      <c r="K411" s="14"/>
      <c r="L411" s="194"/>
      <c r="M411" s="199"/>
      <c r="N411" s="200"/>
      <c r="O411" s="200"/>
      <c r="P411" s="200"/>
      <c r="Q411" s="200"/>
      <c r="R411" s="200"/>
      <c r="S411" s="200"/>
      <c r="T411" s="20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195" t="s">
        <v>210</v>
      </c>
      <c r="AU411" s="195" t="s">
        <v>86</v>
      </c>
      <c r="AV411" s="14" t="s">
        <v>89</v>
      </c>
      <c r="AW411" s="14" t="s">
        <v>33</v>
      </c>
      <c r="AX411" s="14" t="s">
        <v>77</v>
      </c>
      <c r="AY411" s="195" t="s">
        <v>202</v>
      </c>
    </row>
    <row r="412" s="15" customFormat="1">
      <c r="A412" s="15"/>
      <c r="B412" s="212"/>
      <c r="C412" s="15"/>
      <c r="D412" s="186" t="s">
        <v>210</v>
      </c>
      <c r="E412" s="213" t="s">
        <v>131</v>
      </c>
      <c r="F412" s="214" t="s">
        <v>354</v>
      </c>
      <c r="G412" s="15"/>
      <c r="H412" s="215">
        <v>28.359999999999999</v>
      </c>
      <c r="I412" s="216"/>
      <c r="J412" s="15"/>
      <c r="K412" s="15"/>
      <c r="L412" s="212"/>
      <c r="M412" s="217"/>
      <c r="N412" s="218"/>
      <c r="O412" s="218"/>
      <c r="P412" s="218"/>
      <c r="Q412" s="218"/>
      <c r="R412" s="218"/>
      <c r="S412" s="218"/>
      <c r="T412" s="219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13" t="s">
        <v>210</v>
      </c>
      <c r="AU412" s="213" t="s">
        <v>86</v>
      </c>
      <c r="AV412" s="15" t="s">
        <v>92</v>
      </c>
      <c r="AW412" s="15" t="s">
        <v>33</v>
      </c>
      <c r="AX412" s="15" t="s">
        <v>8</v>
      </c>
      <c r="AY412" s="213" t="s">
        <v>202</v>
      </c>
    </row>
    <row r="413" s="2" customFormat="1" ht="21.75" customHeight="1">
      <c r="A413" s="37"/>
      <c r="B413" s="171"/>
      <c r="C413" s="172" t="s">
        <v>687</v>
      </c>
      <c r="D413" s="172" t="s">
        <v>204</v>
      </c>
      <c r="E413" s="173" t="s">
        <v>688</v>
      </c>
      <c r="F413" s="174" t="s">
        <v>689</v>
      </c>
      <c r="G413" s="175" t="s">
        <v>241</v>
      </c>
      <c r="H413" s="176">
        <v>28.359999999999999</v>
      </c>
      <c r="I413" s="177"/>
      <c r="J413" s="178">
        <f>ROUND(I413*H413,0)</f>
        <v>0</v>
      </c>
      <c r="K413" s="174" t="s">
        <v>208</v>
      </c>
      <c r="L413" s="38"/>
      <c r="M413" s="179" t="s">
        <v>1</v>
      </c>
      <c r="N413" s="180" t="s">
        <v>42</v>
      </c>
      <c r="O413" s="76"/>
      <c r="P413" s="181">
        <f>O413*H413</f>
        <v>0</v>
      </c>
      <c r="Q413" s="181">
        <v>0.00020000000000000001</v>
      </c>
      <c r="R413" s="181">
        <f>Q413*H413</f>
        <v>0.005672</v>
      </c>
      <c r="S413" s="181">
        <v>0</v>
      </c>
      <c r="T413" s="182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83" t="s">
        <v>281</v>
      </c>
      <c r="AT413" s="183" t="s">
        <v>204</v>
      </c>
      <c r="AU413" s="183" t="s">
        <v>86</v>
      </c>
      <c r="AY413" s="18" t="s">
        <v>202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18" t="s">
        <v>8</v>
      </c>
      <c r="BK413" s="184">
        <f>ROUND(I413*H413,0)</f>
        <v>0</v>
      </c>
      <c r="BL413" s="18" t="s">
        <v>281</v>
      </c>
      <c r="BM413" s="183" t="s">
        <v>690</v>
      </c>
    </row>
    <row r="414" s="13" customFormat="1">
      <c r="A414" s="13"/>
      <c r="B414" s="185"/>
      <c r="C414" s="13"/>
      <c r="D414" s="186" t="s">
        <v>210</v>
      </c>
      <c r="E414" s="187" t="s">
        <v>1</v>
      </c>
      <c r="F414" s="188" t="s">
        <v>131</v>
      </c>
      <c r="G414" s="13"/>
      <c r="H414" s="189">
        <v>28.359999999999999</v>
      </c>
      <c r="I414" s="190"/>
      <c r="J414" s="13"/>
      <c r="K414" s="13"/>
      <c r="L414" s="185"/>
      <c r="M414" s="191"/>
      <c r="N414" s="192"/>
      <c r="O414" s="192"/>
      <c r="P414" s="192"/>
      <c r="Q414" s="192"/>
      <c r="R414" s="192"/>
      <c r="S414" s="192"/>
      <c r="T414" s="19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7" t="s">
        <v>210</v>
      </c>
      <c r="AU414" s="187" t="s">
        <v>86</v>
      </c>
      <c r="AV414" s="13" t="s">
        <v>86</v>
      </c>
      <c r="AW414" s="13" t="s">
        <v>33</v>
      </c>
      <c r="AX414" s="13" t="s">
        <v>8</v>
      </c>
      <c r="AY414" s="187" t="s">
        <v>202</v>
      </c>
    </row>
    <row r="415" s="2" customFormat="1" ht="24.15" customHeight="1">
      <c r="A415" s="37"/>
      <c r="B415" s="171"/>
      <c r="C415" s="172" t="s">
        <v>691</v>
      </c>
      <c r="D415" s="172" t="s">
        <v>204</v>
      </c>
      <c r="E415" s="173" t="s">
        <v>692</v>
      </c>
      <c r="F415" s="174" t="s">
        <v>693</v>
      </c>
      <c r="G415" s="175" t="s">
        <v>241</v>
      </c>
      <c r="H415" s="176">
        <v>5.2249999999999996</v>
      </c>
      <c r="I415" s="177"/>
      <c r="J415" s="178">
        <f>ROUND(I415*H415,0)</f>
        <v>0</v>
      </c>
      <c r="K415" s="174" t="s">
        <v>208</v>
      </c>
      <c r="L415" s="38"/>
      <c r="M415" s="179" t="s">
        <v>1</v>
      </c>
      <c r="N415" s="180" t="s">
        <v>42</v>
      </c>
      <c r="O415" s="76"/>
      <c r="P415" s="181">
        <f>O415*H415</f>
        <v>0</v>
      </c>
      <c r="Q415" s="181">
        <v>0</v>
      </c>
      <c r="R415" s="181">
        <f>Q415*H415</f>
        <v>0</v>
      </c>
      <c r="S415" s="181">
        <v>0.03175</v>
      </c>
      <c r="T415" s="182">
        <f>S415*H415</f>
        <v>0.16589374999999998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83" t="s">
        <v>281</v>
      </c>
      <c r="AT415" s="183" t="s">
        <v>204</v>
      </c>
      <c r="AU415" s="183" t="s">
        <v>86</v>
      </c>
      <c r="AY415" s="18" t="s">
        <v>202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8" t="s">
        <v>8</v>
      </c>
      <c r="BK415" s="184">
        <f>ROUND(I415*H415,0)</f>
        <v>0</v>
      </c>
      <c r="BL415" s="18" t="s">
        <v>281</v>
      </c>
      <c r="BM415" s="183" t="s">
        <v>694</v>
      </c>
    </row>
    <row r="416" s="13" customFormat="1">
      <c r="A416" s="13"/>
      <c r="B416" s="185"/>
      <c r="C416" s="13"/>
      <c r="D416" s="186" t="s">
        <v>210</v>
      </c>
      <c r="E416" s="187" t="s">
        <v>1</v>
      </c>
      <c r="F416" s="188" t="s">
        <v>695</v>
      </c>
      <c r="G416" s="13"/>
      <c r="H416" s="189">
        <v>5.2249999999999996</v>
      </c>
      <c r="I416" s="190"/>
      <c r="J416" s="13"/>
      <c r="K416" s="13"/>
      <c r="L416" s="185"/>
      <c r="M416" s="191"/>
      <c r="N416" s="192"/>
      <c r="O416" s="192"/>
      <c r="P416" s="192"/>
      <c r="Q416" s="192"/>
      <c r="R416" s="192"/>
      <c r="S416" s="192"/>
      <c r="T416" s="19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7" t="s">
        <v>210</v>
      </c>
      <c r="AU416" s="187" t="s">
        <v>86</v>
      </c>
      <c r="AV416" s="13" t="s">
        <v>86</v>
      </c>
      <c r="AW416" s="13" t="s">
        <v>33</v>
      </c>
      <c r="AX416" s="13" t="s">
        <v>77</v>
      </c>
      <c r="AY416" s="187" t="s">
        <v>202</v>
      </c>
    </row>
    <row r="417" s="14" customFormat="1">
      <c r="A417" s="14"/>
      <c r="B417" s="194"/>
      <c r="C417" s="14"/>
      <c r="D417" s="186" t="s">
        <v>210</v>
      </c>
      <c r="E417" s="195" t="s">
        <v>1</v>
      </c>
      <c r="F417" s="196" t="s">
        <v>696</v>
      </c>
      <c r="G417" s="14"/>
      <c r="H417" s="197">
        <v>5.2249999999999996</v>
      </c>
      <c r="I417" s="198"/>
      <c r="J417" s="14"/>
      <c r="K417" s="14"/>
      <c r="L417" s="194"/>
      <c r="M417" s="199"/>
      <c r="N417" s="200"/>
      <c r="O417" s="200"/>
      <c r="P417" s="200"/>
      <c r="Q417" s="200"/>
      <c r="R417" s="200"/>
      <c r="S417" s="200"/>
      <c r="T417" s="20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195" t="s">
        <v>210</v>
      </c>
      <c r="AU417" s="195" t="s">
        <v>86</v>
      </c>
      <c r="AV417" s="14" t="s">
        <v>89</v>
      </c>
      <c r="AW417" s="14" t="s">
        <v>33</v>
      </c>
      <c r="AX417" s="14" t="s">
        <v>8</v>
      </c>
      <c r="AY417" s="195" t="s">
        <v>202</v>
      </c>
    </row>
    <row r="418" s="2" customFormat="1" ht="24.15" customHeight="1">
      <c r="A418" s="37"/>
      <c r="B418" s="171"/>
      <c r="C418" s="172" t="s">
        <v>697</v>
      </c>
      <c r="D418" s="172" t="s">
        <v>204</v>
      </c>
      <c r="E418" s="173" t="s">
        <v>698</v>
      </c>
      <c r="F418" s="174" t="s">
        <v>699</v>
      </c>
      <c r="G418" s="175" t="s">
        <v>241</v>
      </c>
      <c r="H418" s="176">
        <v>63.829999999999998</v>
      </c>
      <c r="I418" s="177"/>
      <c r="J418" s="178">
        <f>ROUND(I418*H418,0)</f>
        <v>0</v>
      </c>
      <c r="K418" s="174" t="s">
        <v>208</v>
      </c>
      <c r="L418" s="38"/>
      <c r="M418" s="179" t="s">
        <v>1</v>
      </c>
      <c r="N418" s="180" t="s">
        <v>42</v>
      </c>
      <c r="O418" s="76"/>
      <c r="P418" s="181">
        <f>O418*H418</f>
        <v>0</v>
      </c>
      <c r="Q418" s="181">
        <v>0.015771490900000001</v>
      </c>
      <c r="R418" s="181">
        <f>Q418*H418</f>
        <v>1.006694264147</v>
      </c>
      <c r="S418" s="181">
        <v>0</v>
      </c>
      <c r="T418" s="182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83" t="s">
        <v>281</v>
      </c>
      <c r="AT418" s="183" t="s">
        <v>204</v>
      </c>
      <c r="AU418" s="183" t="s">
        <v>86</v>
      </c>
      <c r="AY418" s="18" t="s">
        <v>202</v>
      </c>
      <c r="BE418" s="184">
        <f>IF(N418="základní",J418,0)</f>
        <v>0</v>
      </c>
      <c r="BF418" s="184">
        <f>IF(N418="snížená",J418,0)</f>
        <v>0</v>
      </c>
      <c r="BG418" s="184">
        <f>IF(N418="zákl. přenesená",J418,0)</f>
        <v>0</v>
      </c>
      <c r="BH418" s="184">
        <f>IF(N418="sníž. přenesená",J418,0)</f>
        <v>0</v>
      </c>
      <c r="BI418" s="184">
        <f>IF(N418="nulová",J418,0)</f>
        <v>0</v>
      </c>
      <c r="BJ418" s="18" t="s">
        <v>8</v>
      </c>
      <c r="BK418" s="184">
        <f>ROUND(I418*H418,0)</f>
        <v>0</v>
      </c>
      <c r="BL418" s="18" t="s">
        <v>281</v>
      </c>
      <c r="BM418" s="183" t="s">
        <v>700</v>
      </c>
    </row>
    <row r="419" s="13" customFormat="1">
      <c r="A419" s="13"/>
      <c r="B419" s="185"/>
      <c r="C419" s="13"/>
      <c r="D419" s="186" t="s">
        <v>210</v>
      </c>
      <c r="E419" s="187" t="s">
        <v>1</v>
      </c>
      <c r="F419" s="188" t="s">
        <v>701</v>
      </c>
      <c r="G419" s="13"/>
      <c r="H419" s="189">
        <v>63.829999999999998</v>
      </c>
      <c r="I419" s="190"/>
      <c r="J419" s="13"/>
      <c r="K419" s="13"/>
      <c r="L419" s="185"/>
      <c r="M419" s="191"/>
      <c r="N419" s="192"/>
      <c r="O419" s="192"/>
      <c r="P419" s="192"/>
      <c r="Q419" s="192"/>
      <c r="R419" s="192"/>
      <c r="S419" s="192"/>
      <c r="T419" s="19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7" t="s">
        <v>210</v>
      </c>
      <c r="AU419" s="187" t="s">
        <v>86</v>
      </c>
      <c r="AV419" s="13" t="s">
        <v>86</v>
      </c>
      <c r="AW419" s="13" t="s">
        <v>33</v>
      </c>
      <c r="AX419" s="13" t="s">
        <v>77</v>
      </c>
      <c r="AY419" s="187" t="s">
        <v>202</v>
      </c>
    </row>
    <row r="420" s="14" customFormat="1">
      <c r="A420" s="14"/>
      <c r="B420" s="194"/>
      <c r="C420" s="14"/>
      <c r="D420" s="186" t="s">
        <v>210</v>
      </c>
      <c r="E420" s="195" t="s">
        <v>1</v>
      </c>
      <c r="F420" s="196" t="s">
        <v>702</v>
      </c>
      <c r="G420" s="14"/>
      <c r="H420" s="197">
        <v>63.829999999999998</v>
      </c>
      <c r="I420" s="198"/>
      <c r="J420" s="14"/>
      <c r="K420" s="14"/>
      <c r="L420" s="194"/>
      <c r="M420" s="199"/>
      <c r="N420" s="200"/>
      <c r="O420" s="200"/>
      <c r="P420" s="200"/>
      <c r="Q420" s="200"/>
      <c r="R420" s="200"/>
      <c r="S420" s="200"/>
      <c r="T420" s="20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195" t="s">
        <v>210</v>
      </c>
      <c r="AU420" s="195" t="s">
        <v>86</v>
      </c>
      <c r="AV420" s="14" t="s">
        <v>89</v>
      </c>
      <c r="AW420" s="14" t="s">
        <v>33</v>
      </c>
      <c r="AX420" s="14" t="s">
        <v>77</v>
      </c>
      <c r="AY420" s="195" t="s">
        <v>202</v>
      </c>
    </row>
    <row r="421" s="15" customFormat="1">
      <c r="A421" s="15"/>
      <c r="B421" s="212"/>
      <c r="C421" s="15"/>
      <c r="D421" s="186" t="s">
        <v>210</v>
      </c>
      <c r="E421" s="213" t="s">
        <v>134</v>
      </c>
      <c r="F421" s="214" t="s">
        <v>354</v>
      </c>
      <c r="G421" s="15"/>
      <c r="H421" s="215">
        <v>63.829999999999998</v>
      </c>
      <c r="I421" s="216"/>
      <c r="J421" s="15"/>
      <c r="K421" s="15"/>
      <c r="L421" s="212"/>
      <c r="M421" s="217"/>
      <c r="N421" s="218"/>
      <c r="O421" s="218"/>
      <c r="P421" s="218"/>
      <c r="Q421" s="218"/>
      <c r="R421" s="218"/>
      <c r="S421" s="218"/>
      <c r="T421" s="219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13" t="s">
        <v>210</v>
      </c>
      <c r="AU421" s="213" t="s">
        <v>86</v>
      </c>
      <c r="AV421" s="15" t="s">
        <v>92</v>
      </c>
      <c r="AW421" s="15" t="s">
        <v>33</v>
      </c>
      <c r="AX421" s="15" t="s">
        <v>8</v>
      </c>
      <c r="AY421" s="213" t="s">
        <v>202</v>
      </c>
    </row>
    <row r="422" s="2" customFormat="1" ht="16.5" customHeight="1">
      <c r="A422" s="37"/>
      <c r="B422" s="171"/>
      <c r="C422" s="172" t="s">
        <v>703</v>
      </c>
      <c r="D422" s="172" t="s">
        <v>204</v>
      </c>
      <c r="E422" s="173" t="s">
        <v>704</v>
      </c>
      <c r="F422" s="174" t="s">
        <v>705</v>
      </c>
      <c r="G422" s="175" t="s">
        <v>241</v>
      </c>
      <c r="H422" s="176">
        <v>63.829999999999998</v>
      </c>
      <c r="I422" s="177"/>
      <c r="J422" s="178">
        <f>ROUND(I422*H422,0)</f>
        <v>0</v>
      </c>
      <c r="K422" s="174" t="s">
        <v>208</v>
      </c>
      <c r="L422" s="38"/>
      <c r="M422" s="179" t="s">
        <v>1</v>
      </c>
      <c r="N422" s="180" t="s">
        <v>42</v>
      </c>
      <c r="O422" s="76"/>
      <c r="P422" s="181">
        <f>O422*H422</f>
        <v>0</v>
      </c>
      <c r="Q422" s="181">
        <v>0.00010000000000000001</v>
      </c>
      <c r="R422" s="181">
        <f>Q422*H422</f>
        <v>0.0063829999999999998</v>
      </c>
      <c r="S422" s="181">
        <v>0</v>
      </c>
      <c r="T422" s="182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83" t="s">
        <v>281</v>
      </c>
      <c r="AT422" s="183" t="s">
        <v>204</v>
      </c>
      <c r="AU422" s="183" t="s">
        <v>86</v>
      </c>
      <c r="AY422" s="18" t="s">
        <v>202</v>
      </c>
      <c r="BE422" s="184">
        <f>IF(N422="základní",J422,0)</f>
        <v>0</v>
      </c>
      <c r="BF422" s="184">
        <f>IF(N422="snížená",J422,0)</f>
        <v>0</v>
      </c>
      <c r="BG422" s="184">
        <f>IF(N422="zákl. přenesená",J422,0)</f>
        <v>0</v>
      </c>
      <c r="BH422" s="184">
        <f>IF(N422="sníž. přenesená",J422,0)</f>
        <v>0</v>
      </c>
      <c r="BI422" s="184">
        <f>IF(N422="nulová",J422,0)</f>
        <v>0</v>
      </c>
      <c r="BJ422" s="18" t="s">
        <v>8</v>
      </c>
      <c r="BK422" s="184">
        <f>ROUND(I422*H422,0)</f>
        <v>0</v>
      </c>
      <c r="BL422" s="18" t="s">
        <v>281</v>
      </c>
      <c r="BM422" s="183" t="s">
        <v>706</v>
      </c>
    </row>
    <row r="423" s="13" customFormat="1">
      <c r="A423" s="13"/>
      <c r="B423" s="185"/>
      <c r="C423" s="13"/>
      <c r="D423" s="186" t="s">
        <v>210</v>
      </c>
      <c r="E423" s="187" t="s">
        <v>1</v>
      </c>
      <c r="F423" s="188" t="s">
        <v>134</v>
      </c>
      <c r="G423" s="13"/>
      <c r="H423" s="189">
        <v>63.829999999999998</v>
      </c>
      <c r="I423" s="190"/>
      <c r="J423" s="13"/>
      <c r="K423" s="13"/>
      <c r="L423" s="185"/>
      <c r="M423" s="191"/>
      <c r="N423" s="192"/>
      <c r="O423" s="192"/>
      <c r="P423" s="192"/>
      <c r="Q423" s="192"/>
      <c r="R423" s="192"/>
      <c r="S423" s="192"/>
      <c r="T423" s="19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7" t="s">
        <v>210</v>
      </c>
      <c r="AU423" s="187" t="s">
        <v>86</v>
      </c>
      <c r="AV423" s="13" t="s">
        <v>86</v>
      </c>
      <c r="AW423" s="13" t="s">
        <v>33</v>
      </c>
      <c r="AX423" s="13" t="s">
        <v>8</v>
      </c>
      <c r="AY423" s="187" t="s">
        <v>202</v>
      </c>
    </row>
    <row r="424" s="2" customFormat="1" ht="16.5" customHeight="1">
      <c r="A424" s="37"/>
      <c r="B424" s="171"/>
      <c r="C424" s="172" t="s">
        <v>707</v>
      </c>
      <c r="D424" s="172" t="s">
        <v>204</v>
      </c>
      <c r="E424" s="173" t="s">
        <v>708</v>
      </c>
      <c r="F424" s="174" t="s">
        <v>709</v>
      </c>
      <c r="G424" s="175" t="s">
        <v>241</v>
      </c>
      <c r="H424" s="176">
        <v>63.829999999999998</v>
      </c>
      <c r="I424" s="177"/>
      <c r="J424" s="178">
        <f>ROUND(I424*H424,0)</f>
        <v>0</v>
      </c>
      <c r="K424" s="174" t="s">
        <v>208</v>
      </c>
      <c r="L424" s="38"/>
      <c r="M424" s="179" t="s">
        <v>1</v>
      </c>
      <c r="N424" s="180" t="s">
        <v>42</v>
      </c>
      <c r="O424" s="76"/>
      <c r="P424" s="181">
        <f>O424*H424</f>
        <v>0</v>
      </c>
      <c r="Q424" s="181">
        <v>0</v>
      </c>
      <c r="R424" s="181">
        <f>Q424*H424</f>
        <v>0</v>
      </c>
      <c r="S424" s="181">
        <v>0</v>
      </c>
      <c r="T424" s="182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83" t="s">
        <v>281</v>
      </c>
      <c r="AT424" s="183" t="s">
        <v>204</v>
      </c>
      <c r="AU424" s="183" t="s">
        <v>86</v>
      </c>
      <c r="AY424" s="18" t="s">
        <v>202</v>
      </c>
      <c r="BE424" s="184">
        <f>IF(N424="základní",J424,0)</f>
        <v>0</v>
      </c>
      <c r="BF424" s="184">
        <f>IF(N424="snížená",J424,0)</f>
        <v>0</v>
      </c>
      <c r="BG424" s="184">
        <f>IF(N424="zákl. přenesená",J424,0)</f>
        <v>0</v>
      </c>
      <c r="BH424" s="184">
        <f>IF(N424="sníž. přenesená",J424,0)</f>
        <v>0</v>
      </c>
      <c r="BI424" s="184">
        <f>IF(N424="nulová",J424,0)</f>
        <v>0</v>
      </c>
      <c r="BJ424" s="18" t="s">
        <v>8</v>
      </c>
      <c r="BK424" s="184">
        <f>ROUND(I424*H424,0)</f>
        <v>0</v>
      </c>
      <c r="BL424" s="18" t="s">
        <v>281</v>
      </c>
      <c r="BM424" s="183" t="s">
        <v>710</v>
      </c>
    </row>
    <row r="425" s="13" customFormat="1">
      <c r="A425" s="13"/>
      <c r="B425" s="185"/>
      <c r="C425" s="13"/>
      <c r="D425" s="186" t="s">
        <v>210</v>
      </c>
      <c r="E425" s="187" t="s">
        <v>1</v>
      </c>
      <c r="F425" s="188" t="s">
        <v>134</v>
      </c>
      <c r="G425" s="13"/>
      <c r="H425" s="189">
        <v>63.829999999999998</v>
      </c>
      <c r="I425" s="190"/>
      <c r="J425" s="13"/>
      <c r="K425" s="13"/>
      <c r="L425" s="185"/>
      <c r="M425" s="191"/>
      <c r="N425" s="192"/>
      <c r="O425" s="192"/>
      <c r="P425" s="192"/>
      <c r="Q425" s="192"/>
      <c r="R425" s="192"/>
      <c r="S425" s="192"/>
      <c r="T425" s="19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7" t="s">
        <v>210</v>
      </c>
      <c r="AU425" s="187" t="s">
        <v>86</v>
      </c>
      <c r="AV425" s="13" t="s">
        <v>86</v>
      </c>
      <c r="AW425" s="13" t="s">
        <v>33</v>
      </c>
      <c r="AX425" s="13" t="s">
        <v>8</v>
      </c>
      <c r="AY425" s="187" t="s">
        <v>202</v>
      </c>
    </row>
    <row r="426" s="2" customFormat="1" ht="24.15" customHeight="1">
      <c r="A426" s="37"/>
      <c r="B426" s="171"/>
      <c r="C426" s="202" t="s">
        <v>711</v>
      </c>
      <c r="D426" s="202" t="s">
        <v>276</v>
      </c>
      <c r="E426" s="203" t="s">
        <v>712</v>
      </c>
      <c r="F426" s="204" t="s">
        <v>713</v>
      </c>
      <c r="G426" s="205" t="s">
        <v>241</v>
      </c>
      <c r="H426" s="206">
        <v>70.212999999999994</v>
      </c>
      <c r="I426" s="207"/>
      <c r="J426" s="208">
        <f>ROUND(I426*H426,0)</f>
        <v>0</v>
      </c>
      <c r="K426" s="204" t="s">
        <v>208</v>
      </c>
      <c r="L426" s="209"/>
      <c r="M426" s="210" t="s">
        <v>1</v>
      </c>
      <c r="N426" s="211" t="s">
        <v>42</v>
      </c>
      <c r="O426" s="76"/>
      <c r="P426" s="181">
        <f>O426*H426</f>
        <v>0</v>
      </c>
      <c r="Q426" s="181">
        <v>0.00017000000000000001</v>
      </c>
      <c r="R426" s="181">
        <f>Q426*H426</f>
        <v>0.011936209999999999</v>
      </c>
      <c r="S426" s="181">
        <v>0</v>
      </c>
      <c r="T426" s="182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83" t="s">
        <v>401</v>
      </c>
      <c r="AT426" s="183" t="s">
        <v>276</v>
      </c>
      <c r="AU426" s="183" t="s">
        <v>86</v>
      </c>
      <c r="AY426" s="18" t="s">
        <v>202</v>
      </c>
      <c r="BE426" s="184">
        <f>IF(N426="základní",J426,0)</f>
        <v>0</v>
      </c>
      <c r="BF426" s="184">
        <f>IF(N426="snížená",J426,0)</f>
        <v>0</v>
      </c>
      <c r="BG426" s="184">
        <f>IF(N426="zákl. přenesená",J426,0)</f>
        <v>0</v>
      </c>
      <c r="BH426" s="184">
        <f>IF(N426="sníž. přenesená",J426,0)</f>
        <v>0</v>
      </c>
      <c r="BI426" s="184">
        <f>IF(N426="nulová",J426,0)</f>
        <v>0</v>
      </c>
      <c r="BJ426" s="18" t="s">
        <v>8</v>
      </c>
      <c r="BK426" s="184">
        <f>ROUND(I426*H426,0)</f>
        <v>0</v>
      </c>
      <c r="BL426" s="18" t="s">
        <v>281</v>
      </c>
      <c r="BM426" s="183" t="s">
        <v>714</v>
      </c>
    </row>
    <row r="427" s="13" customFormat="1">
      <c r="A427" s="13"/>
      <c r="B427" s="185"/>
      <c r="C427" s="13"/>
      <c r="D427" s="186" t="s">
        <v>210</v>
      </c>
      <c r="E427" s="187" t="s">
        <v>1</v>
      </c>
      <c r="F427" s="188" t="s">
        <v>715</v>
      </c>
      <c r="G427" s="13"/>
      <c r="H427" s="189">
        <v>70.212999999999994</v>
      </c>
      <c r="I427" s="190"/>
      <c r="J427" s="13"/>
      <c r="K427" s="13"/>
      <c r="L427" s="185"/>
      <c r="M427" s="191"/>
      <c r="N427" s="192"/>
      <c r="O427" s="192"/>
      <c r="P427" s="192"/>
      <c r="Q427" s="192"/>
      <c r="R427" s="192"/>
      <c r="S427" s="192"/>
      <c r="T427" s="19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7" t="s">
        <v>210</v>
      </c>
      <c r="AU427" s="187" t="s">
        <v>86</v>
      </c>
      <c r="AV427" s="13" t="s">
        <v>86</v>
      </c>
      <c r="AW427" s="13" t="s">
        <v>33</v>
      </c>
      <c r="AX427" s="13" t="s">
        <v>8</v>
      </c>
      <c r="AY427" s="187" t="s">
        <v>202</v>
      </c>
    </row>
    <row r="428" s="2" customFormat="1" ht="24.15" customHeight="1">
      <c r="A428" s="37"/>
      <c r="B428" s="171"/>
      <c r="C428" s="172" t="s">
        <v>716</v>
      </c>
      <c r="D428" s="172" t="s">
        <v>204</v>
      </c>
      <c r="E428" s="173" t="s">
        <v>717</v>
      </c>
      <c r="F428" s="174" t="s">
        <v>718</v>
      </c>
      <c r="G428" s="175" t="s">
        <v>241</v>
      </c>
      <c r="H428" s="176">
        <v>5.9199999999999999</v>
      </c>
      <c r="I428" s="177"/>
      <c r="J428" s="178">
        <f>ROUND(I428*H428,0)</f>
        <v>0</v>
      </c>
      <c r="K428" s="174" t="s">
        <v>208</v>
      </c>
      <c r="L428" s="38"/>
      <c r="M428" s="179" t="s">
        <v>1</v>
      </c>
      <c r="N428" s="180" t="s">
        <v>42</v>
      </c>
      <c r="O428" s="76"/>
      <c r="P428" s="181">
        <f>O428*H428</f>
        <v>0</v>
      </c>
      <c r="Q428" s="181">
        <v>0</v>
      </c>
      <c r="R428" s="181">
        <f>Q428*H428</f>
        <v>0</v>
      </c>
      <c r="S428" s="181">
        <v>0.01721</v>
      </c>
      <c r="T428" s="182">
        <f>S428*H428</f>
        <v>0.10188319999999999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83" t="s">
        <v>281</v>
      </c>
      <c r="AT428" s="183" t="s">
        <v>204</v>
      </c>
      <c r="AU428" s="183" t="s">
        <v>86</v>
      </c>
      <c r="AY428" s="18" t="s">
        <v>202</v>
      </c>
      <c r="BE428" s="184">
        <f>IF(N428="základní",J428,0)</f>
        <v>0</v>
      </c>
      <c r="BF428" s="184">
        <f>IF(N428="snížená",J428,0)</f>
        <v>0</v>
      </c>
      <c r="BG428" s="184">
        <f>IF(N428="zákl. přenesená",J428,0)</f>
        <v>0</v>
      </c>
      <c r="BH428" s="184">
        <f>IF(N428="sníž. přenesená",J428,0)</f>
        <v>0</v>
      </c>
      <c r="BI428" s="184">
        <f>IF(N428="nulová",J428,0)</f>
        <v>0</v>
      </c>
      <c r="BJ428" s="18" t="s">
        <v>8</v>
      </c>
      <c r="BK428" s="184">
        <f>ROUND(I428*H428,0)</f>
        <v>0</v>
      </c>
      <c r="BL428" s="18" t="s">
        <v>281</v>
      </c>
      <c r="BM428" s="183" t="s">
        <v>719</v>
      </c>
    </row>
    <row r="429" s="13" customFormat="1">
      <c r="A429" s="13"/>
      <c r="B429" s="185"/>
      <c r="C429" s="13"/>
      <c r="D429" s="186" t="s">
        <v>210</v>
      </c>
      <c r="E429" s="187" t="s">
        <v>1</v>
      </c>
      <c r="F429" s="188" t="s">
        <v>720</v>
      </c>
      <c r="G429" s="13"/>
      <c r="H429" s="189">
        <v>5.9199999999999999</v>
      </c>
      <c r="I429" s="190"/>
      <c r="J429" s="13"/>
      <c r="K429" s="13"/>
      <c r="L429" s="185"/>
      <c r="M429" s="191"/>
      <c r="N429" s="192"/>
      <c r="O429" s="192"/>
      <c r="P429" s="192"/>
      <c r="Q429" s="192"/>
      <c r="R429" s="192"/>
      <c r="S429" s="192"/>
      <c r="T429" s="19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7" t="s">
        <v>210</v>
      </c>
      <c r="AU429" s="187" t="s">
        <v>86</v>
      </c>
      <c r="AV429" s="13" t="s">
        <v>86</v>
      </c>
      <c r="AW429" s="13" t="s">
        <v>33</v>
      </c>
      <c r="AX429" s="13" t="s">
        <v>8</v>
      </c>
      <c r="AY429" s="187" t="s">
        <v>202</v>
      </c>
    </row>
    <row r="430" s="2" customFormat="1" ht="33" customHeight="1">
      <c r="A430" s="37"/>
      <c r="B430" s="171"/>
      <c r="C430" s="172" t="s">
        <v>721</v>
      </c>
      <c r="D430" s="172" t="s">
        <v>204</v>
      </c>
      <c r="E430" s="173" t="s">
        <v>722</v>
      </c>
      <c r="F430" s="174" t="s">
        <v>723</v>
      </c>
      <c r="G430" s="175" t="s">
        <v>241</v>
      </c>
      <c r="H430" s="176">
        <v>77.489999999999995</v>
      </c>
      <c r="I430" s="177"/>
      <c r="J430" s="178">
        <f>ROUND(I430*H430,0)</f>
        <v>0</v>
      </c>
      <c r="K430" s="174" t="s">
        <v>208</v>
      </c>
      <c r="L430" s="38"/>
      <c r="M430" s="179" t="s">
        <v>1</v>
      </c>
      <c r="N430" s="180" t="s">
        <v>42</v>
      </c>
      <c r="O430" s="76"/>
      <c r="P430" s="181">
        <f>O430*H430</f>
        <v>0</v>
      </c>
      <c r="Q430" s="181">
        <v>0.00117</v>
      </c>
      <c r="R430" s="181">
        <f>Q430*H430</f>
        <v>0.090663300000000002</v>
      </c>
      <c r="S430" s="181">
        <v>0</v>
      </c>
      <c r="T430" s="182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83" t="s">
        <v>281</v>
      </c>
      <c r="AT430" s="183" t="s">
        <v>204</v>
      </c>
      <c r="AU430" s="183" t="s">
        <v>86</v>
      </c>
      <c r="AY430" s="18" t="s">
        <v>202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8" t="s">
        <v>8</v>
      </c>
      <c r="BK430" s="184">
        <f>ROUND(I430*H430,0)</f>
        <v>0</v>
      </c>
      <c r="BL430" s="18" t="s">
        <v>281</v>
      </c>
      <c r="BM430" s="183" t="s">
        <v>724</v>
      </c>
    </row>
    <row r="431" s="13" customFormat="1">
      <c r="A431" s="13"/>
      <c r="B431" s="185"/>
      <c r="C431" s="13"/>
      <c r="D431" s="186" t="s">
        <v>210</v>
      </c>
      <c r="E431" s="187" t="s">
        <v>1</v>
      </c>
      <c r="F431" s="188" t="s">
        <v>725</v>
      </c>
      <c r="G431" s="13"/>
      <c r="H431" s="189">
        <v>77.489999999999995</v>
      </c>
      <c r="I431" s="190"/>
      <c r="J431" s="13"/>
      <c r="K431" s="13"/>
      <c r="L431" s="185"/>
      <c r="M431" s="191"/>
      <c r="N431" s="192"/>
      <c r="O431" s="192"/>
      <c r="P431" s="192"/>
      <c r="Q431" s="192"/>
      <c r="R431" s="192"/>
      <c r="S431" s="192"/>
      <c r="T431" s="19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7" t="s">
        <v>210</v>
      </c>
      <c r="AU431" s="187" t="s">
        <v>86</v>
      </c>
      <c r="AV431" s="13" t="s">
        <v>86</v>
      </c>
      <c r="AW431" s="13" t="s">
        <v>33</v>
      </c>
      <c r="AX431" s="13" t="s">
        <v>77</v>
      </c>
      <c r="AY431" s="187" t="s">
        <v>202</v>
      </c>
    </row>
    <row r="432" s="14" customFormat="1">
      <c r="A432" s="14"/>
      <c r="B432" s="194"/>
      <c r="C432" s="14"/>
      <c r="D432" s="186" t="s">
        <v>210</v>
      </c>
      <c r="E432" s="195" t="s">
        <v>1</v>
      </c>
      <c r="F432" s="196" t="s">
        <v>726</v>
      </c>
      <c r="G432" s="14"/>
      <c r="H432" s="197">
        <v>77.489999999999995</v>
      </c>
      <c r="I432" s="198"/>
      <c r="J432" s="14"/>
      <c r="K432" s="14"/>
      <c r="L432" s="194"/>
      <c r="M432" s="199"/>
      <c r="N432" s="200"/>
      <c r="O432" s="200"/>
      <c r="P432" s="200"/>
      <c r="Q432" s="200"/>
      <c r="R432" s="200"/>
      <c r="S432" s="200"/>
      <c r="T432" s="20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195" t="s">
        <v>210</v>
      </c>
      <c r="AU432" s="195" t="s">
        <v>86</v>
      </c>
      <c r="AV432" s="14" t="s">
        <v>89</v>
      </c>
      <c r="AW432" s="14" t="s">
        <v>33</v>
      </c>
      <c r="AX432" s="14" t="s">
        <v>77</v>
      </c>
      <c r="AY432" s="195" t="s">
        <v>202</v>
      </c>
    </row>
    <row r="433" s="15" customFormat="1">
      <c r="A433" s="15"/>
      <c r="B433" s="212"/>
      <c r="C433" s="15"/>
      <c r="D433" s="186" t="s">
        <v>210</v>
      </c>
      <c r="E433" s="213" t="s">
        <v>137</v>
      </c>
      <c r="F433" s="214" t="s">
        <v>354</v>
      </c>
      <c r="G433" s="15"/>
      <c r="H433" s="215">
        <v>77.489999999999995</v>
      </c>
      <c r="I433" s="216"/>
      <c r="J433" s="15"/>
      <c r="K433" s="15"/>
      <c r="L433" s="212"/>
      <c r="M433" s="217"/>
      <c r="N433" s="218"/>
      <c r="O433" s="218"/>
      <c r="P433" s="218"/>
      <c r="Q433" s="218"/>
      <c r="R433" s="218"/>
      <c r="S433" s="218"/>
      <c r="T433" s="219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13" t="s">
        <v>210</v>
      </c>
      <c r="AU433" s="213" t="s">
        <v>86</v>
      </c>
      <c r="AV433" s="15" t="s">
        <v>92</v>
      </c>
      <c r="AW433" s="15" t="s">
        <v>33</v>
      </c>
      <c r="AX433" s="15" t="s">
        <v>8</v>
      </c>
      <c r="AY433" s="213" t="s">
        <v>202</v>
      </c>
    </row>
    <row r="434" s="2" customFormat="1" ht="37.8" customHeight="1">
      <c r="A434" s="37"/>
      <c r="B434" s="171"/>
      <c r="C434" s="202" t="s">
        <v>727</v>
      </c>
      <c r="D434" s="202" t="s">
        <v>276</v>
      </c>
      <c r="E434" s="203" t="s">
        <v>728</v>
      </c>
      <c r="F434" s="204" t="s">
        <v>729</v>
      </c>
      <c r="G434" s="205" t="s">
        <v>241</v>
      </c>
      <c r="H434" s="206">
        <v>81.364999999999995</v>
      </c>
      <c r="I434" s="207"/>
      <c r="J434" s="208">
        <f>ROUND(I434*H434,0)</f>
        <v>0</v>
      </c>
      <c r="K434" s="204" t="s">
        <v>208</v>
      </c>
      <c r="L434" s="209"/>
      <c r="M434" s="210" t="s">
        <v>1</v>
      </c>
      <c r="N434" s="211" t="s">
        <v>42</v>
      </c>
      <c r="O434" s="76"/>
      <c r="P434" s="181">
        <f>O434*H434</f>
        <v>0</v>
      </c>
      <c r="Q434" s="181">
        <v>0.0051999999999999998</v>
      </c>
      <c r="R434" s="181">
        <f>Q434*H434</f>
        <v>0.42309799999999997</v>
      </c>
      <c r="S434" s="181">
        <v>0</v>
      </c>
      <c r="T434" s="182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83" t="s">
        <v>401</v>
      </c>
      <c r="AT434" s="183" t="s">
        <v>276</v>
      </c>
      <c r="AU434" s="183" t="s">
        <v>86</v>
      </c>
      <c r="AY434" s="18" t="s">
        <v>202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18" t="s">
        <v>8</v>
      </c>
      <c r="BK434" s="184">
        <f>ROUND(I434*H434,0)</f>
        <v>0</v>
      </c>
      <c r="BL434" s="18" t="s">
        <v>281</v>
      </c>
      <c r="BM434" s="183" t="s">
        <v>730</v>
      </c>
    </row>
    <row r="435" s="13" customFormat="1">
      <c r="A435" s="13"/>
      <c r="B435" s="185"/>
      <c r="C435" s="13"/>
      <c r="D435" s="186" t="s">
        <v>210</v>
      </c>
      <c r="E435" s="187" t="s">
        <v>1</v>
      </c>
      <c r="F435" s="188" t="s">
        <v>731</v>
      </c>
      <c r="G435" s="13"/>
      <c r="H435" s="189">
        <v>81.364999999999995</v>
      </c>
      <c r="I435" s="190"/>
      <c r="J435" s="13"/>
      <c r="K435" s="13"/>
      <c r="L435" s="185"/>
      <c r="M435" s="191"/>
      <c r="N435" s="192"/>
      <c r="O435" s="192"/>
      <c r="P435" s="192"/>
      <c r="Q435" s="192"/>
      <c r="R435" s="192"/>
      <c r="S435" s="192"/>
      <c r="T435" s="19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7" t="s">
        <v>210</v>
      </c>
      <c r="AU435" s="187" t="s">
        <v>86</v>
      </c>
      <c r="AV435" s="13" t="s">
        <v>86</v>
      </c>
      <c r="AW435" s="13" t="s">
        <v>33</v>
      </c>
      <c r="AX435" s="13" t="s">
        <v>8</v>
      </c>
      <c r="AY435" s="187" t="s">
        <v>202</v>
      </c>
    </row>
    <row r="436" s="2" customFormat="1" ht="24.15" customHeight="1">
      <c r="A436" s="37"/>
      <c r="B436" s="171"/>
      <c r="C436" s="172" t="s">
        <v>732</v>
      </c>
      <c r="D436" s="172" t="s">
        <v>204</v>
      </c>
      <c r="E436" s="173" t="s">
        <v>733</v>
      </c>
      <c r="F436" s="174" t="s">
        <v>734</v>
      </c>
      <c r="G436" s="175" t="s">
        <v>225</v>
      </c>
      <c r="H436" s="176">
        <v>2.2679999999999998</v>
      </c>
      <c r="I436" s="177"/>
      <c r="J436" s="178">
        <f>ROUND(I436*H436,0)</f>
        <v>0</v>
      </c>
      <c r="K436" s="174" t="s">
        <v>208</v>
      </c>
      <c r="L436" s="38"/>
      <c r="M436" s="179" t="s">
        <v>1</v>
      </c>
      <c r="N436" s="180" t="s">
        <v>42</v>
      </c>
      <c r="O436" s="76"/>
      <c r="P436" s="181">
        <f>O436*H436</f>
        <v>0</v>
      </c>
      <c r="Q436" s="181">
        <v>0</v>
      </c>
      <c r="R436" s="181">
        <f>Q436*H436</f>
        <v>0</v>
      </c>
      <c r="S436" s="181">
        <v>0</v>
      </c>
      <c r="T436" s="182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83" t="s">
        <v>281</v>
      </c>
      <c r="AT436" s="183" t="s">
        <v>204</v>
      </c>
      <c r="AU436" s="183" t="s">
        <v>86</v>
      </c>
      <c r="AY436" s="18" t="s">
        <v>202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8" t="s">
        <v>8</v>
      </c>
      <c r="BK436" s="184">
        <f>ROUND(I436*H436,0)</f>
        <v>0</v>
      </c>
      <c r="BL436" s="18" t="s">
        <v>281</v>
      </c>
      <c r="BM436" s="183" t="s">
        <v>735</v>
      </c>
    </row>
    <row r="437" s="12" customFormat="1" ht="22.8" customHeight="1">
      <c r="A437" s="12"/>
      <c r="B437" s="158"/>
      <c r="C437" s="12"/>
      <c r="D437" s="159" t="s">
        <v>76</v>
      </c>
      <c r="E437" s="169" t="s">
        <v>736</v>
      </c>
      <c r="F437" s="169" t="s">
        <v>737</v>
      </c>
      <c r="G437" s="12"/>
      <c r="H437" s="12"/>
      <c r="I437" s="161"/>
      <c r="J437" s="170">
        <f>BK437</f>
        <v>0</v>
      </c>
      <c r="K437" s="12"/>
      <c r="L437" s="158"/>
      <c r="M437" s="163"/>
      <c r="N437" s="164"/>
      <c r="O437" s="164"/>
      <c r="P437" s="165">
        <f>SUM(P438:P533)</f>
        <v>0</v>
      </c>
      <c r="Q437" s="164"/>
      <c r="R437" s="165">
        <f>SUM(R438:R533)</f>
        <v>0.19104452399999999</v>
      </c>
      <c r="S437" s="164"/>
      <c r="T437" s="166">
        <f>SUM(T438:T533)</f>
        <v>0.10739881999999998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59" t="s">
        <v>86</v>
      </c>
      <c r="AT437" s="167" t="s">
        <v>76</v>
      </c>
      <c r="AU437" s="167" t="s">
        <v>8</v>
      </c>
      <c r="AY437" s="159" t="s">
        <v>202</v>
      </c>
      <c r="BK437" s="168">
        <f>SUM(BK438:BK533)</f>
        <v>0</v>
      </c>
    </row>
    <row r="438" s="2" customFormat="1" ht="24.15" customHeight="1">
      <c r="A438" s="37"/>
      <c r="B438" s="171"/>
      <c r="C438" s="172" t="s">
        <v>738</v>
      </c>
      <c r="D438" s="172" t="s">
        <v>204</v>
      </c>
      <c r="E438" s="173" t="s">
        <v>739</v>
      </c>
      <c r="F438" s="174" t="s">
        <v>740</v>
      </c>
      <c r="G438" s="175" t="s">
        <v>408</v>
      </c>
      <c r="H438" s="176">
        <v>1</v>
      </c>
      <c r="I438" s="177"/>
      <c r="J438" s="178">
        <f>ROUND(I438*H438,0)</f>
        <v>0</v>
      </c>
      <c r="K438" s="174" t="s">
        <v>208</v>
      </c>
      <c r="L438" s="38"/>
      <c r="M438" s="179" t="s">
        <v>1</v>
      </c>
      <c r="N438" s="180" t="s">
        <v>42</v>
      </c>
      <c r="O438" s="76"/>
      <c r="P438" s="181">
        <f>O438*H438</f>
        <v>0</v>
      </c>
      <c r="Q438" s="181">
        <v>0</v>
      </c>
      <c r="R438" s="181">
        <f>Q438*H438</f>
        <v>0</v>
      </c>
      <c r="S438" s="181">
        <v>0</v>
      </c>
      <c r="T438" s="182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83" t="s">
        <v>281</v>
      </c>
      <c r="AT438" s="183" t="s">
        <v>204</v>
      </c>
      <c r="AU438" s="183" t="s">
        <v>86</v>
      </c>
      <c r="AY438" s="18" t="s">
        <v>202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18" t="s">
        <v>8</v>
      </c>
      <c r="BK438" s="184">
        <f>ROUND(I438*H438,0)</f>
        <v>0</v>
      </c>
      <c r="BL438" s="18" t="s">
        <v>281</v>
      </c>
      <c r="BM438" s="183" t="s">
        <v>741</v>
      </c>
    </row>
    <row r="439" s="13" customFormat="1">
      <c r="A439" s="13"/>
      <c r="B439" s="185"/>
      <c r="C439" s="13"/>
      <c r="D439" s="186" t="s">
        <v>210</v>
      </c>
      <c r="E439" s="187" t="s">
        <v>1</v>
      </c>
      <c r="F439" s="188" t="s">
        <v>742</v>
      </c>
      <c r="G439" s="13"/>
      <c r="H439" s="189">
        <v>1</v>
      </c>
      <c r="I439" s="190"/>
      <c r="J439" s="13"/>
      <c r="K439" s="13"/>
      <c r="L439" s="185"/>
      <c r="M439" s="191"/>
      <c r="N439" s="192"/>
      <c r="O439" s="192"/>
      <c r="P439" s="192"/>
      <c r="Q439" s="192"/>
      <c r="R439" s="192"/>
      <c r="S439" s="192"/>
      <c r="T439" s="19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7" t="s">
        <v>210</v>
      </c>
      <c r="AU439" s="187" t="s">
        <v>86</v>
      </c>
      <c r="AV439" s="13" t="s">
        <v>86</v>
      </c>
      <c r="AW439" s="13" t="s">
        <v>33</v>
      </c>
      <c r="AX439" s="13" t="s">
        <v>8</v>
      </c>
      <c r="AY439" s="187" t="s">
        <v>202</v>
      </c>
    </row>
    <row r="440" s="2" customFormat="1" ht="33" customHeight="1">
      <c r="A440" s="37"/>
      <c r="B440" s="171"/>
      <c r="C440" s="202" t="s">
        <v>743</v>
      </c>
      <c r="D440" s="202" t="s">
        <v>276</v>
      </c>
      <c r="E440" s="203" t="s">
        <v>744</v>
      </c>
      <c r="F440" s="204" t="s">
        <v>745</v>
      </c>
      <c r="G440" s="205" t="s">
        <v>408</v>
      </c>
      <c r="H440" s="206">
        <v>1</v>
      </c>
      <c r="I440" s="207"/>
      <c r="J440" s="208">
        <f>ROUND(I440*H440,0)</f>
        <v>0</v>
      </c>
      <c r="K440" s="204" t="s">
        <v>208</v>
      </c>
      <c r="L440" s="209"/>
      <c r="M440" s="210" t="s">
        <v>1</v>
      </c>
      <c r="N440" s="211" t="s">
        <v>42</v>
      </c>
      <c r="O440" s="76"/>
      <c r="P440" s="181">
        <f>O440*H440</f>
        <v>0</v>
      </c>
      <c r="Q440" s="181">
        <v>0.0195</v>
      </c>
      <c r="R440" s="181">
        <f>Q440*H440</f>
        <v>0.0195</v>
      </c>
      <c r="S440" s="181">
        <v>0</v>
      </c>
      <c r="T440" s="182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83" t="s">
        <v>401</v>
      </c>
      <c r="AT440" s="183" t="s">
        <v>276</v>
      </c>
      <c r="AU440" s="183" t="s">
        <v>86</v>
      </c>
      <c r="AY440" s="18" t="s">
        <v>202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18" t="s">
        <v>8</v>
      </c>
      <c r="BK440" s="184">
        <f>ROUND(I440*H440,0)</f>
        <v>0</v>
      </c>
      <c r="BL440" s="18" t="s">
        <v>281</v>
      </c>
      <c r="BM440" s="183" t="s">
        <v>746</v>
      </c>
    </row>
    <row r="441" s="13" customFormat="1">
      <c r="A441" s="13"/>
      <c r="B441" s="185"/>
      <c r="C441" s="13"/>
      <c r="D441" s="186" t="s">
        <v>210</v>
      </c>
      <c r="E441" s="187" t="s">
        <v>1</v>
      </c>
      <c r="F441" s="188" t="s">
        <v>742</v>
      </c>
      <c r="G441" s="13"/>
      <c r="H441" s="189">
        <v>1</v>
      </c>
      <c r="I441" s="190"/>
      <c r="J441" s="13"/>
      <c r="K441" s="13"/>
      <c r="L441" s="185"/>
      <c r="M441" s="191"/>
      <c r="N441" s="192"/>
      <c r="O441" s="192"/>
      <c r="P441" s="192"/>
      <c r="Q441" s="192"/>
      <c r="R441" s="192"/>
      <c r="S441" s="192"/>
      <c r="T441" s="19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7" t="s">
        <v>210</v>
      </c>
      <c r="AU441" s="187" t="s">
        <v>86</v>
      </c>
      <c r="AV441" s="13" t="s">
        <v>86</v>
      </c>
      <c r="AW441" s="13" t="s">
        <v>33</v>
      </c>
      <c r="AX441" s="13" t="s">
        <v>8</v>
      </c>
      <c r="AY441" s="187" t="s">
        <v>202</v>
      </c>
    </row>
    <row r="442" s="2" customFormat="1" ht="24.15" customHeight="1">
      <c r="A442" s="37"/>
      <c r="B442" s="171"/>
      <c r="C442" s="172" t="s">
        <v>747</v>
      </c>
      <c r="D442" s="172" t="s">
        <v>204</v>
      </c>
      <c r="E442" s="173" t="s">
        <v>748</v>
      </c>
      <c r="F442" s="174" t="s">
        <v>749</v>
      </c>
      <c r="G442" s="175" t="s">
        <v>408</v>
      </c>
      <c r="H442" s="176">
        <v>2</v>
      </c>
      <c r="I442" s="177"/>
      <c r="J442" s="178">
        <f>ROUND(I442*H442,0)</f>
        <v>0</v>
      </c>
      <c r="K442" s="174" t="s">
        <v>208</v>
      </c>
      <c r="L442" s="38"/>
      <c r="M442" s="179" t="s">
        <v>1</v>
      </c>
      <c r="N442" s="180" t="s">
        <v>42</v>
      </c>
      <c r="O442" s="76"/>
      <c r="P442" s="181">
        <f>O442*H442</f>
        <v>0</v>
      </c>
      <c r="Q442" s="181">
        <v>0</v>
      </c>
      <c r="R442" s="181">
        <f>Q442*H442</f>
        <v>0</v>
      </c>
      <c r="S442" s="181">
        <v>0</v>
      </c>
      <c r="T442" s="182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83" t="s">
        <v>281</v>
      </c>
      <c r="AT442" s="183" t="s">
        <v>204</v>
      </c>
      <c r="AU442" s="183" t="s">
        <v>86</v>
      </c>
      <c r="AY442" s="18" t="s">
        <v>202</v>
      </c>
      <c r="BE442" s="184">
        <f>IF(N442="základní",J442,0)</f>
        <v>0</v>
      </c>
      <c r="BF442" s="184">
        <f>IF(N442="snížená",J442,0)</f>
        <v>0</v>
      </c>
      <c r="BG442" s="184">
        <f>IF(N442="zákl. přenesená",J442,0)</f>
        <v>0</v>
      </c>
      <c r="BH442" s="184">
        <f>IF(N442="sníž. přenesená",J442,0)</f>
        <v>0</v>
      </c>
      <c r="BI442" s="184">
        <f>IF(N442="nulová",J442,0)</f>
        <v>0</v>
      </c>
      <c r="BJ442" s="18" t="s">
        <v>8</v>
      </c>
      <c r="BK442" s="184">
        <f>ROUND(I442*H442,0)</f>
        <v>0</v>
      </c>
      <c r="BL442" s="18" t="s">
        <v>281</v>
      </c>
      <c r="BM442" s="183" t="s">
        <v>750</v>
      </c>
    </row>
    <row r="443" s="13" customFormat="1">
      <c r="A443" s="13"/>
      <c r="B443" s="185"/>
      <c r="C443" s="13"/>
      <c r="D443" s="186" t="s">
        <v>210</v>
      </c>
      <c r="E443" s="187" t="s">
        <v>1</v>
      </c>
      <c r="F443" s="188" t="s">
        <v>751</v>
      </c>
      <c r="G443" s="13"/>
      <c r="H443" s="189">
        <v>2</v>
      </c>
      <c r="I443" s="190"/>
      <c r="J443" s="13"/>
      <c r="K443" s="13"/>
      <c r="L443" s="185"/>
      <c r="M443" s="191"/>
      <c r="N443" s="192"/>
      <c r="O443" s="192"/>
      <c r="P443" s="192"/>
      <c r="Q443" s="192"/>
      <c r="R443" s="192"/>
      <c r="S443" s="192"/>
      <c r="T443" s="19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87" t="s">
        <v>210</v>
      </c>
      <c r="AU443" s="187" t="s">
        <v>86</v>
      </c>
      <c r="AV443" s="13" t="s">
        <v>86</v>
      </c>
      <c r="AW443" s="13" t="s">
        <v>33</v>
      </c>
      <c r="AX443" s="13" t="s">
        <v>77</v>
      </c>
      <c r="AY443" s="187" t="s">
        <v>202</v>
      </c>
    </row>
    <row r="444" s="14" customFormat="1">
      <c r="A444" s="14"/>
      <c r="B444" s="194"/>
      <c r="C444" s="14"/>
      <c r="D444" s="186" t="s">
        <v>210</v>
      </c>
      <c r="E444" s="195" t="s">
        <v>1</v>
      </c>
      <c r="F444" s="196" t="s">
        <v>237</v>
      </c>
      <c r="G444" s="14"/>
      <c r="H444" s="197">
        <v>2</v>
      </c>
      <c r="I444" s="198"/>
      <c r="J444" s="14"/>
      <c r="K444" s="14"/>
      <c r="L444" s="194"/>
      <c r="M444" s="199"/>
      <c r="N444" s="200"/>
      <c r="O444" s="200"/>
      <c r="P444" s="200"/>
      <c r="Q444" s="200"/>
      <c r="R444" s="200"/>
      <c r="S444" s="200"/>
      <c r="T444" s="20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195" t="s">
        <v>210</v>
      </c>
      <c r="AU444" s="195" t="s">
        <v>86</v>
      </c>
      <c r="AV444" s="14" t="s">
        <v>89</v>
      </c>
      <c r="AW444" s="14" t="s">
        <v>33</v>
      </c>
      <c r="AX444" s="14" t="s">
        <v>8</v>
      </c>
      <c r="AY444" s="195" t="s">
        <v>202</v>
      </c>
    </row>
    <row r="445" s="2" customFormat="1" ht="24.15" customHeight="1">
      <c r="A445" s="37"/>
      <c r="B445" s="171"/>
      <c r="C445" s="202" t="s">
        <v>752</v>
      </c>
      <c r="D445" s="202" t="s">
        <v>276</v>
      </c>
      <c r="E445" s="203" t="s">
        <v>753</v>
      </c>
      <c r="F445" s="204" t="s">
        <v>754</v>
      </c>
      <c r="G445" s="205" t="s">
        <v>408</v>
      </c>
      <c r="H445" s="206">
        <v>2</v>
      </c>
      <c r="I445" s="207"/>
      <c r="J445" s="208">
        <f>ROUND(I445*H445,0)</f>
        <v>0</v>
      </c>
      <c r="K445" s="204" t="s">
        <v>208</v>
      </c>
      <c r="L445" s="209"/>
      <c r="M445" s="210" t="s">
        <v>1</v>
      </c>
      <c r="N445" s="211" t="s">
        <v>42</v>
      </c>
      <c r="O445" s="76"/>
      <c r="P445" s="181">
        <f>O445*H445</f>
        <v>0</v>
      </c>
      <c r="Q445" s="181">
        <v>0.017500000000000002</v>
      </c>
      <c r="R445" s="181">
        <f>Q445*H445</f>
        <v>0.035000000000000003</v>
      </c>
      <c r="S445" s="181">
        <v>0</v>
      </c>
      <c r="T445" s="182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3" t="s">
        <v>401</v>
      </c>
      <c r="AT445" s="183" t="s">
        <v>276</v>
      </c>
      <c r="AU445" s="183" t="s">
        <v>86</v>
      </c>
      <c r="AY445" s="18" t="s">
        <v>202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8" t="s">
        <v>8</v>
      </c>
      <c r="BK445" s="184">
        <f>ROUND(I445*H445,0)</f>
        <v>0</v>
      </c>
      <c r="BL445" s="18" t="s">
        <v>281</v>
      </c>
      <c r="BM445" s="183" t="s">
        <v>755</v>
      </c>
    </row>
    <row r="446" s="13" customFormat="1">
      <c r="A446" s="13"/>
      <c r="B446" s="185"/>
      <c r="C446" s="13"/>
      <c r="D446" s="186" t="s">
        <v>210</v>
      </c>
      <c r="E446" s="187" t="s">
        <v>1</v>
      </c>
      <c r="F446" s="188" t="s">
        <v>751</v>
      </c>
      <c r="G446" s="13"/>
      <c r="H446" s="189">
        <v>2</v>
      </c>
      <c r="I446" s="190"/>
      <c r="J446" s="13"/>
      <c r="K446" s="13"/>
      <c r="L446" s="185"/>
      <c r="M446" s="191"/>
      <c r="N446" s="192"/>
      <c r="O446" s="192"/>
      <c r="P446" s="192"/>
      <c r="Q446" s="192"/>
      <c r="R446" s="192"/>
      <c r="S446" s="192"/>
      <c r="T446" s="19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7" t="s">
        <v>210</v>
      </c>
      <c r="AU446" s="187" t="s">
        <v>86</v>
      </c>
      <c r="AV446" s="13" t="s">
        <v>86</v>
      </c>
      <c r="AW446" s="13" t="s">
        <v>33</v>
      </c>
      <c r="AX446" s="13" t="s">
        <v>8</v>
      </c>
      <c r="AY446" s="187" t="s">
        <v>202</v>
      </c>
    </row>
    <row r="447" s="2" customFormat="1" ht="24.15" customHeight="1">
      <c r="A447" s="37"/>
      <c r="B447" s="171"/>
      <c r="C447" s="172" t="s">
        <v>756</v>
      </c>
      <c r="D447" s="172" t="s">
        <v>204</v>
      </c>
      <c r="E447" s="173" t="s">
        <v>757</v>
      </c>
      <c r="F447" s="174" t="s">
        <v>758</v>
      </c>
      <c r="G447" s="175" t="s">
        <v>408</v>
      </c>
      <c r="H447" s="176">
        <v>8</v>
      </c>
      <c r="I447" s="177"/>
      <c r="J447" s="178">
        <f>ROUND(I447*H447,0)</f>
        <v>0</v>
      </c>
      <c r="K447" s="174" t="s">
        <v>208</v>
      </c>
      <c r="L447" s="38"/>
      <c r="M447" s="179" t="s">
        <v>1</v>
      </c>
      <c r="N447" s="180" t="s">
        <v>42</v>
      </c>
      <c r="O447" s="76"/>
      <c r="P447" s="181">
        <f>O447*H447</f>
        <v>0</v>
      </c>
      <c r="Q447" s="181">
        <v>0</v>
      </c>
      <c r="R447" s="181">
        <f>Q447*H447</f>
        <v>0</v>
      </c>
      <c r="S447" s="181">
        <v>0</v>
      </c>
      <c r="T447" s="182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83" t="s">
        <v>281</v>
      </c>
      <c r="AT447" s="183" t="s">
        <v>204</v>
      </c>
      <c r="AU447" s="183" t="s">
        <v>86</v>
      </c>
      <c r="AY447" s="18" t="s">
        <v>202</v>
      </c>
      <c r="BE447" s="184">
        <f>IF(N447="základní",J447,0)</f>
        <v>0</v>
      </c>
      <c r="BF447" s="184">
        <f>IF(N447="snížená",J447,0)</f>
        <v>0</v>
      </c>
      <c r="BG447" s="184">
        <f>IF(N447="zákl. přenesená",J447,0)</f>
        <v>0</v>
      </c>
      <c r="BH447" s="184">
        <f>IF(N447="sníž. přenesená",J447,0)</f>
        <v>0</v>
      </c>
      <c r="BI447" s="184">
        <f>IF(N447="nulová",J447,0)</f>
        <v>0</v>
      </c>
      <c r="BJ447" s="18" t="s">
        <v>8</v>
      </c>
      <c r="BK447" s="184">
        <f>ROUND(I447*H447,0)</f>
        <v>0</v>
      </c>
      <c r="BL447" s="18" t="s">
        <v>281</v>
      </c>
      <c r="BM447" s="183" t="s">
        <v>759</v>
      </c>
    </row>
    <row r="448" s="13" customFormat="1">
      <c r="A448" s="13"/>
      <c r="B448" s="185"/>
      <c r="C448" s="13"/>
      <c r="D448" s="186" t="s">
        <v>210</v>
      </c>
      <c r="E448" s="187" t="s">
        <v>1</v>
      </c>
      <c r="F448" s="188" t="s">
        <v>760</v>
      </c>
      <c r="G448" s="13"/>
      <c r="H448" s="189">
        <v>7</v>
      </c>
      <c r="I448" s="190"/>
      <c r="J448" s="13"/>
      <c r="K448" s="13"/>
      <c r="L448" s="185"/>
      <c r="M448" s="191"/>
      <c r="N448" s="192"/>
      <c r="O448" s="192"/>
      <c r="P448" s="192"/>
      <c r="Q448" s="192"/>
      <c r="R448" s="192"/>
      <c r="S448" s="192"/>
      <c r="T448" s="19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87" t="s">
        <v>210</v>
      </c>
      <c r="AU448" s="187" t="s">
        <v>86</v>
      </c>
      <c r="AV448" s="13" t="s">
        <v>86</v>
      </c>
      <c r="AW448" s="13" t="s">
        <v>33</v>
      </c>
      <c r="AX448" s="13" t="s">
        <v>77</v>
      </c>
      <c r="AY448" s="187" t="s">
        <v>202</v>
      </c>
    </row>
    <row r="449" s="13" customFormat="1">
      <c r="A449" s="13"/>
      <c r="B449" s="185"/>
      <c r="C449" s="13"/>
      <c r="D449" s="186" t="s">
        <v>210</v>
      </c>
      <c r="E449" s="187" t="s">
        <v>1</v>
      </c>
      <c r="F449" s="188" t="s">
        <v>761</v>
      </c>
      <c r="G449" s="13"/>
      <c r="H449" s="189">
        <v>1</v>
      </c>
      <c r="I449" s="190"/>
      <c r="J449" s="13"/>
      <c r="K449" s="13"/>
      <c r="L449" s="185"/>
      <c r="M449" s="191"/>
      <c r="N449" s="192"/>
      <c r="O449" s="192"/>
      <c r="P449" s="192"/>
      <c r="Q449" s="192"/>
      <c r="R449" s="192"/>
      <c r="S449" s="192"/>
      <c r="T449" s="19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7" t="s">
        <v>210</v>
      </c>
      <c r="AU449" s="187" t="s">
        <v>86</v>
      </c>
      <c r="AV449" s="13" t="s">
        <v>86</v>
      </c>
      <c r="AW449" s="13" t="s">
        <v>33</v>
      </c>
      <c r="AX449" s="13" t="s">
        <v>77</v>
      </c>
      <c r="AY449" s="187" t="s">
        <v>202</v>
      </c>
    </row>
    <row r="450" s="14" customFormat="1">
      <c r="A450" s="14"/>
      <c r="B450" s="194"/>
      <c r="C450" s="14"/>
      <c r="D450" s="186" t="s">
        <v>210</v>
      </c>
      <c r="E450" s="195" t="s">
        <v>1</v>
      </c>
      <c r="F450" s="196" t="s">
        <v>237</v>
      </c>
      <c r="G450" s="14"/>
      <c r="H450" s="197">
        <v>8</v>
      </c>
      <c r="I450" s="198"/>
      <c r="J450" s="14"/>
      <c r="K450" s="14"/>
      <c r="L450" s="194"/>
      <c r="M450" s="199"/>
      <c r="N450" s="200"/>
      <c r="O450" s="200"/>
      <c r="P450" s="200"/>
      <c r="Q450" s="200"/>
      <c r="R450" s="200"/>
      <c r="S450" s="200"/>
      <c r="T450" s="20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195" t="s">
        <v>210</v>
      </c>
      <c r="AU450" s="195" t="s">
        <v>86</v>
      </c>
      <c r="AV450" s="14" t="s">
        <v>89</v>
      </c>
      <c r="AW450" s="14" t="s">
        <v>33</v>
      </c>
      <c r="AX450" s="14" t="s">
        <v>8</v>
      </c>
      <c r="AY450" s="195" t="s">
        <v>202</v>
      </c>
    </row>
    <row r="451" s="2" customFormat="1" ht="24.15" customHeight="1">
      <c r="A451" s="37"/>
      <c r="B451" s="171"/>
      <c r="C451" s="172" t="s">
        <v>762</v>
      </c>
      <c r="D451" s="172" t="s">
        <v>204</v>
      </c>
      <c r="E451" s="173" t="s">
        <v>763</v>
      </c>
      <c r="F451" s="174" t="s">
        <v>764</v>
      </c>
      <c r="G451" s="175" t="s">
        <v>408</v>
      </c>
      <c r="H451" s="176">
        <v>1</v>
      </c>
      <c r="I451" s="177"/>
      <c r="J451" s="178">
        <f>ROUND(I451*H451,0)</f>
        <v>0</v>
      </c>
      <c r="K451" s="174" t="s">
        <v>208</v>
      </c>
      <c r="L451" s="38"/>
      <c r="M451" s="179" t="s">
        <v>1</v>
      </c>
      <c r="N451" s="180" t="s">
        <v>42</v>
      </c>
      <c r="O451" s="76"/>
      <c r="P451" s="181">
        <f>O451*H451</f>
        <v>0</v>
      </c>
      <c r="Q451" s="181">
        <v>0</v>
      </c>
      <c r="R451" s="181">
        <f>Q451*H451</f>
        <v>0</v>
      </c>
      <c r="S451" s="181">
        <v>0</v>
      </c>
      <c r="T451" s="182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83" t="s">
        <v>281</v>
      </c>
      <c r="AT451" s="183" t="s">
        <v>204</v>
      </c>
      <c r="AU451" s="183" t="s">
        <v>86</v>
      </c>
      <c r="AY451" s="18" t="s">
        <v>202</v>
      </c>
      <c r="BE451" s="184">
        <f>IF(N451="základní",J451,0)</f>
        <v>0</v>
      </c>
      <c r="BF451" s="184">
        <f>IF(N451="snížená",J451,0)</f>
        <v>0</v>
      </c>
      <c r="BG451" s="184">
        <f>IF(N451="zákl. přenesená",J451,0)</f>
        <v>0</v>
      </c>
      <c r="BH451" s="184">
        <f>IF(N451="sníž. přenesená",J451,0)</f>
        <v>0</v>
      </c>
      <c r="BI451" s="184">
        <f>IF(N451="nulová",J451,0)</f>
        <v>0</v>
      </c>
      <c r="BJ451" s="18" t="s">
        <v>8</v>
      </c>
      <c r="BK451" s="184">
        <f>ROUND(I451*H451,0)</f>
        <v>0</v>
      </c>
      <c r="BL451" s="18" t="s">
        <v>281</v>
      </c>
      <c r="BM451" s="183" t="s">
        <v>765</v>
      </c>
    </row>
    <row r="452" s="13" customFormat="1">
      <c r="A452" s="13"/>
      <c r="B452" s="185"/>
      <c r="C452" s="13"/>
      <c r="D452" s="186" t="s">
        <v>210</v>
      </c>
      <c r="E452" s="187" t="s">
        <v>1</v>
      </c>
      <c r="F452" s="188" t="s">
        <v>766</v>
      </c>
      <c r="G452" s="13"/>
      <c r="H452" s="189">
        <v>1</v>
      </c>
      <c r="I452" s="190"/>
      <c r="J452" s="13"/>
      <c r="K452" s="13"/>
      <c r="L452" s="185"/>
      <c r="M452" s="191"/>
      <c r="N452" s="192"/>
      <c r="O452" s="192"/>
      <c r="P452" s="192"/>
      <c r="Q452" s="192"/>
      <c r="R452" s="192"/>
      <c r="S452" s="192"/>
      <c r="T452" s="19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87" t="s">
        <v>210</v>
      </c>
      <c r="AU452" s="187" t="s">
        <v>86</v>
      </c>
      <c r="AV452" s="13" t="s">
        <v>86</v>
      </c>
      <c r="AW452" s="13" t="s">
        <v>33</v>
      </c>
      <c r="AX452" s="13" t="s">
        <v>8</v>
      </c>
      <c r="AY452" s="187" t="s">
        <v>202</v>
      </c>
    </row>
    <row r="453" s="2" customFormat="1" ht="33" customHeight="1">
      <c r="A453" s="37"/>
      <c r="B453" s="171"/>
      <c r="C453" s="202" t="s">
        <v>767</v>
      </c>
      <c r="D453" s="202" t="s">
        <v>276</v>
      </c>
      <c r="E453" s="203" t="s">
        <v>768</v>
      </c>
      <c r="F453" s="204" t="s">
        <v>769</v>
      </c>
      <c r="G453" s="205" t="s">
        <v>408</v>
      </c>
      <c r="H453" s="206">
        <v>1</v>
      </c>
      <c r="I453" s="207"/>
      <c r="J453" s="208">
        <f>ROUND(I453*H453,0)</f>
        <v>0</v>
      </c>
      <c r="K453" s="204" t="s">
        <v>1</v>
      </c>
      <c r="L453" s="209"/>
      <c r="M453" s="210" t="s">
        <v>1</v>
      </c>
      <c r="N453" s="211" t="s">
        <v>42</v>
      </c>
      <c r="O453" s="76"/>
      <c r="P453" s="181">
        <f>O453*H453</f>
        <v>0</v>
      </c>
      <c r="Q453" s="181">
        <v>0.042999999999999997</v>
      </c>
      <c r="R453" s="181">
        <f>Q453*H453</f>
        <v>0.042999999999999997</v>
      </c>
      <c r="S453" s="181">
        <v>0</v>
      </c>
      <c r="T453" s="182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3" t="s">
        <v>401</v>
      </c>
      <c r="AT453" s="183" t="s">
        <v>276</v>
      </c>
      <c r="AU453" s="183" t="s">
        <v>86</v>
      </c>
      <c r="AY453" s="18" t="s">
        <v>202</v>
      </c>
      <c r="BE453" s="184">
        <f>IF(N453="základní",J453,0)</f>
        <v>0</v>
      </c>
      <c r="BF453" s="184">
        <f>IF(N453="snížená",J453,0)</f>
        <v>0</v>
      </c>
      <c r="BG453" s="184">
        <f>IF(N453="zákl. přenesená",J453,0)</f>
        <v>0</v>
      </c>
      <c r="BH453" s="184">
        <f>IF(N453="sníž. přenesená",J453,0)</f>
        <v>0</v>
      </c>
      <c r="BI453" s="184">
        <f>IF(N453="nulová",J453,0)</f>
        <v>0</v>
      </c>
      <c r="BJ453" s="18" t="s">
        <v>8</v>
      </c>
      <c r="BK453" s="184">
        <f>ROUND(I453*H453,0)</f>
        <v>0</v>
      </c>
      <c r="BL453" s="18" t="s">
        <v>281</v>
      </c>
      <c r="BM453" s="183" t="s">
        <v>770</v>
      </c>
    </row>
    <row r="454" s="13" customFormat="1">
      <c r="A454" s="13"/>
      <c r="B454" s="185"/>
      <c r="C454" s="13"/>
      <c r="D454" s="186" t="s">
        <v>210</v>
      </c>
      <c r="E454" s="187" t="s">
        <v>1</v>
      </c>
      <c r="F454" s="188" t="s">
        <v>766</v>
      </c>
      <c r="G454" s="13"/>
      <c r="H454" s="189">
        <v>1</v>
      </c>
      <c r="I454" s="190"/>
      <c r="J454" s="13"/>
      <c r="K454" s="13"/>
      <c r="L454" s="185"/>
      <c r="M454" s="191"/>
      <c r="N454" s="192"/>
      <c r="O454" s="192"/>
      <c r="P454" s="192"/>
      <c r="Q454" s="192"/>
      <c r="R454" s="192"/>
      <c r="S454" s="192"/>
      <c r="T454" s="19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87" t="s">
        <v>210</v>
      </c>
      <c r="AU454" s="187" t="s">
        <v>86</v>
      </c>
      <c r="AV454" s="13" t="s">
        <v>86</v>
      </c>
      <c r="AW454" s="13" t="s">
        <v>33</v>
      </c>
      <c r="AX454" s="13" t="s">
        <v>8</v>
      </c>
      <c r="AY454" s="187" t="s">
        <v>202</v>
      </c>
    </row>
    <row r="455" s="2" customFormat="1" ht="24.15" customHeight="1">
      <c r="A455" s="37"/>
      <c r="B455" s="171"/>
      <c r="C455" s="172" t="s">
        <v>771</v>
      </c>
      <c r="D455" s="172" t="s">
        <v>204</v>
      </c>
      <c r="E455" s="173" t="s">
        <v>763</v>
      </c>
      <c r="F455" s="174" t="s">
        <v>764</v>
      </c>
      <c r="G455" s="175" t="s">
        <v>408</v>
      </c>
      <c r="H455" s="176">
        <v>2</v>
      </c>
      <c r="I455" s="177"/>
      <c r="J455" s="178">
        <f>ROUND(I455*H455,0)</f>
        <v>0</v>
      </c>
      <c r="K455" s="174" t="s">
        <v>208</v>
      </c>
      <c r="L455" s="38"/>
      <c r="M455" s="179" t="s">
        <v>1</v>
      </c>
      <c r="N455" s="180" t="s">
        <v>42</v>
      </c>
      <c r="O455" s="76"/>
      <c r="P455" s="181">
        <f>O455*H455</f>
        <v>0</v>
      </c>
      <c r="Q455" s="181">
        <v>0</v>
      </c>
      <c r="R455" s="181">
        <f>Q455*H455</f>
        <v>0</v>
      </c>
      <c r="S455" s="181">
        <v>0</v>
      </c>
      <c r="T455" s="182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83" t="s">
        <v>281</v>
      </c>
      <c r="AT455" s="183" t="s">
        <v>204</v>
      </c>
      <c r="AU455" s="183" t="s">
        <v>86</v>
      </c>
      <c r="AY455" s="18" t="s">
        <v>202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8" t="s">
        <v>8</v>
      </c>
      <c r="BK455" s="184">
        <f>ROUND(I455*H455,0)</f>
        <v>0</v>
      </c>
      <c r="BL455" s="18" t="s">
        <v>281</v>
      </c>
      <c r="BM455" s="183" t="s">
        <v>772</v>
      </c>
    </row>
    <row r="456" s="13" customFormat="1">
      <c r="A456" s="13"/>
      <c r="B456" s="185"/>
      <c r="C456" s="13"/>
      <c r="D456" s="186" t="s">
        <v>210</v>
      </c>
      <c r="E456" s="187" t="s">
        <v>1</v>
      </c>
      <c r="F456" s="188" t="s">
        <v>773</v>
      </c>
      <c r="G456" s="13"/>
      <c r="H456" s="189">
        <v>1</v>
      </c>
      <c r="I456" s="190"/>
      <c r="J456" s="13"/>
      <c r="K456" s="13"/>
      <c r="L456" s="185"/>
      <c r="M456" s="191"/>
      <c r="N456" s="192"/>
      <c r="O456" s="192"/>
      <c r="P456" s="192"/>
      <c r="Q456" s="192"/>
      <c r="R456" s="192"/>
      <c r="S456" s="192"/>
      <c r="T456" s="19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7" t="s">
        <v>210</v>
      </c>
      <c r="AU456" s="187" t="s">
        <v>86</v>
      </c>
      <c r="AV456" s="13" t="s">
        <v>86</v>
      </c>
      <c r="AW456" s="13" t="s">
        <v>33</v>
      </c>
      <c r="AX456" s="13" t="s">
        <v>77</v>
      </c>
      <c r="AY456" s="187" t="s">
        <v>202</v>
      </c>
    </row>
    <row r="457" s="13" customFormat="1">
      <c r="A457" s="13"/>
      <c r="B457" s="185"/>
      <c r="C457" s="13"/>
      <c r="D457" s="186" t="s">
        <v>210</v>
      </c>
      <c r="E457" s="187" t="s">
        <v>1</v>
      </c>
      <c r="F457" s="188" t="s">
        <v>774</v>
      </c>
      <c r="G457" s="13"/>
      <c r="H457" s="189">
        <v>1</v>
      </c>
      <c r="I457" s="190"/>
      <c r="J457" s="13"/>
      <c r="K457" s="13"/>
      <c r="L457" s="185"/>
      <c r="M457" s="191"/>
      <c r="N457" s="192"/>
      <c r="O457" s="192"/>
      <c r="P457" s="192"/>
      <c r="Q457" s="192"/>
      <c r="R457" s="192"/>
      <c r="S457" s="192"/>
      <c r="T457" s="19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7" t="s">
        <v>210</v>
      </c>
      <c r="AU457" s="187" t="s">
        <v>86</v>
      </c>
      <c r="AV457" s="13" t="s">
        <v>86</v>
      </c>
      <c r="AW457" s="13" t="s">
        <v>33</v>
      </c>
      <c r="AX457" s="13" t="s">
        <v>77</v>
      </c>
      <c r="AY457" s="187" t="s">
        <v>202</v>
      </c>
    </row>
    <row r="458" s="14" customFormat="1">
      <c r="A458" s="14"/>
      <c r="B458" s="194"/>
      <c r="C458" s="14"/>
      <c r="D458" s="186" t="s">
        <v>210</v>
      </c>
      <c r="E458" s="195" t="s">
        <v>1</v>
      </c>
      <c r="F458" s="196" t="s">
        <v>237</v>
      </c>
      <c r="G458" s="14"/>
      <c r="H458" s="197">
        <v>2</v>
      </c>
      <c r="I458" s="198"/>
      <c r="J458" s="14"/>
      <c r="K458" s="14"/>
      <c r="L458" s="194"/>
      <c r="M458" s="199"/>
      <c r="N458" s="200"/>
      <c r="O458" s="200"/>
      <c r="P458" s="200"/>
      <c r="Q458" s="200"/>
      <c r="R458" s="200"/>
      <c r="S458" s="200"/>
      <c r="T458" s="20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5" t="s">
        <v>210</v>
      </c>
      <c r="AU458" s="195" t="s">
        <v>86</v>
      </c>
      <c r="AV458" s="14" t="s">
        <v>89</v>
      </c>
      <c r="AW458" s="14" t="s">
        <v>33</v>
      </c>
      <c r="AX458" s="14" t="s">
        <v>8</v>
      </c>
      <c r="AY458" s="195" t="s">
        <v>202</v>
      </c>
    </row>
    <row r="459" s="2" customFormat="1" ht="24.15" customHeight="1">
      <c r="A459" s="37"/>
      <c r="B459" s="171"/>
      <c r="C459" s="172" t="s">
        <v>775</v>
      </c>
      <c r="D459" s="172" t="s">
        <v>204</v>
      </c>
      <c r="E459" s="173" t="s">
        <v>776</v>
      </c>
      <c r="F459" s="174" t="s">
        <v>777</v>
      </c>
      <c r="G459" s="175" t="s">
        <v>408</v>
      </c>
      <c r="H459" s="176">
        <v>1</v>
      </c>
      <c r="I459" s="177"/>
      <c r="J459" s="178">
        <f>ROUND(I459*H459,0)</f>
        <v>0</v>
      </c>
      <c r="K459" s="174" t="s">
        <v>208</v>
      </c>
      <c r="L459" s="38"/>
      <c r="M459" s="179" t="s">
        <v>1</v>
      </c>
      <c r="N459" s="180" t="s">
        <v>42</v>
      </c>
      <c r="O459" s="76"/>
      <c r="P459" s="181">
        <f>O459*H459</f>
        <v>0</v>
      </c>
      <c r="Q459" s="181">
        <v>0.00088102500000000002</v>
      </c>
      <c r="R459" s="181">
        <f>Q459*H459</f>
        <v>0.00088102500000000002</v>
      </c>
      <c r="S459" s="181">
        <v>0</v>
      </c>
      <c r="T459" s="182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83" t="s">
        <v>281</v>
      </c>
      <c r="AT459" s="183" t="s">
        <v>204</v>
      </c>
      <c r="AU459" s="183" t="s">
        <v>86</v>
      </c>
      <c r="AY459" s="18" t="s">
        <v>202</v>
      </c>
      <c r="BE459" s="184">
        <f>IF(N459="základní",J459,0)</f>
        <v>0</v>
      </c>
      <c r="BF459" s="184">
        <f>IF(N459="snížená",J459,0)</f>
        <v>0</v>
      </c>
      <c r="BG459" s="184">
        <f>IF(N459="zákl. přenesená",J459,0)</f>
        <v>0</v>
      </c>
      <c r="BH459" s="184">
        <f>IF(N459="sníž. přenesená",J459,0)</f>
        <v>0</v>
      </c>
      <c r="BI459" s="184">
        <f>IF(N459="nulová",J459,0)</f>
        <v>0</v>
      </c>
      <c r="BJ459" s="18" t="s">
        <v>8</v>
      </c>
      <c r="BK459" s="184">
        <f>ROUND(I459*H459,0)</f>
        <v>0</v>
      </c>
      <c r="BL459" s="18" t="s">
        <v>281</v>
      </c>
      <c r="BM459" s="183" t="s">
        <v>778</v>
      </c>
    </row>
    <row r="460" s="13" customFormat="1">
      <c r="A460" s="13"/>
      <c r="B460" s="185"/>
      <c r="C460" s="13"/>
      <c r="D460" s="186" t="s">
        <v>210</v>
      </c>
      <c r="E460" s="187" t="s">
        <v>1</v>
      </c>
      <c r="F460" s="188" t="s">
        <v>779</v>
      </c>
      <c r="G460" s="13"/>
      <c r="H460" s="189">
        <v>1</v>
      </c>
      <c r="I460" s="190"/>
      <c r="J460" s="13"/>
      <c r="K460" s="13"/>
      <c r="L460" s="185"/>
      <c r="M460" s="191"/>
      <c r="N460" s="192"/>
      <c r="O460" s="192"/>
      <c r="P460" s="192"/>
      <c r="Q460" s="192"/>
      <c r="R460" s="192"/>
      <c r="S460" s="192"/>
      <c r="T460" s="19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87" t="s">
        <v>210</v>
      </c>
      <c r="AU460" s="187" t="s">
        <v>86</v>
      </c>
      <c r="AV460" s="13" t="s">
        <v>86</v>
      </c>
      <c r="AW460" s="13" t="s">
        <v>33</v>
      </c>
      <c r="AX460" s="13" t="s">
        <v>8</v>
      </c>
      <c r="AY460" s="187" t="s">
        <v>202</v>
      </c>
    </row>
    <row r="461" s="2" customFormat="1" ht="24.15" customHeight="1">
      <c r="A461" s="37"/>
      <c r="B461" s="171"/>
      <c r="C461" s="172" t="s">
        <v>780</v>
      </c>
      <c r="D461" s="172" t="s">
        <v>204</v>
      </c>
      <c r="E461" s="173" t="s">
        <v>781</v>
      </c>
      <c r="F461" s="174" t="s">
        <v>782</v>
      </c>
      <c r="G461" s="175" t="s">
        <v>408</v>
      </c>
      <c r="H461" s="176">
        <v>3</v>
      </c>
      <c r="I461" s="177"/>
      <c r="J461" s="178">
        <f>ROUND(I461*H461,0)</f>
        <v>0</v>
      </c>
      <c r="K461" s="174" t="s">
        <v>208</v>
      </c>
      <c r="L461" s="38"/>
      <c r="M461" s="179" t="s">
        <v>1</v>
      </c>
      <c r="N461" s="180" t="s">
        <v>42</v>
      </c>
      <c r="O461" s="76"/>
      <c r="P461" s="181">
        <f>O461*H461</f>
        <v>0</v>
      </c>
      <c r="Q461" s="181">
        <v>0</v>
      </c>
      <c r="R461" s="181">
        <f>Q461*H461</f>
        <v>0</v>
      </c>
      <c r="S461" s="181">
        <v>0</v>
      </c>
      <c r="T461" s="182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183" t="s">
        <v>281</v>
      </c>
      <c r="AT461" s="183" t="s">
        <v>204</v>
      </c>
      <c r="AU461" s="183" t="s">
        <v>86</v>
      </c>
      <c r="AY461" s="18" t="s">
        <v>202</v>
      </c>
      <c r="BE461" s="184">
        <f>IF(N461="základní",J461,0)</f>
        <v>0</v>
      </c>
      <c r="BF461" s="184">
        <f>IF(N461="snížená",J461,0)</f>
        <v>0</v>
      </c>
      <c r="BG461" s="184">
        <f>IF(N461="zákl. přenesená",J461,0)</f>
        <v>0</v>
      </c>
      <c r="BH461" s="184">
        <f>IF(N461="sníž. přenesená",J461,0)</f>
        <v>0</v>
      </c>
      <c r="BI461" s="184">
        <f>IF(N461="nulová",J461,0)</f>
        <v>0</v>
      </c>
      <c r="BJ461" s="18" t="s">
        <v>8</v>
      </c>
      <c r="BK461" s="184">
        <f>ROUND(I461*H461,0)</f>
        <v>0</v>
      </c>
      <c r="BL461" s="18" t="s">
        <v>281</v>
      </c>
      <c r="BM461" s="183" t="s">
        <v>783</v>
      </c>
    </row>
    <row r="462" s="13" customFormat="1">
      <c r="A462" s="13"/>
      <c r="B462" s="185"/>
      <c r="C462" s="13"/>
      <c r="D462" s="186" t="s">
        <v>210</v>
      </c>
      <c r="E462" s="187" t="s">
        <v>1</v>
      </c>
      <c r="F462" s="188" t="s">
        <v>784</v>
      </c>
      <c r="G462" s="13"/>
      <c r="H462" s="189">
        <v>1</v>
      </c>
      <c r="I462" s="190"/>
      <c r="J462" s="13"/>
      <c r="K462" s="13"/>
      <c r="L462" s="185"/>
      <c r="M462" s="191"/>
      <c r="N462" s="192"/>
      <c r="O462" s="192"/>
      <c r="P462" s="192"/>
      <c r="Q462" s="192"/>
      <c r="R462" s="192"/>
      <c r="S462" s="192"/>
      <c r="T462" s="19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7" t="s">
        <v>210</v>
      </c>
      <c r="AU462" s="187" t="s">
        <v>86</v>
      </c>
      <c r="AV462" s="13" t="s">
        <v>86</v>
      </c>
      <c r="AW462" s="13" t="s">
        <v>33</v>
      </c>
      <c r="AX462" s="13" t="s">
        <v>77</v>
      </c>
      <c r="AY462" s="187" t="s">
        <v>202</v>
      </c>
    </row>
    <row r="463" s="13" customFormat="1">
      <c r="A463" s="13"/>
      <c r="B463" s="185"/>
      <c r="C463" s="13"/>
      <c r="D463" s="186" t="s">
        <v>210</v>
      </c>
      <c r="E463" s="187" t="s">
        <v>1</v>
      </c>
      <c r="F463" s="188" t="s">
        <v>785</v>
      </c>
      <c r="G463" s="13"/>
      <c r="H463" s="189">
        <v>1</v>
      </c>
      <c r="I463" s="190"/>
      <c r="J463" s="13"/>
      <c r="K463" s="13"/>
      <c r="L463" s="185"/>
      <c r="M463" s="191"/>
      <c r="N463" s="192"/>
      <c r="O463" s="192"/>
      <c r="P463" s="192"/>
      <c r="Q463" s="192"/>
      <c r="R463" s="192"/>
      <c r="S463" s="192"/>
      <c r="T463" s="19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87" t="s">
        <v>210</v>
      </c>
      <c r="AU463" s="187" t="s">
        <v>86</v>
      </c>
      <c r="AV463" s="13" t="s">
        <v>86</v>
      </c>
      <c r="AW463" s="13" t="s">
        <v>33</v>
      </c>
      <c r="AX463" s="13" t="s">
        <v>77</v>
      </c>
      <c r="AY463" s="187" t="s">
        <v>202</v>
      </c>
    </row>
    <row r="464" s="13" customFormat="1">
      <c r="A464" s="13"/>
      <c r="B464" s="185"/>
      <c r="C464" s="13"/>
      <c r="D464" s="186" t="s">
        <v>210</v>
      </c>
      <c r="E464" s="187" t="s">
        <v>1</v>
      </c>
      <c r="F464" s="188" t="s">
        <v>786</v>
      </c>
      <c r="G464" s="13"/>
      <c r="H464" s="189">
        <v>1</v>
      </c>
      <c r="I464" s="190"/>
      <c r="J464" s="13"/>
      <c r="K464" s="13"/>
      <c r="L464" s="185"/>
      <c r="M464" s="191"/>
      <c r="N464" s="192"/>
      <c r="O464" s="192"/>
      <c r="P464" s="192"/>
      <c r="Q464" s="192"/>
      <c r="R464" s="192"/>
      <c r="S464" s="192"/>
      <c r="T464" s="19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7" t="s">
        <v>210</v>
      </c>
      <c r="AU464" s="187" t="s">
        <v>86</v>
      </c>
      <c r="AV464" s="13" t="s">
        <v>86</v>
      </c>
      <c r="AW464" s="13" t="s">
        <v>33</v>
      </c>
      <c r="AX464" s="13" t="s">
        <v>77</v>
      </c>
      <c r="AY464" s="187" t="s">
        <v>202</v>
      </c>
    </row>
    <row r="465" s="14" customFormat="1">
      <c r="A465" s="14"/>
      <c r="B465" s="194"/>
      <c r="C465" s="14"/>
      <c r="D465" s="186" t="s">
        <v>210</v>
      </c>
      <c r="E465" s="195" t="s">
        <v>1</v>
      </c>
      <c r="F465" s="196" t="s">
        <v>237</v>
      </c>
      <c r="G465" s="14"/>
      <c r="H465" s="197">
        <v>3</v>
      </c>
      <c r="I465" s="198"/>
      <c r="J465" s="14"/>
      <c r="K465" s="14"/>
      <c r="L465" s="194"/>
      <c r="M465" s="199"/>
      <c r="N465" s="200"/>
      <c r="O465" s="200"/>
      <c r="P465" s="200"/>
      <c r="Q465" s="200"/>
      <c r="R465" s="200"/>
      <c r="S465" s="200"/>
      <c r="T465" s="20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195" t="s">
        <v>210</v>
      </c>
      <c r="AU465" s="195" t="s">
        <v>86</v>
      </c>
      <c r="AV465" s="14" t="s">
        <v>89</v>
      </c>
      <c r="AW465" s="14" t="s">
        <v>33</v>
      </c>
      <c r="AX465" s="14" t="s">
        <v>8</v>
      </c>
      <c r="AY465" s="195" t="s">
        <v>202</v>
      </c>
    </row>
    <row r="466" s="2" customFormat="1" ht="16.5" customHeight="1">
      <c r="A466" s="37"/>
      <c r="B466" s="171"/>
      <c r="C466" s="202" t="s">
        <v>787</v>
      </c>
      <c r="D466" s="202" t="s">
        <v>276</v>
      </c>
      <c r="E466" s="203" t="s">
        <v>788</v>
      </c>
      <c r="F466" s="204" t="s">
        <v>789</v>
      </c>
      <c r="G466" s="205" t="s">
        <v>408</v>
      </c>
      <c r="H466" s="206">
        <v>3</v>
      </c>
      <c r="I466" s="207"/>
      <c r="J466" s="208">
        <f>ROUND(I466*H466,0)</f>
        <v>0</v>
      </c>
      <c r="K466" s="204" t="s">
        <v>208</v>
      </c>
      <c r="L466" s="209"/>
      <c r="M466" s="210" t="s">
        <v>1</v>
      </c>
      <c r="N466" s="211" t="s">
        <v>42</v>
      </c>
      <c r="O466" s="76"/>
      <c r="P466" s="181">
        <f>O466*H466</f>
        <v>0</v>
      </c>
      <c r="Q466" s="181">
        <v>0.0023999999999999998</v>
      </c>
      <c r="R466" s="181">
        <f>Q466*H466</f>
        <v>0.0071999999999999998</v>
      </c>
      <c r="S466" s="181">
        <v>0</v>
      </c>
      <c r="T466" s="182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83" t="s">
        <v>401</v>
      </c>
      <c r="AT466" s="183" t="s">
        <v>276</v>
      </c>
      <c r="AU466" s="183" t="s">
        <v>86</v>
      </c>
      <c r="AY466" s="18" t="s">
        <v>202</v>
      </c>
      <c r="BE466" s="184">
        <f>IF(N466="základní",J466,0)</f>
        <v>0</v>
      </c>
      <c r="BF466" s="184">
        <f>IF(N466="snížená",J466,0)</f>
        <v>0</v>
      </c>
      <c r="BG466" s="184">
        <f>IF(N466="zákl. přenesená",J466,0)</f>
        <v>0</v>
      </c>
      <c r="BH466" s="184">
        <f>IF(N466="sníž. přenesená",J466,0)</f>
        <v>0</v>
      </c>
      <c r="BI466" s="184">
        <f>IF(N466="nulová",J466,0)</f>
        <v>0</v>
      </c>
      <c r="BJ466" s="18" t="s">
        <v>8</v>
      </c>
      <c r="BK466" s="184">
        <f>ROUND(I466*H466,0)</f>
        <v>0</v>
      </c>
      <c r="BL466" s="18" t="s">
        <v>281</v>
      </c>
      <c r="BM466" s="183" t="s">
        <v>790</v>
      </c>
    </row>
    <row r="467" s="13" customFormat="1">
      <c r="A467" s="13"/>
      <c r="B467" s="185"/>
      <c r="C467" s="13"/>
      <c r="D467" s="186" t="s">
        <v>210</v>
      </c>
      <c r="E467" s="187" t="s">
        <v>1</v>
      </c>
      <c r="F467" s="188" t="s">
        <v>784</v>
      </c>
      <c r="G467" s="13"/>
      <c r="H467" s="189">
        <v>1</v>
      </c>
      <c r="I467" s="190"/>
      <c r="J467" s="13"/>
      <c r="K467" s="13"/>
      <c r="L467" s="185"/>
      <c r="M467" s="191"/>
      <c r="N467" s="192"/>
      <c r="O467" s="192"/>
      <c r="P467" s="192"/>
      <c r="Q467" s="192"/>
      <c r="R467" s="192"/>
      <c r="S467" s="192"/>
      <c r="T467" s="19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87" t="s">
        <v>210</v>
      </c>
      <c r="AU467" s="187" t="s">
        <v>86</v>
      </c>
      <c r="AV467" s="13" t="s">
        <v>86</v>
      </c>
      <c r="AW467" s="13" t="s">
        <v>33</v>
      </c>
      <c r="AX467" s="13" t="s">
        <v>77</v>
      </c>
      <c r="AY467" s="187" t="s">
        <v>202</v>
      </c>
    </row>
    <row r="468" s="13" customFormat="1">
      <c r="A468" s="13"/>
      <c r="B468" s="185"/>
      <c r="C468" s="13"/>
      <c r="D468" s="186" t="s">
        <v>210</v>
      </c>
      <c r="E468" s="187" t="s">
        <v>1</v>
      </c>
      <c r="F468" s="188" t="s">
        <v>785</v>
      </c>
      <c r="G468" s="13"/>
      <c r="H468" s="189">
        <v>1</v>
      </c>
      <c r="I468" s="190"/>
      <c r="J468" s="13"/>
      <c r="K468" s="13"/>
      <c r="L468" s="185"/>
      <c r="M468" s="191"/>
      <c r="N468" s="192"/>
      <c r="O468" s="192"/>
      <c r="P468" s="192"/>
      <c r="Q468" s="192"/>
      <c r="R468" s="192"/>
      <c r="S468" s="192"/>
      <c r="T468" s="19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7" t="s">
        <v>210</v>
      </c>
      <c r="AU468" s="187" t="s">
        <v>86</v>
      </c>
      <c r="AV468" s="13" t="s">
        <v>86</v>
      </c>
      <c r="AW468" s="13" t="s">
        <v>33</v>
      </c>
      <c r="AX468" s="13" t="s">
        <v>77</v>
      </c>
      <c r="AY468" s="187" t="s">
        <v>202</v>
      </c>
    </row>
    <row r="469" s="13" customFormat="1">
      <c r="A469" s="13"/>
      <c r="B469" s="185"/>
      <c r="C469" s="13"/>
      <c r="D469" s="186" t="s">
        <v>210</v>
      </c>
      <c r="E469" s="187" t="s">
        <v>1</v>
      </c>
      <c r="F469" s="188" t="s">
        <v>786</v>
      </c>
      <c r="G469" s="13"/>
      <c r="H469" s="189">
        <v>1</v>
      </c>
      <c r="I469" s="190"/>
      <c r="J469" s="13"/>
      <c r="K469" s="13"/>
      <c r="L469" s="185"/>
      <c r="M469" s="191"/>
      <c r="N469" s="192"/>
      <c r="O469" s="192"/>
      <c r="P469" s="192"/>
      <c r="Q469" s="192"/>
      <c r="R469" s="192"/>
      <c r="S469" s="192"/>
      <c r="T469" s="19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7" t="s">
        <v>210</v>
      </c>
      <c r="AU469" s="187" t="s">
        <v>86</v>
      </c>
      <c r="AV469" s="13" t="s">
        <v>86</v>
      </c>
      <c r="AW469" s="13" t="s">
        <v>33</v>
      </c>
      <c r="AX469" s="13" t="s">
        <v>77</v>
      </c>
      <c r="AY469" s="187" t="s">
        <v>202</v>
      </c>
    </row>
    <row r="470" s="14" customFormat="1">
      <c r="A470" s="14"/>
      <c r="B470" s="194"/>
      <c r="C470" s="14"/>
      <c r="D470" s="186" t="s">
        <v>210</v>
      </c>
      <c r="E470" s="195" t="s">
        <v>1</v>
      </c>
      <c r="F470" s="196" t="s">
        <v>237</v>
      </c>
      <c r="G470" s="14"/>
      <c r="H470" s="197">
        <v>3</v>
      </c>
      <c r="I470" s="198"/>
      <c r="J470" s="14"/>
      <c r="K470" s="14"/>
      <c r="L470" s="194"/>
      <c r="M470" s="199"/>
      <c r="N470" s="200"/>
      <c r="O470" s="200"/>
      <c r="P470" s="200"/>
      <c r="Q470" s="200"/>
      <c r="R470" s="200"/>
      <c r="S470" s="200"/>
      <c r="T470" s="20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195" t="s">
        <v>210</v>
      </c>
      <c r="AU470" s="195" t="s">
        <v>86</v>
      </c>
      <c r="AV470" s="14" t="s">
        <v>89</v>
      </c>
      <c r="AW470" s="14" t="s">
        <v>33</v>
      </c>
      <c r="AX470" s="14" t="s">
        <v>8</v>
      </c>
      <c r="AY470" s="195" t="s">
        <v>202</v>
      </c>
    </row>
    <row r="471" s="2" customFormat="1" ht="24.15" customHeight="1">
      <c r="A471" s="37"/>
      <c r="B471" s="171"/>
      <c r="C471" s="172" t="s">
        <v>791</v>
      </c>
      <c r="D471" s="172" t="s">
        <v>204</v>
      </c>
      <c r="E471" s="173" t="s">
        <v>792</v>
      </c>
      <c r="F471" s="174" t="s">
        <v>793</v>
      </c>
      <c r="G471" s="175" t="s">
        <v>408</v>
      </c>
      <c r="H471" s="176">
        <v>1</v>
      </c>
      <c r="I471" s="177"/>
      <c r="J471" s="178">
        <f>ROUND(I471*H471,0)</f>
        <v>0</v>
      </c>
      <c r="K471" s="174" t="s">
        <v>208</v>
      </c>
      <c r="L471" s="38"/>
      <c r="M471" s="179" t="s">
        <v>1</v>
      </c>
      <c r="N471" s="180" t="s">
        <v>42</v>
      </c>
      <c r="O471" s="76"/>
      <c r="P471" s="181">
        <f>O471*H471</f>
        <v>0</v>
      </c>
      <c r="Q471" s="181">
        <v>0</v>
      </c>
      <c r="R471" s="181">
        <f>Q471*H471</f>
        <v>0</v>
      </c>
      <c r="S471" s="181">
        <v>0</v>
      </c>
      <c r="T471" s="182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83" t="s">
        <v>281</v>
      </c>
      <c r="AT471" s="183" t="s">
        <v>204</v>
      </c>
      <c r="AU471" s="183" t="s">
        <v>86</v>
      </c>
      <c r="AY471" s="18" t="s">
        <v>202</v>
      </c>
      <c r="BE471" s="184">
        <f>IF(N471="základní",J471,0)</f>
        <v>0</v>
      </c>
      <c r="BF471" s="184">
        <f>IF(N471="snížená",J471,0)</f>
        <v>0</v>
      </c>
      <c r="BG471" s="184">
        <f>IF(N471="zákl. přenesená",J471,0)</f>
        <v>0</v>
      </c>
      <c r="BH471" s="184">
        <f>IF(N471="sníž. přenesená",J471,0)</f>
        <v>0</v>
      </c>
      <c r="BI471" s="184">
        <f>IF(N471="nulová",J471,0)</f>
        <v>0</v>
      </c>
      <c r="BJ471" s="18" t="s">
        <v>8</v>
      </c>
      <c r="BK471" s="184">
        <f>ROUND(I471*H471,0)</f>
        <v>0</v>
      </c>
      <c r="BL471" s="18" t="s">
        <v>281</v>
      </c>
      <c r="BM471" s="183" t="s">
        <v>794</v>
      </c>
    </row>
    <row r="472" s="13" customFormat="1">
      <c r="A472" s="13"/>
      <c r="B472" s="185"/>
      <c r="C472" s="13"/>
      <c r="D472" s="186" t="s">
        <v>210</v>
      </c>
      <c r="E472" s="187" t="s">
        <v>1</v>
      </c>
      <c r="F472" s="188" t="s">
        <v>795</v>
      </c>
      <c r="G472" s="13"/>
      <c r="H472" s="189">
        <v>1</v>
      </c>
      <c r="I472" s="190"/>
      <c r="J472" s="13"/>
      <c r="K472" s="13"/>
      <c r="L472" s="185"/>
      <c r="M472" s="191"/>
      <c r="N472" s="192"/>
      <c r="O472" s="192"/>
      <c r="P472" s="192"/>
      <c r="Q472" s="192"/>
      <c r="R472" s="192"/>
      <c r="S472" s="192"/>
      <c r="T472" s="19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87" t="s">
        <v>210</v>
      </c>
      <c r="AU472" s="187" t="s">
        <v>86</v>
      </c>
      <c r="AV472" s="13" t="s">
        <v>86</v>
      </c>
      <c r="AW472" s="13" t="s">
        <v>33</v>
      </c>
      <c r="AX472" s="13" t="s">
        <v>8</v>
      </c>
      <c r="AY472" s="187" t="s">
        <v>202</v>
      </c>
    </row>
    <row r="473" s="2" customFormat="1" ht="16.5" customHeight="1">
      <c r="A473" s="37"/>
      <c r="B473" s="171"/>
      <c r="C473" s="202" t="s">
        <v>796</v>
      </c>
      <c r="D473" s="202" t="s">
        <v>276</v>
      </c>
      <c r="E473" s="203" t="s">
        <v>788</v>
      </c>
      <c r="F473" s="204" t="s">
        <v>789</v>
      </c>
      <c r="G473" s="205" t="s">
        <v>408</v>
      </c>
      <c r="H473" s="206">
        <v>1</v>
      </c>
      <c r="I473" s="207"/>
      <c r="J473" s="208">
        <f>ROUND(I473*H473,0)</f>
        <v>0</v>
      </c>
      <c r="K473" s="204" t="s">
        <v>208</v>
      </c>
      <c r="L473" s="209"/>
      <c r="M473" s="210" t="s">
        <v>1</v>
      </c>
      <c r="N473" s="211" t="s">
        <v>42</v>
      </c>
      <c r="O473" s="76"/>
      <c r="P473" s="181">
        <f>O473*H473</f>
        <v>0</v>
      </c>
      <c r="Q473" s="181">
        <v>0.0023999999999999998</v>
      </c>
      <c r="R473" s="181">
        <f>Q473*H473</f>
        <v>0.0023999999999999998</v>
      </c>
      <c r="S473" s="181">
        <v>0</v>
      </c>
      <c r="T473" s="182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83" t="s">
        <v>401</v>
      </c>
      <c r="AT473" s="183" t="s">
        <v>276</v>
      </c>
      <c r="AU473" s="183" t="s">
        <v>86</v>
      </c>
      <c r="AY473" s="18" t="s">
        <v>202</v>
      </c>
      <c r="BE473" s="184">
        <f>IF(N473="základní",J473,0)</f>
        <v>0</v>
      </c>
      <c r="BF473" s="184">
        <f>IF(N473="snížená",J473,0)</f>
        <v>0</v>
      </c>
      <c r="BG473" s="184">
        <f>IF(N473="zákl. přenesená",J473,0)</f>
        <v>0</v>
      </c>
      <c r="BH473" s="184">
        <f>IF(N473="sníž. přenesená",J473,0)</f>
        <v>0</v>
      </c>
      <c r="BI473" s="184">
        <f>IF(N473="nulová",J473,0)</f>
        <v>0</v>
      </c>
      <c r="BJ473" s="18" t="s">
        <v>8</v>
      </c>
      <c r="BK473" s="184">
        <f>ROUND(I473*H473,0)</f>
        <v>0</v>
      </c>
      <c r="BL473" s="18" t="s">
        <v>281</v>
      </c>
      <c r="BM473" s="183" t="s">
        <v>797</v>
      </c>
    </row>
    <row r="474" s="13" customFormat="1">
      <c r="A474" s="13"/>
      <c r="B474" s="185"/>
      <c r="C474" s="13"/>
      <c r="D474" s="186" t="s">
        <v>210</v>
      </c>
      <c r="E474" s="187" t="s">
        <v>1</v>
      </c>
      <c r="F474" s="188" t="s">
        <v>795</v>
      </c>
      <c r="G474" s="13"/>
      <c r="H474" s="189">
        <v>1</v>
      </c>
      <c r="I474" s="190"/>
      <c r="J474" s="13"/>
      <c r="K474" s="13"/>
      <c r="L474" s="185"/>
      <c r="M474" s="191"/>
      <c r="N474" s="192"/>
      <c r="O474" s="192"/>
      <c r="P474" s="192"/>
      <c r="Q474" s="192"/>
      <c r="R474" s="192"/>
      <c r="S474" s="192"/>
      <c r="T474" s="19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7" t="s">
        <v>210</v>
      </c>
      <c r="AU474" s="187" t="s">
        <v>86</v>
      </c>
      <c r="AV474" s="13" t="s">
        <v>86</v>
      </c>
      <c r="AW474" s="13" t="s">
        <v>33</v>
      </c>
      <c r="AX474" s="13" t="s">
        <v>8</v>
      </c>
      <c r="AY474" s="187" t="s">
        <v>202</v>
      </c>
    </row>
    <row r="475" s="2" customFormat="1" ht="16.5" customHeight="1">
      <c r="A475" s="37"/>
      <c r="B475" s="171"/>
      <c r="C475" s="172" t="s">
        <v>798</v>
      </c>
      <c r="D475" s="172" t="s">
        <v>204</v>
      </c>
      <c r="E475" s="173" t="s">
        <v>799</v>
      </c>
      <c r="F475" s="174" t="s">
        <v>800</v>
      </c>
      <c r="G475" s="175" t="s">
        <v>408</v>
      </c>
      <c r="H475" s="176">
        <v>14</v>
      </c>
      <c r="I475" s="177"/>
      <c r="J475" s="178">
        <f>ROUND(I475*H475,0)</f>
        <v>0</v>
      </c>
      <c r="K475" s="174" t="s">
        <v>208</v>
      </c>
      <c r="L475" s="38"/>
      <c r="M475" s="179" t="s">
        <v>1</v>
      </c>
      <c r="N475" s="180" t="s">
        <v>42</v>
      </c>
      <c r="O475" s="76"/>
      <c r="P475" s="181">
        <f>O475*H475</f>
        <v>0</v>
      </c>
      <c r="Q475" s="181">
        <v>0</v>
      </c>
      <c r="R475" s="181">
        <f>Q475*H475</f>
        <v>0</v>
      </c>
      <c r="S475" s="181">
        <v>0</v>
      </c>
      <c r="T475" s="182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83" t="s">
        <v>281</v>
      </c>
      <c r="AT475" s="183" t="s">
        <v>204</v>
      </c>
      <c r="AU475" s="183" t="s">
        <v>86</v>
      </c>
      <c r="AY475" s="18" t="s">
        <v>202</v>
      </c>
      <c r="BE475" s="184">
        <f>IF(N475="základní",J475,0)</f>
        <v>0</v>
      </c>
      <c r="BF475" s="184">
        <f>IF(N475="snížená",J475,0)</f>
        <v>0</v>
      </c>
      <c r="BG475" s="184">
        <f>IF(N475="zákl. přenesená",J475,0)</f>
        <v>0</v>
      </c>
      <c r="BH475" s="184">
        <f>IF(N475="sníž. přenesená",J475,0)</f>
        <v>0</v>
      </c>
      <c r="BI475" s="184">
        <f>IF(N475="nulová",J475,0)</f>
        <v>0</v>
      </c>
      <c r="BJ475" s="18" t="s">
        <v>8</v>
      </c>
      <c r="BK475" s="184">
        <f>ROUND(I475*H475,0)</f>
        <v>0</v>
      </c>
      <c r="BL475" s="18" t="s">
        <v>281</v>
      </c>
      <c r="BM475" s="183" t="s">
        <v>801</v>
      </c>
    </row>
    <row r="476" s="13" customFormat="1">
      <c r="A476" s="13"/>
      <c r="B476" s="185"/>
      <c r="C476" s="13"/>
      <c r="D476" s="186" t="s">
        <v>210</v>
      </c>
      <c r="E476" s="187" t="s">
        <v>1</v>
      </c>
      <c r="F476" s="188" t="s">
        <v>773</v>
      </c>
      <c r="G476" s="13"/>
      <c r="H476" s="189">
        <v>1</v>
      </c>
      <c r="I476" s="190"/>
      <c r="J476" s="13"/>
      <c r="K476" s="13"/>
      <c r="L476" s="185"/>
      <c r="M476" s="191"/>
      <c r="N476" s="192"/>
      <c r="O476" s="192"/>
      <c r="P476" s="192"/>
      <c r="Q476" s="192"/>
      <c r="R476" s="192"/>
      <c r="S476" s="192"/>
      <c r="T476" s="19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87" t="s">
        <v>210</v>
      </c>
      <c r="AU476" s="187" t="s">
        <v>86</v>
      </c>
      <c r="AV476" s="13" t="s">
        <v>86</v>
      </c>
      <c r="AW476" s="13" t="s">
        <v>33</v>
      </c>
      <c r="AX476" s="13" t="s">
        <v>77</v>
      </c>
      <c r="AY476" s="187" t="s">
        <v>202</v>
      </c>
    </row>
    <row r="477" s="13" customFormat="1">
      <c r="A477" s="13"/>
      <c r="B477" s="185"/>
      <c r="C477" s="13"/>
      <c r="D477" s="186" t="s">
        <v>210</v>
      </c>
      <c r="E477" s="187" t="s">
        <v>1</v>
      </c>
      <c r="F477" s="188" t="s">
        <v>774</v>
      </c>
      <c r="G477" s="13"/>
      <c r="H477" s="189">
        <v>1</v>
      </c>
      <c r="I477" s="190"/>
      <c r="J477" s="13"/>
      <c r="K477" s="13"/>
      <c r="L477" s="185"/>
      <c r="M477" s="191"/>
      <c r="N477" s="192"/>
      <c r="O477" s="192"/>
      <c r="P477" s="192"/>
      <c r="Q477" s="192"/>
      <c r="R477" s="192"/>
      <c r="S477" s="192"/>
      <c r="T477" s="19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7" t="s">
        <v>210</v>
      </c>
      <c r="AU477" s="187" t="s">
        <v>86</v>
      </c>
      <c r="AV477" s="13" t="s">
        <v>86</v>
      </c>
      <c r="AW477" s="13" t="s">
        <v>33</v>
      </c>
      <c r="AX477" s="13" t="s">
        <v>77</v>
      </c>
      <c r="AY477" s="187" t="s">
        <v>202</v>
      </c>
    </row>
    <row r="478" s="13" customFormat="1">
      <c r="A478" s="13"/>
      <c r="B478" s="185"/>
      <c r="C478" s="13"/>
      <c r="D478" s="186" t="s">
        <v>210</v>
      </c>
      <c r="E478" s="187" t="s">
        <v>1</v>
      </c>
      <c r="F478" s="188" t="s">
        <v>802</v>
      </c>
      <c r="G478" s="13"/>
      <c r="H478" s="189">
        <v>7</v>
      </c>
      <c r="I478" s="190"/>
      <c r="J478" s="13"/>
      <c r="K478" s="13"/>
      <c r="L478" s="185"/>
      <c r="M478" s="191"/>
      <c r="N478" s="192"/>
      <c r="O478" s="192"/>
      <c r="P478" s="192"/>
      <c r="Q478" s="192"/>
      <c r="R478" s="192"/>
      <c r="S478" s="192"/>
      <c r="T478" s="19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7" t="s">
        <v>210</v>
      </c>
      <c r="AU478" s="187" t="s">
        <v>86</v>
      </c>
      <c r="AV478" s="13" t="s">
        <v>86</v>
      </c>
      <c r="AW478" s="13" t="s">
        <v>33</v>
      </c>
      <c r="AX478" s="13" t="s">
        <v>77</v>
      </c>
      <c r="AY478" s="187" t="s">
        <v>202</v>
      </c>
    </row>
    <row r="479" s="13" customFormat="1">
      <c r="A479" s="13"/>
      <c r="B479" s="185"/>
      <c r="C479" s="13"/>
      <c r="D479" s="186" t="s">
        <v>210</v>
      </c>
      <c r="E479" s="187" t="s">
        <v>1</v>
      </c>
      <c r="F479" s="188" t="s">
        <v>803</v>
      </c>
      <c r="G479" s="13"/>
      <c r="H479" s="189">
        <v>2</v>
      </c>
      <c r="I479" s="190"/>
      <c r="J479" s="13"/>
      <c r="K479" s="13"/>
      <c r="L479" s="185"/>
      <c r="M479" s="191"/>
      <c r="N479" s="192"/>
      <c r="O479" s="192"/>
      <c r="P479" s="192"/>
      <c r="Q479" s="192"/>
      <c r="R479" s="192"/>
      <c r="S479" s="192"/>
      <c r="T479" s="19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87" t="s">
        <v>210</v>
      </c>
      <c r="AU479" s="187" t="s">
        <v>86</v>
      </c>
      <c r="AV479" s="13" t="s">
        <v>86</v>
      </c>
      <c r="AW479" s="13" t="s">
        <v>33</v>
      </c>
      <c r="AX479" s="13" t="s">
        <v>77</v>
      </c>
      <c r="AY479" s="187" t="s">
        <v>202</v>
      </c>
    </row>
    <row r="480" s="13" customFormat="1">
      <c r="A480" s="13"/>
      <c r="B480" s="185"/>
      <c r="C480" s="13"/>
      <c r="D480" s="186" t="s">
        <v>210</v>
      </c>
      <c r="E480" s="187" t="s">
        <v>1</v>
      </c>
      <c r="F480" s="188" t="s">
        <v>804</v>
      </c>
      <c r="G480" s="13"/>
      <c r="H480" s="189">
        <v>1</v>
      </c>
      <c r="I480" s="190"/>
      <c r="J480" s="13"/>
      <c r="K480" s="13"/>
      <c r="L480" s="185"/>
      <c r="M480" s="191"/>
      <c r="N480" s="192"/>
      <c r="O480" s="192"/>
      <c r="P480" s="192"/>
      <c r="Q480" s="192"/>
      <c r="R480" s="192"/>
      <c r="S480" s="192"/>
      <c r="T480" s="19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7" t="s">
        <v>210</v>
      </c>
      <c r="AU480" s="187" t="s">
        <v>86</v>
      </c>
      <c r="AV480" s="13" t="s">
        <v>86</v>
      </c>
      <c r="AW480" s="13" t="s">
        <v>33</v>
      </c>
      <c r="AX480" s="13" t="s">
        <v>77</v>
      </c>
      <c r="AY480" s="187" t="s">
        <v>202</v>
      </c>
    </row>
    <row r="481" s="13" customFormat="1">
      <c r="A481" s="13"/>
      <c r="B481" s="185"/>
      <c r="C481" s="13"/>
      <c r="D481" s="186" t="s">
        <v>210</v>
      </c>
      <c r="E481" s="187" t="s">
        <v>1</v>
      </c>
      <c r="F481" s="188" t="s">
        <v>805</v>
      </c>
      <c r="G481" s="13"/>
      <c r="H481" s="189">
        <v>1</v>
      </c>
      <c r="I481" s="190"/>
      <c r="J481" s="13"/>
      <c r="K481" s="13"/>
      <c r="L481" s="185"/>
      <c r="M481" s="191"/>
      <c r="N481" s="192"/>
      <c r="O481" s="192"/>
      <c r="P481" s="192"/>
      <c r="Q481" s="192"/>
      <c r="R481" s="192"/>
      <c r="S481" s="192"/>
      <c r="T481" s="19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7" t="s">
        <v>210</v>
      </c>
      <c r="AU481" s="187" t="s">
        <v>86</v>
      </c>
      <c r="AV481" s="13" t="s">
        <v>86</v>
      </c>
      <c r="AW481" s="13" t="s">
        <v>33</v>
      </c>
      <c r="AX481" s="13" t="s">
        <v>77</v>
      </c>
      <c r="AY481" s="187" t="s">
        <v>202</v>
      </c>
    </row>
    <row r="482" s="13" customFormat="1">
      <c r="A482" s="13"/>
      <c r="B482" s="185"/>
      <c r="C482" s="13"/>
      <c r="D482" s="186" t="s">
        <v>210</v>
      </c>
      <c r="E482" s="187" t="s">
        <v>1</v>
      </c>
      <c r="F482" s="188" t="s">
        <v>806</v>
      </c>
      <c r="G482" s="13"/>
      <c r="H482" s="189">
        <v>1</v>
      </c>
      <c r="I482" s="190"/>
      <c r="J482" s="13"/>
      <c r="K482" s="13"/>
      <c r="L482" s="185"/>
      <c r="M482" s="191"/>
      <c r="N482" s="192"/>
      <c r="O482" s="192"/>
      <c r="P482" s="192"/>
      <c r="Q482" s="192"/>
      <c r="R482" s="192"/>
      <c r="S482" s="192"/>
      <c r="T482" s="19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87" t="s">
        <v>210</v>
      </c>
      <c r="AU482" s="187" t="s">
        <v>86</v>
      </c>
      <c r="AV482" s="13" t="s">
        <v>86</v>
      </c>
      <c r="AW482" s="13" t="s">
        <v>33</v>
      </c>
      <c r="AX482" s="13" t="s">
        <v>77</v>
      </c>
      <c r="AY482" s="187" t="s">
        <v>202</v>
      </c>
    </row>
    <row r="483" s="14" customFormat="1">
      <c r="A483" s="14"/>
      <c r="B483" s="194"/>
      <c r="C483" s="14"/>
      <c r="D483" s="186" t="s">
        <v>210</v>
      </c>
      <c r="E483" s="195" t="s">
        <v>1</v>
      </c>
      <c r="F483" s="196" t="s">
        <v>237</v>
      </c>
      <c r="G483" s="14"/>
      <c r="H483" s="197">
        <v>14</v>
      </c>
      <c r="I483" s="198"/>
      <c r="J483" s="14"/>
      <c r="K483" s="14"/>
      <c r="L483" s="194"/>
      <c r="M483" s="199"/>
      <c r="N483" s="200"/>
      <c r="O483" s="200"/>
      <c r="P483" s="200"/>
      <c r="Q483" s="200"/>
      <c r="R483" s="200"/>
      <c r="S483" s="200"/>
      <c r="T483" s="201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195" t="s">
        <v>210</v>
      </c>
      <c r="AU483" s="195" t="s">
        <v>86</v>
      </c>
      <c r="AV483" s="14" t="s">
        <v>89</v>
      </c>
      <c r="AW483" s="14" t="s">
        <v>33</v>
      </c>
      <c r="AX483" s="14" t="s">
        <v>8</v>
      </c>
      <c r="AY483" s="195" t="s">
        <v>202</v>
      </c>
    </row>
    <row r="484" s="2" customFormat="1" ht="16.5" customHeight="1">
      <c r="A484" s="37"/>
      <c r="B484" s="171"/>
      <c r="C484" s="202" t="s">
        <v>807</v>
      </c>
      <c r="D484" s="202" t="s">
        <v>276</v>
      </c>
      <c r="E484" s="203" t="s">
        <v>808</v>
      </c>
      <c r="F484" s="204" t="s">
        <v>809</v>
      </c>
      <c r="G484" s="205" t="s">
        <v>408</v>
      </c>
      <c r="H484" s="206">
        <v>14</v>
      </c>
      <c r="I484" s="207"/>
      <c r="J484" s="208">
        <f>ROUND(I484*H484,0)</f>
        <v>0</v>
      </c>
      <c r="K484" s="204" t="s">
        <v>208</v>
      </c>
      <c r="L484" s="209"/>
      <c r="M484" s="210" t="s">
        <v>1</v>
      </c>
      <c r="N484" s="211" t="s">
        <v>42</v>
      </c>
      <c r="O484" s="76"/>
      <c r="P484" s="181">
        <f>O484*H484</f>
        <v>0</v>
      </c>
      <c r="Q484" s="181">
        <v>0.00014999999999999999</v>
      </c>
      <c r="R484" s="181">
        <f>Q484*H484</f>
        <v>0.0020999999999999999</v>
      </c>
      <c r="S484" s="181">
        <v>0</v>
      </c>
      <c r="T484" s="182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83" t="s">
        <v>401</v>
      </c>
      <c r="AT484" s="183" t="s">
        <v>276</v>
      </c>
      <c r="AU484" s="183" t="s">
        <v>86</v>
      </c>
      <c r="AY484" s="18" t="s">
        <v>202</v>
      </c>
      <c r="BE484" s="184">
        <f>IF(N484="základní",J484,0)</f>
        <v>0</v>
      </c>
      <c r="BF484" s="184">
        <f>IF(N484="snížená",J484,0)</f>
        <v>0</v>
      </c>
      <c r="BG484" s="184">
        <f>IF(N484="zákl. přenesená",J484,0)</f>
        <v>0</v>
      </c>
      <c r="BH484" s="184">
        <f>IF(N484="sníž. přenesená",J484,0)</f>
        <v>0</v>
      </c>
      <c r="BI484" s="184">
        <f>IF(N484="nulová",J484,0)</f>
        <v>0</v>
      </c>
      <c r="BJ484" s="18" t="s">
        <v>8</v>
      </c>
      <c r="BK484" s="184">
        <f>ROUND(I484*H484,0)</f>
        <v>0</v>
      </c>
      <c r="BL484" s="18" t="s">
        <v>281</v>
      </c>
      <c r="BM484" s="183" t="s">
        <v>810</v>
      </c>
    </row>
    <row r="485" s="2" customFormat="1" ht="21.75" customHeight="1">
      <c r="A485" s="37"/>
      <c r="B485" s="171"/>
      <c r="C485" s="172" t="s">
        <v>811</v>
      </c>
      <c r="D485" s="172" t="s">
        <v>204</v>
      </c>
      <c r="E485" s="173" t="s">
        <v>812</v>
      </c>
      <c r="F485" s="174" t="s">
        <v>813</v>
      </c>
      <c r="G485" s="175" t="s">
        <v>408</v>
      </c>
      <c r="H485" s="176">
        <v>14</v>
      </c>
      <c r="I485" s="177"/>
      <c r="J485" s="178">
        <f>ROUND(I485*H485,0)</f>
        <v>0</v>
      </c>
      <c r="K485" s="174" t="s">
        <v>208</v>
      </c>
      <c r="L485" s="38"/>
      <c r="M485" s="179" t="s">
        <v>1</v>
      </c>
      <c r="N485" s="180" t="s">
        <v>42</v>
      </c>
      <c r="O485" s="76"/>
      <c r="P485" s="181">
        <f>O485*H485</f>
        <v>0</v>
      </c>
      <c r="Q485" s="181">
        <v>0</v>
      </c>
      <c r="R485" s="181">
        <f>Q485*H485</f>
        <v>0</v>
      </c>
      <c r="S485" s="181">
        <v>0</v>
      </c>
      <c r="T485" s="182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83" t="s">
        <v>281</v>
      </c>
      <c r="AT485" s="183" t="s">
        <v>204</v>
      </c>
      <c r="AU485" s="183" t="s">
        <v>86</v>
      </c>
      <c r="AY485" s="18" t="s">
        <v>202</v>
      </c>
      <c r="BE485" s="184">
        <f>IF(N485="základní",J485,0)</f>
        <v>0</v>
      </c>
      <c r="BF485" s="184">
        <f>IF(N485="snížená",J485,0)</f>
        <v>0</v>
      </c>
      <c r="BG485" s="184">
        <f>IF(N485="zákl. přenesená",J485,0)</f>
        <v>0</v>
      </c>
      <c r="BH485" s="184">
        <f>IF(N485="sníž. přenesená",J485,0)</f>
        <v>0</v>
      </c>
      <c r="BI485" s="184">
        <f>IF(N485="nulová",J485,0)</f>
        <v>0</v>
      </c>
      <c r="BJ485" s="18" t="s">
        <v>8</v>
      </c>
      <c r="BK485" s="184">
        <f>ROUND(I485*H485,0)</f>
        <v>0</v>
      </c>
      <c r="BL485" s="18" t="s">
        <v>281</v>
      </c>
      <c r="BM485" s="183" t="s">
        <v>814</v>
      </c>
    </row>
    <row r="486" s="13" customFormat="1">
      <c r="A486" s="13"/>
      <c r="B486" s="185"/>
      <c r="C486" s="13"/>
      <c r="D486" s="186" t="s">
        <v>210</v>
      </c>
      <c r="E486" s="187" t="s">
        <v>1</v>
      </c>
      <c r="F486" s="188" t="s">
        <v>773</v>
      </c>
      <c r="G486" s="13"/>
      <c r="H486" s="189">
        <v>1</v>
      </c>
      <c r="I486" s="190"/>
      <c r="J486" s="13"/>
      <c r="K486" s="13"/>
      <c r="L486" s="185"/>
      <c r="M486" s="191"/>
      <c r="N486" s="192"/>
      <c r="O486" s="192"/>
      <c r="P486" s="192"/>
      <c r="Q486" s="192"/>
      <c r="R486" s="192"/>
      <c r="S486" s="192"/>
      <c r="T486" s="19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7" t="s">
        <v>210</v>
      </c>
      <c r="AU486" s="187" t="s">
        <v>86</v>
      </c>
      <c r="AV486" s="13" t="s">
        <v>86</v>
      </c>
      <c r="AW486" s="13" t="s">
        <v>33</v>
      </c>
      <c r="AX486" s="13" t="s">
        <v>77</v>
      </c>
      <c r="AY486" s="187" t="s">
        <v>202</v>
      </c>
    </row>
    <row r="487" s="13" customFormat="1">
      <c r="A487" s="13"/>
      <c r="B487" s="185"/>
      <c r="C487" s="13"/>
      <c r="D487" s="186" t="s">
        <v>210</v>
      </c>
      <c r="E487" s="187" t="s">
        <v>1</v>
      </c>
      <c r="F487" s="188" t="s">
        <v>774</v>
      </c>
      <c r="G487" s="13"/>
      <c r="H487" s="189">
        <v>1</v>
      </c>
      <c r="I487" s="190"/>
      <c r="J487" s="13"/>
      <c r="K487" s="13"/>
      <c r="L487" s="185"/>
      <c r="M487" s="191"/>
      <c r="N487" s="192"/>
      <c r="O487" s="192"/>
      <c r="P487" s="192"/>
      <c r="Q487" s="192"/>
      <c r="R487" s="192"/>
      <c r="S487" s="192"/>
      <c r="T487" s="19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87" t="s">
        <v>210</v>
      </c>
      <c r="AU487" s="187" t="s">
        <v>86</v>
      </c>
      <c r="AV487" s="13" t="s">
        <v>86</v>
      </c>
      <c r="AW487" s="13" t="s">
        <v>33</v>
      </c>
      <c r="AX487" s="13" t="s">
        <v>77</v>
      </c>
      <c r="AY487" s="187" t="s">
        <v>202</v>
      </c>
    </row>
    <row r="488" s="13" customFormat="1">
      <c r="A488" s="13"/>
      <c r="B488" s="185"/>
      <c r="C488" s="13"/>
      <c r="D488" s="186" t="s">
        <v>210</v>
      </c>
      <c r="E488" s="187" t="s">
        <v>1</v>
      </c>
      <c r="F488" s="188" t="s">
        <v>802</v>
      </c>
      <c r="G488" s="13"/>
      <c r="H488" s="189">
        <v>7</v>
      </c>
      <c r="I488" s="190"/>
      <c r="J488" s="13"/>
      <c r="K488" s="13"/>
      <c r="L488" s="185"/>
      <c r="M488" s="191"/>
      <c r="N488" s="192"/>
      <c r="O488" s="192"/>
      <c r="P488" s="192"/>
      <c r="Q488" s="192"/>
      <c r="R488" s="192"/>
      <c r="S488" s="192"/>
      <c r="T488" s="19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87" t="s">
        <v>210</v>
      </c>
      <c r="AU488" s="187" t="s">
        <v>86</v>
      </c>
      <c r="AV488" s="13" t="s">
        <v>86</v>
      </c>
      <c r="AW488" s="13" t="s">
        <v>33</v>
      </c>
      <c r="AX488" s="13" t="s">
        <v>77</v>
      </c>
      <c r="AY488" s="187" t="s">
        <v>202</v>
      </c>
    </row>
    <row r="489" s="13" customFormat="1">
      <c r="A489" s="13"/>
      <c r="B489" s="185"/>
      <c r="C489" s="13"/>
      <c r="D489" s="186" t="s">
        <v>210</v>
      </c>
      <c r="E489" s="187" t="s">
        <v>1</v>
      </c>
      <c r="F489" s="188" t="s">
        <v>803</v>
      </c>
      <c r="G489" s="13"/>
      <c r="H489" s="189">
        <v>2</v>
      </c>
      <c r="I489" s="190"/>
      <c r="J489" s="13"/>
      <c r="K489" s="13"/>
      <c r="L489" s="185"/>
      <c r="M489" s="191"/>
      <c r="N489" s="192"/>
      <c r="O489" s="192"/>
      <c r="P489" s="192"/>
      <c r="Q489" s="192"/>
      <c r="R489" s="192"/>
      <c r="S489" s="192"/>
      <c r="T489" s="19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7" t="s">
        <v>210</v>
      </c>
      <c r="AU489" s="187" t="s">
        <v>86</v>
      </c>
      <c r="AV489" s="13" t="s">
        <v>86</v>
      </c>
      <c r="AW489" s="13" t="s">
        <v>33</v>
      </c>
      <c r="AX489" s="13" t="s">
        <v>77</v>
      </c>
      <c r="AY489" s="187" t="s">
        <v>202</v>
      </c>
    </row>
    <row r="490" s="13" customFormat="1">
      <c r="A490" s="13"/>
      <c r="B490" s="185"/>
      <c r="C490" s="13"/>
      <c r="D490" s="186" t="s">
        <v>210</v>
      </c>
      <c r="E490" s="187" t="s">
        <v>1</v>
      </c>
      <c r="F490" s="188" t="s">
        <v>804</v>
      </c>
      <c r="G490" s="13"/>
      <c r="H490" s="189">
        <v>1</v>
      </c>
      <c r="I490" s="190"/>
      <c r="J490" s="13"/>
      <c r="K490" s="13"/>
      <c r="L490" s="185"/>
      <c r="M490" s="191"/>
      <c r="N490" s="192"/>
      <c r="O490" s="192"/>
      <c r="P490" s="192"/>
      <c r="Q490" s="192"/>
      <c r="R490" s="192"/>
      <c r="S490" s="192"/>
      <c r="T490" s="19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87" t="s">
        <v>210</v>
      </c>
      <c r="AU490" s="187" t="s">
        <v>86</v>
      </c>
      <c r="AV490" s="13" t="s">
        <v>86</v>
      </c>
      <c r="AW490" s="13" t="s">
        <v>33</v>
      </c>
      <c r="AX490" s="13" t="s">
        <v>77</v>
      </c>
      <c r="AY490" s="187" t="s">
        <v>202</v>
      </c>
    </row>
    <row r="491" s="13" customFormat="1">
      <c r="A491" s="13"/>
      <c r="B491" s="185"/>
      <c r="C491" s="13"/>
      <c r="D491" s="186" t="s">
        <v>210</v>
      </c>
      <c r="E491" s="187" t="s">
        <v>1</v>
      </c>
      <c r="F491" s="188" t="s">
        <v>805</v>
      </c>
      <c r="G491" s="13"/>
      <c r="H491" s="189">
        <v>1</v>
      </c>
      <c r="I491" s="190"/>
      <c r="J491" s="13"/>
      <c r="K491" s="13"/>
      <c r="L491" s="185"/>
      <c r="M491" s="191"/>
      <c r="N491" s="192"/>
      <c r="O491" s="192"/>
      <c r="P491" s="192"/>
      <c r="Q491" s="192"/>
      <c r="R491" s="192"/>
      <c r="S491" s="192"/>
      <c r="T491" s="19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7" t="s">
        <v>210</v>
      </c>
      <c r="AU491" s="187" t="s">
        <v>86</v>
      </c>
      <c r="AV491" s="13" t="s">
        <v>86</v>
      </c>
      <c r="AW491" s="13" t="s">
        <v>33</v>
      </c>
      <c r="AX491" s="13" t="s">
        <v>77</v>
      </c>
      <c r="AY491" s="187" t="s">
        <v>202</v>
      </c>
    </row>
    <row r="492" s="13" customFormat="1">
      <c r="A492" s="13"/>
      <c r="B492" s="185"/>
      <c r="C492" s="13"/>
      <c r="D492" s="186" t="s">
        <v>210</v>
      </c>
      <c r="E492" s="187" t="s">
        <v>1</v>
      </c>
      <c r="F492" s="188" t="s">
        <v>806</v>
      </c>
      <c r="G492" s="13"/>
      <c r="H492" s="189">
        <v>1</v>
      </c>
      <c r="I492" s="190"/>
      <c r="J492" s="13"/>
      <c r="K492" s="13"/>
      <c r="L492" s="185"/>
      <c r="M492" s="191"/>
      <c r="N492" s="192"/>
      <c r="O492" s="192"/>
      <c r="P492" s="192"/>
      <c r="Q492" s="192"/>
      <c r="R492" s="192"/>
      <c r="S492" s="192"/>
      <c r="T492" s="19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7" t="s">
        <v>210</v>
      </c>
      <c r="AU492" s="187" t="s">
        <v>86</v>
      </c>
      <c r="AV492" s="13" t="s">
        <v>86</v>
      </c>
      <c r="AW492" s="13" t="s">
        <v>33</v>
      </c>
      <c r="AX492" s="13" t="s">
        <v>77</v>
      </c>
      <c r="AY492" s="187" t="s">
        <v>202</v>
      </c>
    </row>
    <row r="493" s="14" customFormat="1">
      <c r="A493" s="14"/>
      <c r="B493" s="194"/>
      <c r="C493" s="14"/>
      <c r="D493" s="186" t="s">
        <v>210</v>
      </c>
      <c r="E493" s="195" t="s">
        <v>1</v>
      </c>
      <c r="F493" s="196" t="s">
        <v>237</v>
      </c>
      <c r="G493" s="14"/>
      <c r="H493" s="197">
        <v>14</v>
      </c>
      <c r="I493" s="198"/>
      <c r="J493" s="14"/>
      <c r="K493" s="14"/>
      <c r="L493" s="194"/>
      <c r="M493" s="199"/>
      <c r="N493" s="200"/>
      <c r="O493" s="200"/>
      <c r="P493" s="200"/>
      <c r="Q493" s="200"/>
      <c r="R493" s="200"/>
      <c r="S493" s="200"/>
      <c r="T493" s="20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195" t="s">
        <v>210</v>
      </c>
      <c r="AU493" s="195" t="s">
        <v>86</v>
      </c>
      <c r="AV493" s="14" t="s">
        <v>89</v>
      </c>
      <c r="AW493" s="14" t="s">
        <v>33</v>
      </c>
      <c r="AX493" s="14" t="s">
        <v>8</v>
      </c>
      <c r="AY493" s="195" t="s">
        <v>202</v>
      </c>
    </row>
    <row r="494" s="2" customFormat="1" ht="24.15" customHeight="1">
      <c r="A494" s="37"/>
      <c r="B494" s="171"/>
      <c r="C494" s="202" t="s">
        <v>815</v>
      </c>
      <c r="D494" s="202" t="s">
        <v>276</v>
      </c>
      <c r="E494" s="203" t="s">
        <v>816</v>
      </c>
      <c r="F494" s="204" t="s">
        <v>817</v>
      </c>
      <c r="G494" s="205" t="s">
        <v>408</v>
      </c>
      <c r="H494" s="206">
        <v>14</v>
      </c>
      <c r="I494" s="207"/>
      <c r="J494" s="208">
        <f>ROUND(I494*H494,0)</f>
        <v>0</v>
      </c>
      <c r="K494" s="204" t="s">
        <v>208</v>
      </c>
      <c r="L494" s="209"/>
      <c r="M494" s="210" t="s">
        <v>1</v>
      </c>
      <c r="N494" s="211" t="s">
        <v>42</v>
      </c>
      <c r="O494" s="76"/>
      <c r="P494" s="181">
        <f>O494*H494</f>
        <v>0</v>
      </c>
      <c r="Q494" s="181">
        <v>0.0022000000000000001</v>
      </c>
      <c r="R494" s="181">
        <f>Q494*H494</f>
        <v>0.030800000000000001</v>
      </c>
      <c r="S494" s="181">
        <v>0</v>
      </c>
      <c r="T494" s="182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83" t="s">
        <v>401</v>
      </c>
      <c r="AT494" s="183" t="s">
        <v>276</v>
      </c>
      <c r="AU494" s="183" t="s">
        <v>86</v>
      </c>
      <c r="AY494" s="18" t="s">
        <v>202</v>
      </c>
      <c r="BE494" s="184">
        <f>IF(N494="základní",J494,0)</f>
        <v>0</v>
      </c>
      <c r="BF494" s="184">
        <f>IF(N494="snížená",J494,0)</f>
        <v>0</v>
      </c>
      <c r="BG494" s="184">
        <f>IF(N494="zákl. přenesená",J494,0)</f>
        <v>0</v>
      </c>
      <c r="BH494" s="184">
        <f>IF(N494="sníž. přenesená",J494,0)</f>
        <v>0</v>
      </c>
      <c r="BI494" s="184">
        <f>IF(N494="nulová",J494,0)</f>
        <v>0</v>
      </c>
      <c r="BJ494" s="18" t="s">
        <v>8</v>
      </c>
      <c r="BK494" s="184">
        <f>ROUND(I494*H494,0)</f>
        <v>0</v>
      </c>
      <c r="BL494" s="18" t="s">
        <v>281</v>
      </c>
      <c r="BM494" s="183" t="s">
        <v>818</v>
      </c>
    </row>
    <row r="495" s="2" customFormat="1" ht="16.5" customHeight="1">
      <c r="A495" s="37"/>
      <c r="B495" s="171"/>
      <c r="C495" s="172" t="s">
        <v>819</v>
      </c>
      <c r="D495" s="172" t="s">
        <v>204</v>
      </c>
      <c r="E495" s="173" t="s">
        <v>820</v>
      </c>
      <c r="F495" s="174" t="s">
        <v>821</v>
      </c>
      <c r="G495" s="175" t="s">
        <v>241</v>
      </c>
      <c r="H495" s="176">
        <v>19.219999999999999</v>
      </c>
      <c r="I495" s="177"/>
      <c r="J495" s="178">
        <f>ROUND(I495*H495,0)</f>
        <v>0</v>
      </c>
      <c r="K495" s="174" t="s">
        <v>208</v>
      </c>
      <c r="L495" s="38"/>
      <c r="M495" s="179" t="s">
        <v>1</v>
      </c>
      <c r="N495" s="180" t="s">
        <v>42</v>
      </c>
      <c r="O495" s="76"/>
      <c r="P495" s="181">
        <f>O495*H495</f>
        <v>0</v>
      </c>
      <c r="Q495" s="181">
        <v>0</v>
      </c>
      <c r="R495" s="181">
        <f>Q495*H495</f>
        <v>0</v>
      </c>
      <c r="S495" s="181">
        <v>0.00069999999999999999</v>
      </c>
      <c r="T495" s="182">
        <f>S495*H495</f>
        <v>0.013453999999999999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83" t="s">
        <v>281</v>
      </c>
      <c r="AT495" s="183" t="s">
        <v>204</v>
      </c>
      <c r="AU495" s="183" t="s">
        <v>86</v>
      </c>
      <c r="AY495" s="18" t="s">
        <v>202</v>
      </c>
      <c r="BE495" s="184">
        <f>IF(N495="základní",J495,0)</f>
        <v>0</v>
      </c>
      <c r="BF495" s="184">
        <f>IF(N495="snížená",J495,0)</f>
        <v>0</v>
      </c>
      <c r="BG495" s="184">
        <f>IF(N495="zákl. přenesená",J495,0)</f>
        <v>0</v>
      </c>
      <c r="BH495" s="184">
        <f>IF(N495="sníž. přenesená",J495,0)</f>
        <v>0</v>
      </c>
      <c r="BI495" s="184">
        <f>IF(N495="nulová",J495,0)</f>
        <v>0</v>
      </c>
      <c r="BJ495" s="18" t="s">
        <v>8</v>
      </c>
      <c r="BK495" s="184">
        <f>ROUND(I495*H495,0)</f>
        <v>0</v>
      </c>
      <c r="BL495" s="18" t="s">
        <v>281</v>
      </c>
      <c r="BM495" s="183" t="s">
        <v>822</v>
      </c>
    </row>
    <row r="496" s="13" customFormat="1">
      <c r="A496" s="13"/>
      <c r="B496" s="185"/>
      <c r="C496" s="13"/>
      <c r="D496" s="186" t="s">
        <v>210</v>
      </c>
      <c r="E496" s="187" t="s">
        <v>1</v>
      </c>
      <c r="F496" s="188" t="s">
        <v>823</v>
      </c>
      <c r="G496" s="13"/>
      <c r="H496" s="189">
        <v>1.909</v>
      </c>
      <c r="I496" s="190"/>
      <c r="J496" s="13"/>
      <c r="K496" s="13"/>
      <c r="L496" s="185"/>
      <c r="M496" s="191"/>
      <c r="N496" s="192"/>
      <c r="O496" s="192"/>
      <c r="P496" s="192"/>
      <c r="Q496" s="192"/>
      <c r="R496" s="192"/>
      <c r="S496" s="192"/>
      <c r="T496" s="19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7" t="s">
        <v>210</v>
      </c>
      <c r="AU496" s="187" t="s">
        <v>86</v>
      </c>
      <c r="AV496" s="13" t="s">
        <v>86</v>
      </c>
      <c r="AW496" s="13" t="s">
        <v>33</v>
      </c>
      <c r="AX496" s="13" t="s">
        <v>77</v>
      </c>
      <c r="AY496" s="187" t="s">
        <v>202</v>
      </c>
    </row>
    <row r="497" s="13" customFormat="1">
      <c r="A497" s="13"/>
      <c r="B497" s="185"/>
      <c r="C497" s="13"/>
      <c r="D497" s="186" t="s">
        <v>210</v>
      </c>
      <c r="E497" s="187" t="s">
        <v>1</v>
      </c>
      <c r="F497" s="188" t="s">
        <v>824</v>
      </c>
      <c r="G497" s="13"/>
      <c r="H497" s="189">
        <v>2.0569999999999999</v>
      </c>
      <c r="I497" s="190"/>
      <c r="J497" s="13"/>
      <c r="K497" s="13"/>
      <c r="L497" s="185"/>
      <c r="M497" s="191"/>
      <c r="N497" s="192"/>
      <c r="O497" s="192"/>
      <c r="P497" s="192"/>
      <c r="Q497" s="192"/>
      <c r="R497" s="192"/>
      <c r="S497" s="192"/>
      <c r="T497" s="19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7" t="s">
        <v>210</v>
      </c>
      <c r="AU497" s="187" t="s">
        <v>86</v>
      </c>
      <c r="AV497" s="13" t="s">
        <v>86</v>
      </c>
      <c r="AW497" s="13" t="s">
        <v>33</v>
      </c>
      <c r="AX497" s="13" t="s">
        <v>77</v>
      </c>
      <c r="AY497" s="187" t="s">
        <v>202</v>
      </c>
    </row>
    <row r="498" s="13" customFormat="1">
      <c r="A498" s="13"/>
      <c r="B498" s="185"/>
      <c r="C498" s="13"/>
      <c r="D498" s="186" t="s">
        <v>210</v>
      </c>
      <c r="E498" s="187" t="s">
        <v>1</v>
      </c>
      <c r="F498" s="188" t="s">
        <v>825</v>
      </c>
      <c r="G498" s="13"/>
      <c r="H498" s="189">
        <v>6.1699999999999999</v>
      </c>
      <c r="I498" s="190"/>
      <c r="J498" s="13"/>
      <c r="K498" s="13"/>
      <c r="L498" s="185"/>
      <c r="M498" s="191"/>
      <c r="N498" s="192"/>
      <c r="O498" s="192"/>
      <c r="P498" s="192"/>
      <c r="Q498" s="192"/>
      <c r="R498" s="192"/>
      <c r="S498" s="192"/>
      <c r="T498" s="19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7" t="s">
        <v>210</v>
      </c>
      <c r="AU498" s="187" t="s">
        <v>86</v>
      </c>
      <c r="AV498" s="13" t="s">
        <v>86</v>
      </c>
      <c r="AW498" s="13" t="s">
        <v>33</v>
      </c>
      <c r="AX498" s="13" t="s">
        <v>77</v>
      </c>
      <c r="AY498" s="187" t="s">
        <v>202</v>
      </c>
    </row>
    <row r="499" s="13" customFormat="1">
      <c r="A499" s="13"/>
      <c r="B499" s="185"/>
      <c r="C499" s="13"/>
      <c r="D499" s="186" t="s">
        <v>210</v>
      </c>
      <c r="E499" s="187" t="s">
        <v>1</v>
      </c>
      <c r="F499" s="188" t="s">
        <v>826</v>
      </c>
      <c r="G499" s="13"/>
      <c r="H499" s="189">
        <v>2.052</v>
      </c>
      <c r="I499" s="190"/>
      <c r="J499" s="13"/>
      <c r="K499" s="13"/>
      <c r="L499" s="185"/>
      <c r="M499" s="191"/>
      <c r="N499" s="192"/>
      <c r="O499" s="192"/>
      <c r="P499" s="192"/>
      <c r="Q499" s="192"/>
      <c r="R499" s="192"/>
      <c r="S499" s="192"/>
      <c r="T499" s="19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87" t="s">
        <v>210</v>
      </c>
      <c r="AU499" s="187" t="s">
        <v>86</v>
      </c>
      <c r="AV499" s="13" t="s">
        <v>86</v>
      </c>
      <c r="AW499" s="13" t="s">
        <v>33</v>
      </c>
      <c r="AX499" s="13" t="s">
        <v>77</v>
      </c>
      <c r="AY499" s="187" t="s">
        <v>202</v>
      </c>
    </row>
    <row r="500" s="13" customFormat="1">
      <c r="A500" s="13"/>
      <c r="B500" s="185"/>
      <c r="C500" s="13"/>
      <c r="D500" s="186" t="s">
        <v>210</v>
      </c>
      <c r="E500" s="187" t="s">
        <v>1</v>
      </c>
      <c r="F500" s="188" t="s">
        <v>827</v>
      </c>
      <c r="G500" s="13"/>
      <c r="H500" s="189">
        <v>1.78</v>
      </c>
      <c r="I500" s="190"/>
      <c r="J500" s="13"/>
      <c r="K500" s="13"/>
      <c r="L500" s="185"/>
      <c r="M500" s="191"/>
      <c r="N500" s="192"/>
      <c r="O500" s="192"/>
      <c r="P500" s="192"/>
      <c r="Q500" s="192"/>
      <c r="R500" s="192"/>
      <c r="S500" s="192"/>
      <c r="T500" s="19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7" t="s">
        <v>210</v>
      </c>
      <c r="AU500" s="187" t="s">
        <v>86</v>
      </c>
      <c r="AV500" s="13" t="s">
        <v>86</v>
      </c>
      <c r="AW500" s="13" t="s">
        <v>33</v>
      </c>
      <c r="AX500" s="13" t="s">
        <v>77</v>
      </c>
      <c r="AY500" s="187" t="s">
        <v>202</v>
      </c>
    </row>
    <row r="501" s="13" customFormat="1">
      <c r="A501" s="13"/>
      <c r="B501" s="185"/>
      <c r="C501" s="13"/>
      <c r="D501" s="186" t="s">
        <v>210</v>
      </c>
      <c r="E501" s="187" t="s">
        <v>1</v>
      </c>
      <c r="F501" s="188" t="s">
        <v>828</v>
      </c>
      <c r="G501" s="13"/>
      <c r="H501" s="189">
        <v>1.7250000000000001</v>
      </c>
      <c r="I501" s="190"/>
      <c r="J501" s="13"/>
      <c r="K501" s="13"/>
      <c r="L501" s="185"/>
      <c r="M501" s="191"/>
      <c r="N501" s="192"/>
      <c r="O501" s="192"/>
      <c r="P501" s="192"/>
      <c r="Q501" s="192"/>
      <c r="R501" s="192"/>
      <c r="S501" s="192"/>
      <c r="T501" s="19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7" t="s">
        <v>210</v>
      </c>
      <c r="AU501" s="187" t="s">
        <v>86</v>
      </c>
      <c r="AV501" s="13" t="s">
        <v>86</v>
      </c>
      <c r="AW501" s="13" t="s">
        <v>33</v>
      </c>
      <c r="AX501" s="13" t="s">
        <v>77</v>
      </c>
      <c r="AY501" s="187" t="s">
        <v>202</v>
      </c>
    </row>
    <row r="502" s="13" customFormat="1">
      <c r="A502" s="13"/>
      <c r="B502" s="185"/>
      <c r="C502" s="13"/>
      <c r="D502" s="186" t="s">
        <v>210</v>
      </c>
      <c r="E502" s="187" t="s">
        <v>1</v>
      </c>
      <c r="F502" s="188" t="s">
        <v>829</v>
      </c>
      <c r="G502" s="13"/>
      <c r="H502" s="189">
        <v>1.47</v>
      </c>
      <c r="I502" s="190"/>
      <c r="J502" s="13"/>
      <c r="K502" s="13"/>
      <c r="L502" s="185"/>
      <c r="M502" s="191"/>
      <c r="N502" s="192"/>
      <c r="O502" s="192"/>
      <c r="P502" s="192"/>
      <c r="Q502" s="192"/>
      <c r="R502" s="192"/>
      <c r="S502" s="192"/>
      <c r="T502" s="19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7" t="s">
        <v>210</v>
      </c>
      <c r="AU502" s="187" t="s">
        <v>86</v>
      </c>
      <c r="AV502" s="13" t="s">
        <v>86</v>
      </c>
      <c r="AW502" s="13" t="s">
        <v>33</v>
      </c>
      <c r="AX502" s="13" t="s">
        <v>77</v>
      </c>
      <c r="AY502" s="187" t="s">
        <v>202</v>
      </c>
    </row>
    <row r="503" s="13" customFormat="1">
      <c r="A503" s="13"/>
      <c r="B503" s="185"/>
      <c r="C503" s="13"/>
      <c r="D503" s="186" t="s">
        <v>210</v>
      </c>
      <c r="E503" s="187" t="s">
        <v>1</v>
      </c>
      <c r="F503" s="188" t="s">
        <v>830</v>
      </c>
      <c r="G503" s="13"/>
      <c r="H503" s="189">
        <v>2.0569999999999999</v>
      </c>
      <c r="I503" s="190"/>
      <c r="J503" s="13"/>
      <c r="K503" s="13"/>
      <c r="L503" s="185"/>
      <c r="M503" s="191"/>
      <c r="N503" s="192"/>
      <c r="O503" s="192"/>
      <c r="P503" s="192"/>
      <c r="Q503" s="192"/>
      <c r="R503" s="192"/>
      <c r="S503" s="192"/>
      <c r="T503" s="19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7" t="s">
        <v>210</v>
      </c>
      <c r="AU503" s="187" t="s">
        <v>86</v>
      </c>
      <c r="AV503" s="13" t="s">
        <v>86</v>
      </c>
      <c r="AW503" s="13" t="s">
        <v>33</v>
      </c>
      <c r="AX503" s="13" t="s">
        <v>77</v>
      </c>
      <c r="AY503" s="187" t="s">
        <v>202</v>
      </c>
    </row>
    <row r="504" s="14" customFormat="1">
      <c r="A504" s="14"/>
      <c r="B504" s="194"/>
      <c r="C504" s="14"/>
      <c r="D504" s="186" t="s">
        <v>210</v>
      </c>
      <c r="E504" s="195" t="s">
        <v>1</v>
      </c>
      <c r="F504" s="196" t="s">
        <v>237</v>
      </c>
      <c r="G504" s="14"/>
      <c r="H504" s="197">
        <v>19.219999999999999</v>
      </c>
      <c r="I504" s="198"/>
      <c r="J504" s="14"/>
      <c r="K504" s="14"/>
      <c r="L504" s="194"/>
      <c r="M504" s="199"/>
      <c r="N504" s="200"/>
      <c r="O504" s="200"/>
      <c r="P504" s="200"/>
      <c r="Q504" s="200"/>
      <c r="R504" s="200"/>
      <c r="S504" s="200"/>
      <c r="T504" s="20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195" t="s">
        <v>210</v>
      </c>
      <c r="AU504" s="195" t="s">
        <v>86</v>
      </c>
      <c r="AV504" s="14" t="s">
        <v>89</v>
      </c>
      <c r="AW504" s="14" t="s">
        <v>33</v>
      </c>
      <c r="AX504" s="14" t="s">
        <v>8</v>
      </c>
      <c r="AY504" s="195" t="s">
        <v>202</v>
      </c>
    </row>
    <row r="505" s="2" customFormat="1" ht="24.15" customHeight="1">
      <c r="A505" s="37"/>
      <c r="B505" s="171"/>
      <c r="C505" s="172" t="s">
        <v>831</v>
      </c>
      <c r="D505" s="172" t="s">
        <v>204</v>
      </c>
      <c r="E505" s="173" t="s">
        <v>832</v>
      </c>
      <c r="F505" s="174" t="s">
        <v>833</v>
      </c>
      <c r="G505" s="175" t="s">
        <v>241</v>
      </c>
      <c r="H505" s="176">
        <v>4.9740000000000002</v>
      </c>
      <c r="I505" s="177"/>
      <c r="J505" s="178">
        <f>ROUND(I505*H505,0)</f>
        <v>0</v>
      </c>
      <c r="K505" s="174" t="s">
        <v>208</v>
      </c>
      <c r="L505" s="38"/>
      <c r="M505" s="179" t="s">
        <v>1</v>
      </c>
      <c r="N505" s="180" t="s">
        <v>42</v>
      </c>
      <c r="O505" s="76"/>
      <c r="P505" s="181">
        <f>O505*H505</f>
        <v>0</v>
      </c>
      <c r="Q505" s="181">
        <v>0</v>
      </c>
      <c r="R505" s="181">
        <f>Q505*H505</f>
        <v>0</v>
      </c>
      <c r="S505" s="181">
        <v>0.00069999999999999999</v>
      </c>
      <c r="T505" s="182">
        <f>S505*H505</f>
        <v>0.0034818000000000002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83" t="s">
        <v>281</v>
      </c>
      <c r="AT505" s="183" t="s">
        <v>204</v>
      </c>
      <c r="AU505" s="183" t="s">
        <v>86</v>
      </c>
      <c r="AY505" s="18" t="s">
        <v>202</v>
      </c>
      <c r="BE505" s="184">
        <f>IF(N505="základní",J505,0)</f>
        <v>0</v>
      </c>
      <c r="BF505" s="184">
        <f>IF(N505="snížená",J505,0)</f>
        <v>0</v>
      </c>
      <c r="BG505" s="184">
        <f>IF(N505="zákl. přenesená",J505,0)</f>
        <v>0</v>
      </c>
      <c r="BH505" s="184">
        <f>IF(N505="sníž. přenesená",J505,0)</f>
        <v>0</v>
      </c>
      <c r="BI505" s="184">
        <f>IF(N505="nulová",J505,0)</f>
        <v>0</v>
      </c>
      <c r="BJ505" s="18" t="s">
        <v>8</v>
      </c>
      <c r="BK505" s="184">
        <f>ROUND(I505*H505,0)</f>
        <v>0</v>
      </c>
      <c r="BL505" s="18" t="s">
        <v>281</v>
      </c>
      <c r="BM505" s="183" t="s">
        <v>834</v>
      </c>
    </row>
    <row r="506" s="13" customFormat="1">
      <c r="A506" s="13"/>
      <c r="B506" s="185"/>
      <c r="C506" s="13"/>
      <c r="D506" s="186" t="s">
        <v>210</v>
      </c>
      <c r="E506" s="187" t="s">
        <v>1</v>
      </c>
      <c r="F506" s="188" t="s">
        <v>835</v>
      </c>
      <c r="G506" s="13"/>
      <c r="H506" s="189">
        <v>4.9740000000000002</v>
      </c>
      <c r="I506" s="190"/>
      <c r="J506" s="13"/>
      <c r="K506" s="13"/>
      <c r="L506" s="185"/>
      <c r="M506" s="191"/>
      <c r="N506" s="192"/>
      <c r="O506" s="192"/>
      <c r="P506" s="192"/>
      <c r="Q506" s="192"/>
      <c r="R506" s="192"/>
      <c r="S506" s="192"/>
      <c r="T506" s="19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7" t="s">
        <v>210</v>
      </c>
      <c r="AU506" s="187" t="s">
        <v>86</v>
      </c>
      <c r="AV506" s="13" t="s">
        <v>86</v>
      </c>
      <c r="AW506" s="13" t="s">
        <v>33</v>
      </c>
      <c r="AX506" s="13" t="s">
        <v>77</v>
      </c>
      <c r="AY506" s="187" t="s">
        <v>202</v>
      </c>
    </row>
    <row r="507" s="14" customFormat="1">
      <c r="A507" s="14"/>
      <c r="B507" s="194"/>
      <c r="C507" s="14"/>
      <c r="D507" s="186" t="s">
        <v>210</v>
      </c>
      <c r="E507" s="195" t="s">
        <v>1</v>
      </c>
      <c r="F507" s="196" t="s">
        <v>237</v>
      </c>
      <c r="G507" s="14"/>
      <c r="H507" s="197">
        <v>4.9740000000000002</v>
      </c>
      <c r="I507" s="198"/>
      <c r="J507" s="14"/>
      <c r="K507" s="14"/>
      <c r="L507" s="194"/>
      <c r="M507" s="199"/>
      <c r="N507" s="200"/>
      <c r="O507" s="200"/>
      <c r="P507" s="200"/>
      <c r="Q507" s="200"/>
      <c r="R507" s="200"/>
      <c r="S507" s="200"/>
      <c r="T507" s="20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195" t="s">
        <v>210</v>
      </c>
      <c r="AU507" s="195" t="s">
        <v>86</v>
      </c>
      <c r="AV507" s="14" t="s">
        <v>89</v>
      </c>
      <c r="AW507" s="14" t="s">
        <v>33</v>
      </c>
      <c r="AX507" s="14" t="s">
        <v>8</v>
      </c>
      <c r="AY507" s="195" t="s">
        <v>202</v>
      </c>
    </row>
    <row r="508" s="2" customFormat="1" ht="24.15" customHeight="1">
      <c r="A508" s="37"/>
      <c r="B508" s="171"/>
      <c r="C508" s="172" t="s">
        <v>836</v>
      </c>
      <c r="D508" s="172" t="s">
        <v>204</v>
      </c>
      <c r="E508" s="173" t="s">
        <v>837</v>
      </c>
      <c r="F508" s="174" t="s">
        <v>838</v>
      </c>
      <c r="G508" s="175" t="s">
        <v>408</v>
      </c>
      <c r="H508" s="176">
        <v>1</v>
      </c>
      <c r="I508" s="177"/>
      <c r="J508" s="178">
        <f>ROUND(I508*H508,0)</f>
        <v>0</v>
      </c>
      <c r="K508" s="174" t="s">
        <v>1</v>
      </c>
      <c r="L508" s="38"/>
      <c r="M508" s="179" t="s">
        <v>1</v>
      </c>
      <c r="N508" s="180" t="s">
        <v>42</v>
      </c>
      <c r="O508" s="76"/>
      <c r="P508" s="181">
        <f>O508*H508</f>
        <v>0</v>
      </c>
      <c r="Q508" s="181">
        <v>0</v>
      </c>
      <c r="R508" s="181">
        <f>Q508*H508</f>
        <v>0</v>
      </c>
      <c r="S508" s="181">
        <v>0.020500000000000001</v>
      </c>
      <c r="T508" s="182">
        <f>S508*H508</f>
        <v>0.020500000000000001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183" t="s">
        <v>281</v>
      </c>
      <c r="AT508" s="183" t="s">
        <v>204</v>
      </c>
      <c r="AU508" s="183" t="s">
        <v>86</v>
      </c>
      <c r="AY508" s="18" t="s">
        <v>202</v>
      </c>
      <c r="BE508" s="184">
        <f>IF(N508="základní",J508,0)</f>
        <v>0</v>
      </c>
      <c r="BF508" s="184">
        <f>IF(N508="snížená",J508,0)</f>
        <v>0</v>
      </c>
      <c r="BG508" s="184">
        <f>IF(N508="zákl. přenesená",J508,0)</f>
        <v>0</v>
      </c>
      <c r="BH508" s="184">
        <f>IF(N508="sníž. přenesená",J508,0)</f>
        <v>0</v>
      </c>
      <c r="BI508" s="184">
        <f>IF(N508="nulová",J508,0)</f>
        <v>0</v>
      </c>
      <c r="BJ508" s="18" t="s">
        <v>8</v>
      </c>
      <c r="BK508" s="184">
        <f>ROUND(I508*H508,0)</f>
        <v>0</v>
      </c>
      <c r="BL508" s="18" t="s">
        <v>281</v>
      </c>
      <c r="BM508" s="183" t="s">
        <v>839</v>
      </c>
    </row>
    <row r="509" s="13" customFormat="1">
      <c r="A509" s="13"/>
      <c r="B509" s="185"/>
      <c r="C509" s="13"/>
      <c r="D509" s="186" t="s">
        <v>210</v>
      </c>
      <c r="E509" s="187" t="s">
        <v>1</v>
      </c>
      <c r="F509" s="188" t="s">
        <v>840</v>
      </c>
      <c r="G509" s="13"/>
      <c r="H509" s="189">
        <v>1</v>
      </c>
      <c r="I509" s="190"/>
      <c r="J509" s="13"/>
      <c r="K509" s="13"/>
      <c r="L509" s="185"/>
      <c r="M509" s="191"/>
      <c r="N509" s="192"/>
      <c r="O509" s="192"/>
      <c r="P509" s="192"/>
      <c r="Q509" s="192"/>
      <c r="R509" s="192"/>
      <c r="S509" s="192"/>
      <c r="T509" s="19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87" t="s">
        <v>210</v>
      </c>
      <c r="AU509" s="187" t="s">
        <v>86</v>
      </c>
      <c r="AV509" s="13" t="s">
        <v>86</v>
      </c>
      <c r="AW509" s="13" t="s">
        <v>33</v>
      </c>
      <c r="AX509" s="13" t="s">
        <v>8</v>
      </c>
      <c r="AY509" s="187" t="s">
        <v>202</v>
      </c>
    </row>
    <row r="510" s="2" customFormat="1" ht="24.15" customHeight="1">
      <c r="A510" s="37"/>
      <c r="B510" s="171"/>
      <c r="C510" s="172" t="s">
        <v>841</v>
      </c>
      <c r="D510" s="172" t="s">
        <v>204</v>
      </c>
      <c r="E510" s="173" t="s">
        <v>842</v>
      </c>
      <c r="F510" s="174" t="s">
        <v>843</v>
      </c>
      <c r="G510" s="175" t="s">
        <v>408</v>
      </c>
      <c r="H510" s="176">
        <v>1</v>
      </c>
      <c r="I510" s="177"/>
      <c r="J510" s="178">
        <f>ROUND(I510*H510,0)</f>
        <v>0</v>
      </c>
      <c r="K510" s="174" t="s">
        <v>208</v>
      </c>
      <c r="L510" s="38"/>
      <c r="M510" s="179" t="s">
        <v>1</v>
      </c>
      <c r="N510" s="180" t="s">
        <v>42</v>
      </c>
      <c r="O510" s="76"/>
      <c r="P510" s="181">
        <f>O510*H510</f>
        <v>0</v>
      </c>
      <c r="Q510" s="181">
        <v>0</v>
      </c>
      <c r="R510" s="181">
        <f>Q510*H510</f>
        <v>0</v>
      </c>
      <c r="S510" s="181">
        <v>0</v>
      </c>
      <c r="T510" s="182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183" t="s">
        <v>281</v>
      </c>
      <c r="AT510" s="183" t="s">
        <v>204</v>
      </c>
      <c r="AU510" s="183" t="s">
        <v>86</v>
      </c>
      <c r="AY510" s="18" t="s">
        <v>202</v>
      </c>
      <c r="BE510" s="184">
        <f>IF(N510="základní",J510,0)</f>
        <v>0</v>
      </c>
      <c r="BF510" s="184">
        <f>IF(N510="snížená",J510,0)</f>
        <v>0</v>
      </c>
      <c r="BG510" s="184">
        <f>IF(N510="zákl. přenesená",J510,0)</f>
        <v>0</v>
      </c>
      <c r="BH510" s="184">
        <f>IF(N510="sníž. přenesená",J510,0)</f>
        <v>0</v>
      </c>
      <c r="BI510" s="184">
        <f>IF(N510="nulová",J510,0)</f>
        <v>0</v>
      </c>
      <c r="BJ510" s="18" t="s">
        <v>8</v>
      </c>
      <c r="BK510" s="184">
        <f>ROUND(I510*H510,0)</f>
        <v>0</v>
      </c>
      <c r="BL510" s="18" t="s">
        <v>281</v>
      </c>
      <c r="BM510" s="183" t="s">
        <v>844</v>
      </c>
    </row>
    <row r="511" s="13" customFormat="1">
      <c r="A511" s="13"/>
      <c r="B511" s="185"/>
      <c r="C511" s="13"/>
      <c r="D511" s="186" t="s">
        <v>210</v>
      </c>
      <c r="E511" s="187" t="s">
        <v>1</v>
      </c>
      <c r="F511" s="188" t="s">
        <v>845</v>
      </c>
      <c r="G511" s="13"/>
      <c r="H511" s="189">
        <v>1</v>
      </c>
      <c r="I511" s="190"/>
      <c r="J511" s="13"/>
      <c r="K511" s="13"/>
      <c r="L511" s="185"/>
      <c r="M511" s="191"/>
      <c r="N511" s="192"/>
      <c r="O511" s="192"/>
      <c r="P511" s="192"/>
      <c r="Q511" s="192"/>
      <c r="R511" s="192"/>
      <c r="S511" s="192"/>
      <c r="T511" s="19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7" t="s">
        <v>210</v>
      </c>
      <c r="AU511" s="187" t="s">
        <v>86</v>
      </c>
      <c r="AV511" s="13" t="s">
        <v>86</v>
      </c>
      <c r="AW511" s="13" t="s">
        <v>33</v>
      </c>
      <c r="AX511" s="13" t="s">
        <v>8</v>
      </c>
      <c r="AY511" s="187" t="s">
        <v>202</v>
      </c>
    </row>
    <row r="512" s="2" customFormat="1" ht="21.75" customHeight="1">
      <c r="A512" s="37"/>
      <c r="B512" s="171"/>
      <c r="C512" s="172" t="s">
        <v>846</v>
      </c>
      <c r="D512" s="172" t="s">
        <v>204</v>
      </c>
      <c r="E512" s="173" t="s">
        <v>847</v>
      </c>
      <c r="F512" s="174" t="s">
        <v>848</v>
      </c>
      <c r="G512" s="175" t="s">
        <v>241</v>
      </c>
      <c r="H512" s="176">
        <v>6.0229999999999997</v>
      </c>
      <c r="I512" s="177"/>
      <c r="J512" s="178">
        <f>ROUND(I512*H512,0)</f>
        <v>0</v>
      </c>
      <c r="K512" s="174" t="s">
        <v>208</v>
      </c>
      <c r="L512" s="38"/>
      <c r="M512" s="179" t="s">
        <v>1</v>
      </c>
      <c r="N512" s="180" t="s">
        <v>42</v>
      </c>
      <c r="O512" s="76"/>
      <c r="P512" s="181">
        <f>O512*H512</f>
        <v>0</v>
      </c>
      <c r="Q512" s="181">
        <v>0</v>
      </c>
      <c r="R512" s="181">
        <f>Q512*H512</f>
        <v>0</v>
      </c>
      <c r="S512" s="181">
        <v>0.0075399999999999998</v>
      </c>
      <c r="T512" s="182">
        <f>S512*H512</f>
        <v>0.045413419999999996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83" t="s">
        <v>281</v>
      </c>
      <c r="AT512" s="183" t="s">
        <v>204</v>
      </c>
      <c r="AU512" s="183" t="s">
        <v>86</v>
      </c>
      <c r="AY512" s="18" t="s">
        <v>202</v>
      </c>
      <c r="BE512" s="184">
        <f>IF(N512="základní",J512,0)</f>
        <v>0</v>
      </c>
      <c r="BF512" s="184">
        <f>IF(N512="snížená",J512,0)</f>
        <v>0</v>
      </c>
      <c r="BG512" s="184">
        <f>IF(N512="zákl. přenesená",J512,0)</f>
        <v>0</v>
      </c>
      <c r="BH512" s="184">
        <f>IF(N512="sníž. přenesená",J512,0)</f>
        <v>0</v>
      </c>
      <c r="BI512" s="184">
        <f>IF(N512="nulová",J512,0)</f>
        <v>0</v>
      </c>
      <c r="BJ512" s="18" t="s">
        <v>8</v>
      </c>
      <c r="BK512" s="184">
        <f>ROUND(I512*H512,0)</f>
        <v>0</v>
      </c>
      <c r="BL512" s="18" t="s">
        <v>281</v>
      </c>
      <c r="BM512" s="183" t="s">
        <v>849</v>
      </c>
    </row>
    <row r="513" s="13" customFormat="1">
      <c r="A513" s="13"/>
      <c r="B513" s="185"/>
      <c r="C513" s="13"/>
      <c r="D513" s="186" t="s">
        <v>210</v>
      </c>
      <c r="E513" s="187" t="s">
        <v>1</v>
      </c>
      <c r="F513" s="188" t="s">
        <v>850</v>
      </c>
      <c r="G513" s="13"/>
      <c r="H513" s="189">
        <v>1.909</v>
      </c>
      <c r="I513" s="190"/>
      <c r="J513" s="13"/>
      <c r="K513" s="13"/>
      <c r="L513" s="185"/>
      <c r="M513" s="191"/>
      <c r="N513" s="192"/>
      <c r="O513" s="192"/>
      <c r="P513" s="192"/>
      <c r="Q513" s="192"/>
      <c r="R513" s="192"/>
      <c r="S513" s="192"/>
      <c r="T513" s="19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7" t="s">
        <v>210</v>
      </c>
      <c r="AU513" s="187" t="s">
        <v>86</v>
      </c>
      <c r="AV513" s="13" t="s">
        <v>86</v>
      </c>
      <c r="AW513" s="13" t="s">
        <v>33</v>
      </c>
      <c r="AX513" s="13" t="s">
        <v>77</v>
      </c>
      <c r="AY513" s="187" t="s">
        <v>202</v>
      </c>
    </row>
    <row r="514" s="13" customFormat="1">
      <c r="A514" s="13"/>
      <c r="B514" s="185"/>
      <c r="C514" s="13"/>
      <c r="D514" s="186" t="s">
        <v>210</v>
      </c>
      <c r="E514" s="187" t="s">
        <v>1</v>
      </c>
      <c r="F514" s="188" t="s">
        <v>851</v>
      </c>
      <c r="G514" s="13"/>
      <c r="H514" s="189">
        <v>2.0569999999999999</v>
      </c>
      <c r="I514" s="190"/>
      <c r="J514" s="13"/>
      <c r="K514" s="13"/>
      <c r="L514" s="185"/>
      <c r="M514" s="191"/>
      <c r="N514" s="192"/>
      <c r="O514" s="192"/>
      <c r="P514" s="192"/>
      <c r="Q514" s="192"/>
      <c r="R514" s="192"/>
      <c r="S514" s="192"/>
      <c r="T514" s="19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87" t="s">
        <v>210</v>
      </c>
      <c r="AU514" s="187" t="s">
        <v>86</v>
      </c>
      <c r="AV514" s="13" t="s">
        <v>86</v>
      </c>
      <c r="AW514" s="13" t="s">
        <v>33</v>
      </c>
      <c r="AX514" s="13" t="s">
        <v>77</v>
      </c>
      <c r="AY514" s="187" t="s">
        <v>202</v>
      </c>
    </row>
    <row r="515" s="13" customFormat="1">
      <c r="A515" s="13"/>
      <c r="B515" s="185"/>
      <c r="C515" s="13"/>
      <c r="D515" s="186" t="s">
        <v>210</v>
      </c>
      <c r="E515" s="187" t="s">
        <v>1</v>
      </c>
      <c r="F515" s="188" t="s">
        <v>852</v>
      </c>
      <c r="G515" s="13"/>
      <c r="H515" s="189">
        <v>2.0569999999999999</v>
      </c>
      <c r="I515" s="190"/>
      <c r="J515" s="13"/>
      <c r="K515" s="13"/>
      <c r="L515" s="185"/>
      <c r="M515" s="191"/>
      <c r="N515" s="192"/>
      <c r="O515" s="192"/>
      <c r="P515" s="192"/>
      <c r="Q515" s="192"/>
      <c r="R515" s="192"/>
      <c r="S515" s="192"/>
      <c r="T515" s="19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87" t="s">
        <v>210</v>
      </c>
      <c r="AU515" s="187" t="s">
        <v>86</v>
      </c>
      <c r="AV515" s="13" t="s">
        <v>86</v>
      </c>
      <c r="AW515" s="13" t="s">
        <v>33</v>
      </c>
      <c r="AX515" s="13" t="s">
        <v>77</v>
      </c>
      <c r="AY515" s="187" t="s">
        <v>202</v>
      </c>
    </row>
    <row r="516" s="14" customFormat="1">
      <c r="A516" s="14"/>
      <c r="B516" s="194"/>
      <c r="C516" s="14"/>
      <c r="D516" s="186" t="s">
        <v>210</v>
      </c>
      <c r="E516" s="195" t="s">
        <v>1</v>
      </c>
      <c r="F516" s="196" t="s">
        <v>237</v>
      </c>
      <c r="G516" s="14"/>
      <c r="H516" s="197">
        <v>6.0229999999999997</v>
      </c>
      <c r="I516" s="198"/>
      <c r="J516" s="14"/>
      <c r="K516" s="14"/>
      <c r="L516" s="194"/>
      <c r="M516" s="199"/>
      <c r="N516" s="200"/>
      <c r="O516" s="200"/>
      <c r="P516" s="200"/>
      <c r="Q516" s="200"/>
      <c r="R516" s="200"/>
      <c r="S516" s="200"/>
      <c r="T516" s="20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195" t="s">
        <v>210</v>
      </c>
      <c r="AU516" s="195" t="s">
        <v>86</v>
      </c>
      <c r="AV516" s="14" t="s">
        <v>89</v>
      </c>
      <c r="AW516" s="14" t="s">
        <v>33</v>
      </c>
      <c r="AX516" s="14" t="s">
        <v>8</v>
      </c>
      <c r="AY516" s="195" t="s">
        <v>202</v>
      </c>
    </row>
    <row r="517" s="2" customFormat="1" ht="24.15" customHeight="1">
      <c r="A517" s="37"/>
      <c r="B517" s="171"/>
      <c r="C517" s="172" t="s">
        <v>853</v>
      </c>
      <c r="D517" s="172" t="s">
        <v>204</v>
      </c>
      <c r="E517" s="173" t="s">
        <v>854</v>
      </c>
      <c r="F517" s="174" t="s">
        <v>855</v>
      </c>
      <c r="G517" s="175" t="s">
        <v>241</v>
      </c>
      <c r="H517" s="176">
        <v>2.895</v>
      </c>
      <c r="I517" s="177"/>
      <c r="J517" s="178">
        <f>ROUND(I517*H517,0)</f>
        <v>0</v>
      </c>
      <c r="K517" s="174" t="s">
        <v>208</v>
      </c>
      <c r="L517" s="38"/>
      <c r="M517" s="179" t="s">
        <v>1</v>
      </c>
      <c r="N517" s="180" t="s">
        <v>42</v>
      </c>
      <c r="O517" s="76"/>
      <c r="P517" s="181">
        <f>O517*H517</f>
        <v>0</v>
      </c>
      <c r="Q517" s="181">
        <v>0</v>
      </c>
      <c r="R517" s="181">
        <f>Q517*H517</f>
        <v>0</v>
      </c>
      <c r="S517" s="181">
        <v>0.0084799999999999997</v>
      </c>
      <c r="T517" s="182">
        <f>S517*H517</f>
        <v>0.024549599999999998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83" t="s">
        <v>281</v>
      </c>
      <c r="AT517" s="183" t="s">
        <v>204</v>
      </c>
      <c r="AU517" s="183" t="s">
        <v>86</v>
      </c>
      <c r="AY517" s="18" t="s">
        <v>202</v>
      </c>
      <c r="BE517" s="184">
        <f>IF(N517="základní",J517,0)</f>
        <v>0</v>
      </c>
      <c r="BF517" s="184">
        <f>IF(N517="snížená",J517,0)</f>
        <v>0</v>
      </c>
      <c r="BG517" s="184">
        <f>IF(N517="zákl. přenesená",J517,0)</f>
        <v>0</v>
      </c>
      <c r="BH517" s="184">
        <f>IF(N517="sníž. přenesená",J517,0)</f>
        <v>0</v>
      </c>
      <c r="BI517" s="184">
        <f>IF(N517="nulová",J517,0)</f>
        <v>0</v>
      </c>
      <c r="BJ517" s="18" t="s">
        <v>8</v>
      </c>
      <c r="BK517" s="184">
        <f>ROUND(I517*H517,0)</f>
        <v>0</v>
      </c>
      <c r="BL517" s="18" t="s">
        <v>281</v>
      </c>
      <c r="BM517" s="183" t="s">
        <v>856</v>
      </c>
    </row>
    <row r="518" s="13" customFormat="1">
      <c r="A518" s="13"/>
      <c r="B518" s="185"/>
      <c r="C518" s="13"/>
      <c r="D518" s="186" t="s">
        <v>210</v>
      </c>
      <c r="E518" s="187" t="s">
        <v>1</v>
      </c>
      <c r="F518" s="188" t="s">
        <v>857</v>
      </c>
      <c r="G518" s="13"/>
      <c r="H518" s="189">
        <v>2.895</v>
      </c>
      <c r="I518" s="190"/>
      <c r="J518" s="13"/>
      <c r="K518" s="13"/>
      <c r="L518" s="185"/>
      <c r="M518" s="191"/>
      <c r="N518" s="192"/>
      <c r="O518" s="192"/>
      <c r="P518" s="192"/>
      <c r="Q518" s="192"/>
      <c r="R518" s="192"/>
      <c r="S518" s="192"/>
      <c r="T518" s="19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87" t="s">
        <v>210</v>
      </c>
      <c r="AU518" s="187" t="s">
        <v>86</v>
      </c>
      <c r="AV518" s="13" t="s">
        <v>86</v>
      </c>
      <c r="AW518" s="13" t="s">
        <v>33</v>
      </c>
      <c r="AX518" s="13" t="s">
        <v>8</v>
      </c>
      <c r="AY518" s="187" t="s">
        <v>202</v>
      </c>
    </row>
    <row r="519" s="2" customFormat="1" ht="24.15" customHeight="1">
      <c r="A519" s="37"/>
      <c r="B519" s="171"/>
      <c r="C519" s="172" t="s">
        <v>858</v>
      </c>
      <c r="D519" s="172" t="s">
        <v>204</v>
      </c>
      <c r="E519" s="173" t="s">
        <v>859</v>
      </c>
      <c r="F519" s="174" t="s">
        <v>860</v>
      </c>
      <c r="G519" s="175" t="s">
        <v>408</v>
      </c>
      <c r="H519" s="176">
        <v>2</v>
      </c>
      <c r="I519" s="177"/>
      <c r="J519" s="178">
        <f>ROUND(I519*H519,0)</f>
        <v>0</v>
      </c>
      <c r="K519" s="174" t="s">
        <v>208</v>
      </c>
      <c r="L519" s="38"/>
      <c r="M519" s="179" t="s">
        <v>1</v>
      </c>
      <c r="N519" s="180" t="s">
        <v>42</v>
      </c>
      <c r="O519" s="76"/>
      <c r="P519" s="181">
        <f>O519*H519</f>
        <v>0</v>
      </c>
      <c r="Q519" s="181">
        <v>0.00047281249999999998</v>
      </c>
      <c r="R519" s="181">
        <f>Q519*H519</f>
        <v>0.00094562499999999996</v>
      </c>
      <c r="S519" s="181">
        <v>0</v>
      </c>
      <c r="T519" s="182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83" t="s">
        <v>281</v>
      </c>
      <c r="AT519" s="183" t="s">
        <v>204</v>
      </c>
      <c r="AU519" s="183" t="s">
        <v>86</v>
      </c>
      <c r="AY519" s="18" t="s">
        <v>202</v>
      </c>
      <c r="BE519" s="184">
        <f>IF(N519="základní",J519,0)</f>
        <v>0</v>
      </c>
      <c r="BF519" s="184">
        <f>IF(N519="snížená",J519,0)</f>
        <v>0</v>
      </c>
      <c r="BG519" s="184">
        <f>IF(N519="zákl. přenesená",J519,0)</f>
        <v>0</v>
      </c>
      <c r="BH519" s="184">
        <f>IF(N519="sníž. přenesená",J519,0)</f>
        <v>0</v>
      </c>
      <c r="BI519" s="184">
        <f>IF(N519="nulová",J519,0)</f>
        <v>0</v>
      </c>
      <c r="BJ519" s="18" t="s">
        <v>8</v>
      </c>
      <c r="BK519" s="184">
        <f>ROUND(I519*H519,0)</f>
        <v>0</v>
      </c>
      <c r="BL519" s="18" t="s">
        <v>281</v>
      </c>
      <c r="BM519" s="183" t="s">
        <v>861</v>
      </c>
    </row>
    <row r="520" s="13" customFormat="1">
      <c r="A520" s="13"/>
      <c r="B520" s="185"/>
      <c r="C520" s="13"/>
      <c r="D520" s="186" t="s">
        <v>210</v>
      </c>
      <c r="E520" s="187" t="s">
        <v>1</v>
      </c>
      <c r="F520" s="188" t="s">
        <v>862</v>
      </c>
      <c r="G520" s="13"/>
      <c r="H520" s="189">
        <v>2</v>
      </c>
      <c r="I520" s="190"/>
      <c r="J520" s="13"/>
      <c r="K520" s="13"/>
      <c r="L520" s="185"/>
      <c r="M520" s="191"/>
      <c r="N520" s="192"/>
      <c r="O520" s="192"/>
      <c r="P520" s="192"/>
      <c r="Q520" s="192"/>
      <c r="R520" s="192"/>
      <c r="S520" s="192"/>
      <c r="T520" s="19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87" t="s">
        <v>210</v>
      </c>
      <c r="AU520" s="187" t="s">
        <v>86</v>
      </c>
      <c r="AV520" s="13" t="s">
        <v>86</v>
      </c>
      <c r="AW520" s="13" t="s">
        <v>33</v>
      </c>
      <c r="AX520" s="13" t="s">
        <v>77</v>
      </c>
      <c r="AY520" s="187" t="s">
        <v>202</v>
      </c>
    </row>
    <row r="521" s="14" customFormat="1">
      <c r="A521" s="14"/>
      <c r="B521" s="194"/>
      <c r="C521" s="14"/>
      <c r="D521" s="186" t="s">
        <v>210</v>
      </c>
      <c r="E521" s="195" t="s">
        <v>1</v>
      </c>
      <c r="F521" s="196" t="s">
        <v>237</v>
      </c>
      <c r="G521" s="14"/>
      <c r="H521" s="197">
        <v>2</v>
      </c>
      <c r="I521" s="198"/>
      <c r="J521" s="14"/>
      <c r="K521" s="14"/>
      <c r="L521" s="194"/>
      <c r="M521" s="199"/>
      <c r="N521" s="200"/>
      <c r="O521" s="200"/>
      <c r="P521" s="200"/>
      <c r="Q521" s="200"/>
      <c r="R521" s="200"/>
      <c r="S521" s="200"/>
      <c r="T521" s="20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195" t="s">
        <v>210</v>
      </c>
      <c r="AU521" s="195" t="s">
        <v>86</v>
      </c>
      <c r="AV521" s="14" t="s">
        <v>89</v>
      </c>
      <c r="AW521" s="14" t="s">
        <v>33</v>
      </c>
      <c r="AX521" s="14" t="s">
        <v>8</v>
      </c>
      <c r="AY521" s="195" t="s">
        <v>202</v>
      </c>
    </row>
    <row r="522" s="2" customFormat="1" ht="37.8" customHeight="1">
      <c r="A522" s="37"/>
      <c r="B522" s="171"/>
      <c r="C522" s="202" t="s">
        <v>863</v>
      </c>
      <c r="D522" s="202" t="s">
        <v>276</v>
      </c>
      <c r="E522" s="203" t="s">
        <v>864</v>
      </c>
      <c r="F522" s="204" t="s">
        <v>865</v>
      </c>
      <c r="G522" s="205" t="s">
        <v>408</v>
      </c>
      <c r="H522" s="206">
        <v>2</v>
      </c>
      <c r="I522" s="207"/>
      <c r="J522" s="208">
        <f>ROUND(I522*H522,0)</f>
        <v>0</v>
      </c>
      <c r="K522" s="204" t="s">
        <v>208</v>
      </c>
      <c r="L522" s="209"/>
      <c r="M522" s="210" t="s">
        <v>1</v>
      </c>
      <c r="N522" s="211" t="s">
        <v>42</v>
      </c>
      <c r="O522" s="76"/>
      <c r="P522" s="181">
        <f>O522*H522</f>
        <v>0</v>
      </c>
      <c r="Q522" s="181">
        <v>0.016</v>
      </c>
      <c r="R522" s="181">
        <f>Q522*H522</f>
        <v>0.032000000000000001</v>
      </c>
      <c r="S522" s="181">
        <v>0</v>
      </c>
      <c r="T522" s="182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83" t="s">
        <v>401</v>
      </c>
      <c r="AT522" s="183" t="s">
        <v>276</v>
      </c>
      <c r="AU522" s="183" t="s">
        <v>86</v>
      </c>
      <c r="AY522" s="18" t="s">
        <v>202</v>
      </c>
      <c r="BE522" s="184">
        <f>IF(N522="základní",J522,0)</f>
        <v>0</v>
      </c>
      <c r="BF522" s="184">
        <f>IF(N522="snížená",J522,0)</f>
        <v>0</v>
      </c>
      <c r="BG522" s="184">
        <f>IF(N522="zákl. přenesená",J522,0)</f>
        <v>0</v>
      </c>
      <c r="BH522" s="184">
        <f>IF(N522="sníž. přenesená",J522,0)</f>
        <v>0</v>
      </c>
      <c r="BI522" s="184">
        <f>IF(N522="nulová",J522,0)</f>
        <v>0</v>
      </c>
      <c r="BJ522" s="18" t="s">
        <v>8</v>
      </c>
      <c r="BK522" s="184">
        <f>ROUND(I522*H522,0)</f>
        <v>0</v>
      </c>
      <c r="BL522" s="18" t="s">
        <v>281</v>
      </c>
      <c r="BM522" s="183" t="s">
        <v>866</v>
      </c>
    </row>
    <row r="523" s="13" customFormat="1">
      <c r="A523" s="13"/>
      <c r="B523" s="185"/>
      <c r="C523" s="13"/>
      <c r="D523" s="186" t="s">
        <v>210</v>
      </c>
      <c r="E523" s="187" t="s">
        <v>1</v>
      </c>
      <c r="F523" s="188" t="s">
        <v>862</v>
      </c>
      <c r="G523" s="13"/>
      <c r="H523" s="189">
        <v>2</v>
      </c>
      <c r="I523" s="190"/>
      <c r="J523" s="13"/>
      <c r="K523" s="13"/>
      <c r="L523" s="185"/>
      <c r="M523" s="191"/>
      <c r="N523" s="192"/>
      <c r="O523" s="192"/>
      <c r="P523" s="192"/>
      <c r="Q523" s="192"/>
      <c r="R523" s="192"/>
      <c r="S523" s="192"/>
      <c r="T523" s="19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87" t="s">
        <v>210</v>
      </c>
      <c r="AU523" s="187" t="s">
        <v>86</v>
      </c>
      <c r="AV523" s="13" t="s">
        <v>86</v>
      </c>
      <c r="AW523" s="13" t="s">
        <v>33</v>
      </c>
      <c r="AX523" s="13" t="s">
        <v>77</v>
      </c>
      <c r="AY523" s="187" t="s">
        <v>202</v>
      </c>
    </row>
    <row r="524" s="14" customFormat="1">
      <c r="A524" s="14"/>
      <c r="B524" s="194"/>
      <c r="C524" s="14"/>
      <c r="D524" s="186" t="s">
        <v>210</v>
      </c>
      <c r="E524" s="195" t="s">
        <v>1</v>
      </c>
      <c r="F524" s="196" t="s">
        <v>237</v>
      </c>
      <c r="G524" s="14"/>
      <c r="H524" s="197">
        <v>2</v>
      </c>
      <c r="I524" s="198"/>
      <c r="J524" s="14"/>
      <c r="K524" s="14"/>
      <c r="L524" s="194"/>
      <c r="M524" s="199"/>
      <c r="N524" s="200"/>
      <c r="O524" s="200"/>
      <c r="P524" s="200"/>
      <c r="Q524" s="200"/>
      <c r="R524" s="200"/>
      <c r="S524" s="200"/>
      <c r="T524" s="20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195" t="s">
        <v>210</v>
      </c>
      <c r="AU524" s="195" t="s">
        <v>86</v>
      </c>
      <c r="AV524" s="14" t="s">
        <v>89</v>
      </c>
      <c r="AW524" s="14" t="s">
        <v>33</v>
      </c>
      <c r="AX524" s="14" t="s">
        <v>8</v>
      </c>
      <c r="AY524" s="195" t="s">
        <v>202</v>
      </c>
    </row>
    <row r="525" s="2" customFormat="1" ht="24.15" customHeight="1">
      <c r="A525" s="37"/>
      <c r="B525" s="171"/>
      <c r="C525" s="172" t="s">
        <v>867</v>
      </c>
      <c r="D525" s="172" t="s">
        <v>204</v>
      </c>
      <c r="E525" s="173" t="s">
        <v>868</v>
      </c>
      <c r="F525" s="174" t="s">
        <v>869</v>
      </c>
      <c r="G525" s="175" t="s">
        <v>408</v>
      </c>
      <c r="H525" s="176">
        <v>1</v>
      </c>
      <c r="I525" s="177"/>
      <c r="J525" s="178">
        <f>ROUND(I525*H525,0)</f>
        <v>0</v>
      </c>
      <c r="K525" s="174" t="s">
        <v>208</v>
      </c>
      <c r="L525" s="38"/>
      <c r="M525" s="179" t="s">
        <v>1</v>
      </c>
      <c r="N525" s="180" t="s">
        <v>42</v>
      </c>
      <c r="O525" s="76"/>
      <c r="P525" s="181">
        <f>O525*H525</f>
        <v>0</v>
      </c>
      <c r="Q525" s="181">
        <v>0.00040118579999999998</v>
      </c>
      <c r="R525" s="181">
        <f>Q525*H525</f>
        <v>0.00040118579999999998</v>
      </c>
      <c r="S525" s="181">
        <v>0</v>
      </c>
      <c r="T525" s="182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183" t="s">
        <v>281</v>
      </c>
      <c r="AT525" s="183" t="s">
        <v>204</v>
      </c>
      <c r="AU525" s="183" t="s">
        <v>86</v>
      </c>
      <c r="AY525" s="18" t="s">
        <v>202</v>
      </c>
      <c r="BE525" s="184">
        <f>IF(N525="základní",J525,0)</f>
        <v>0</v>
      </c>
      <c r="BF525" s="184">
        <f>IF(N525="snížená",J525,0)</f>
        <v>0</v>
      </c>
      <c r="BG525" s="184">
        <f>IF(N525="zákl. přenesená",J525,0)</f>
        <v>0</v>
      </c>
      <c r="BH525" s="184">
        <f>IF(N525="sníž. přenesená",J525,0)</f>
        <v>0</v>
      </c>
      <c r="BI525" s="184">
        <f>IF(N525="nulová",J525,0)</f>
        <v>0</v>
      </c>
      <c r="BJ525" s="18" t="s">
        <v>8</v>
      </c>
      <c r="BK525" s="184">
        <f>ROUND(I525*H525,0)</f>
        <v>0</v>
      </c>
      <c r="BL525" s="18" t="s">
        <v>281</v>
      </c>
      <c r="BM525" s="183" t="s">
        <v>870</v>
      </c>
    </row>
    <row r="526" s="13" customFormat="1">
      <c r="A526" s="13"/>
      <c r="B526" s="185"/>
      <c r="C526" s="13"/>
      <c r="D526" s="186" t="s">
        <v>210</v>
      </c>
      <c r="E526" s="187" t="s">
        <v>1</v>
      </c>
      <c r="F526" s="188" t="s">
        <v>871</v>
      </c>
      <c r="G526" s="13"/>
      <c r="H526" s="189">
        <v>1</v>
      </c>
      <c r="I526" s="190"/>
      <c r="J526" s="13"/>
      <c r="K526" s="13"/>
      <c r="L526" s="185"/>
      <c r="M526" s="191"/>
      <c r="N526" s="192"/>
      <c r="O526" s="192"/>
      <c r="P526" s="192"/>
      <c r="Q526" s="192"/>
      <c r="R526" s="192"/>
      <c r="S526" s="192"/>
      <c r="T526" s="19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87" t="s">
        <v>210</v>
      </c>
      <c r="AU526" s="187" t="s">
        <v>86</v>
      </c>
      <c r="AV526" s="13" t="s">
        <v>86</v>
      </c>
      <c r="AW526" s="13" t="s">
        <v>33</v>
      </c>
      <c r="AX526" s="13" t="s">
        <v>8</v>
      </c>
      <c r="AY526" s="187" t="s">
        <v>202</v>
      </c>
    </row>
    <row r="527" s="2" customFormat="1" ht="37.8" customHeight="1">
      <c r="A527" s="37"/>
      <c r="B527" s="171"/>
      <c r="C527" s="202" t="s">
        <v>872</v>
      </c>
      <c r="D527" s="202" t="s">
        <v>276</v>
      </c>
      <c r="E527" s="203" t="s">
        <v>873</v>
      </c>
      <c r="F527" s="204" t="s">
        <v>874</v>
      </c>
      <c r="G527" s="205" t="s">
        <v>408</v>
      </c>
      <c r="H527" s="206">
        <v>1</v>
      </c>
      <c r="I527" s="207"/>
      <c r="J527" s="208">
        <f>ROUND(I527*H527,0)</f>
        <v>0</v>
      </c>
      <c r="K527" s="204" t="s">
        <v>208</v>
      </c>
      <c r="L527" s="209"/>
      <c r="M527" s="210" t="s">
        <v>1</v>
      </c>
      <c r="N527" s="211" t="s">
        <v>42</v>
      </c>
      <c r="O527" s="76"/>
      <c r="P527" s="181">
        <f>O527*H527</f>
        <v>0</v>
      </c>
      <c r="Q527" s="181">
        <v>0.016</v>
      </c>
      <c r="R527" s="181">
        <f>Q527*H527</f>
        <v>0.016</v>
      </c>
      <c r="S527" s="181">
        <v>0</v>
      </c>
      <c r="T527" s="182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83" t="s">
        <v>401</v>
      </c>
      <c r="AT527" s="183" t="s">
        <v>276</v>
      </c>
      <c r="AU527" s="183" t="s">
        <v>86</v>
      </c>
      <c r="AY527" s="18" t="s">
        <v>202</v>
      </c>
      <c r="BE527" s="184">
        <f>IF(N527="základní",J527,0)</f>
        <v>0</v>
      </c>
      <c r="BF527" s="184">
        <f>IF(N527="snížená",J527,0)</f>
        <v>0</v>
      </c>
      <c r="BG527" s="184">
        <f>IF(N527="zákl. přenesená",J527,0)</f>
        <v>0</v>
      </c>
      <c r="BH527" s="184">
        <f>IF(N527="sníž. přenesená",J527,0)</f>
        <v>0</v>
      </c>
      <c r="BI527" s="184">
        <f>IF(N527="nulová",J527,0)</f>
        <v>0</v>
      </c>
      <c r="BJ527" s="18" t="s">
        <v>8</v>
      </c>
      <c r="BK527" s="184">
        <f>ROUND(I527*H527,0)</f>
        <v>0</v>
      </c>
      <c r="BL527" s="18" t="s">
        <v>281</v>
      </c>
      <c r="BM527" s="183" t="s">
        <v>875</v>
      </c>
    </row>
    <row r="528" s="13" customFormat="1">
      <c r="A528" s="13"/>
      <c r="B528" s="185"/>
      <c r="C528" s="13"/>
      <c r="D528" s="186" t="s">
        <v>210</v>
      </c>
      <c r="E528" s="187" t="s">
        <v>1</v>
      </c>
      <c r="F528" s="188" t="s">
        <v>871</v>
      </c>
      <c r="G528" s="13"/>
      <c r="H528" s="189">
        <v>1</v>
      </c>
      <c r="I528" s="190"/>
      <c r="J528" s="13"/>
      <c r="K528" s="13"/>
      <c r="L528" s="185"/>
      <c r="M528" s="191"/>
      <c r="N528" s="192"/>
      <c r="O528" s="192"/>
      <c r="P528" s="192"/>
      <c r="Q528" s="192"/>
      <c r="R528" s="192"/>
      <c r="S528" s="192"/>
      <c r="T528" s="19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87" t="s">
        <v>210</v>
      </c>
      <c r="AU528" s="187" t="s">
        <v>86</v>
      </c>
      <c r="AV528" s="13" t="s">
        <v>86</v>
      </c>
      <c r="AW528" s="13" t="s">
        <v>33</v>
      </c>
      <c r="AX528" s="13" t="s">
        <v>8</v>
      </c>
      <c r="AY528" s="187" t="s">
        <v>202</v>
      </c>
    </row>
    <row r="529" s="2" customFormat="1" ht="24.15" customHeight="1">
      <c r="A529" s="37"/>
      <c r="B529" s="171"/>
      <c r="C529" s="172" t="s">
        <v>876</v>
      </c>
      <c r="D529" s="172" t="s">
        <v>204</v>
      </c>
      <c r="E529" s="173" t="s">
        <v>877</v>
      </c>
      <c r="F529" s="174" t="s">
        <v>878</v>
      </c>
      <c r="G529" s="175" t="s">
        <v>408</v>
      </c>
      <c r="H529" s="176">
        <v>2</v>
      </c>
      <c r="I529" s="177"/>
      <c r="J529" s="178">
        <f>ROUND(I529*H529,0)</f>
        <v>0</v>
      </c>
      <c r="K529" s="174" t="s">
        <v>208</v>
      </c>
      <c r="L529" s="38"/>
      <c r="M529" s="179" t="s">
        <v>1</v>
      </c>
      <c r="N529" s="180" t="s">
        <v>42</v>
      </c>
      <c r="O529" s="76"/>
      <c r="P529" s="181">
        <f>O529*H529</f>
        <v>0</v>
      </c>
      <c r="Q529" s="181">
        <v>0.00040834410000000003</v>
      </c>
      <c r="R529" s="181">
        <f>Q529*H529</f>
        <v>0.00081668820000000005</v>
      </c>
      <c r="S529" s="181">
        <v>0</v>
      </c>
      <c r="T529" s="182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83" t="s">
        <v>281</v>
      </c>
      <c r="AT529" s="183" t="s">
        <v>204</v>
      </c>
      <c r="AU529" s="183" t="s">
        <v>86</v>
      </c>
      <c r="AY529" s="18" t="s">
        <v>202</v>
      </c>
      <c r="BE529" s="184">
        <f>IF(N529="základní",J529,0)</f>
        <v>0</v>
      </c>
      <c r="BF529" s="184">
        <f>IF(N529="snížená",J529,0)</f>
        <v>0</v>
      </c>
      <c r="BG529" s="184">
        <f>IF(N529="zákl. přenesená",J529,0)</f>
        <v>0</v>
      </c>
      <c r="BH529" s="184">
        <f>IF(N529="sníž. přenesená",J529,0)</f>
        <v>0</v>
      </c>
      <c r="BI529" s="184">
        <f>IF(N529="nulová",J529,0)</f>
        <v>0</v>
      </c>
      <c r="BJ529" s="18" t="s">
        <v>8</v>
      </c>
      <c r="BK529" s="184">
        <f>ROUND(I529*H529,0)</f>
        <v>0</v>
      </c>
      <c r="BL529" s="18" t="s">
        <v>281</v>
      </c>
      <c r="BM529" s="183" t="s">
        <v>879</v>
      </c>
    </row>
    <row r="530" s="13" customFormat="1">
      <c r="A530" s="13"/>
      <c r="B530" s="185"/>
      <c r="C530" s="13"/>
      <c r="D530" s="186" t="s">
        <v>210</v>
      </c>
      <c r="E530" s="187" t="s">
        <v>1</v>
      </c>
      <c r="F530" s="188" t="s">
        <v>880</v>
      </c>
      <c r="G530" s="13"/>
      <c r="H530" s="189">
        <v>1</v>
      </c>
      <c r="I530" s="190"/>
      <c r="J530" s="13"/>
      <c r="K530" s="13"/>
      <c r="L530" s="185"/>
      <c r="M530" s="191"/>
      <c r="N530" s="192"/>
      <c r="O530" s="192"/>
      <c r="P530" s="192"/>
      <c r="Q530" s="192"/>
      <c r="R530" s="192"/>
      <c r="S530" s="192"/>
      <c r="T530" s="19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87" t="s">
        <v>210</v>
      </c>
      <c r="AU530" s="187" t="s">
        <v>86</v>
      </c>
      <c r="AV530" s="13" t="s">
        <v>86</v>
      </c>
      <c r="AW530" s="13" t="s">
        <v>33</v>
      </c>
      <c r="AX530" s="13" t="s">
        <v>77</v>
      </c>
      <c r="AY530" s="187" t="s">
        <v>202</v>
      </c>
    </row>
    <row r="531" s="13" customFormat="1">
      <c r="A531" s="13"/>
      <c r="B531" s="185"/>
      <c r="C531" s="13"/>
      <c r="D531" s="186" t="s">
        <v>210</v>
      </c>
      <c r="E531" s="187" t="s">
        <v>1</v>
      </c>
      <c r="F531" s="188" t="s">
        <v>881</v>
      </c>
      <c r="G531" s="13"/>
      <c r="H531" s="189">
        <v>1</v>
      </c>
      <c r="I531" s="190"/>
      <c r="J531" s="13"/>
      <c r="K531" s="13"/>
      <c r="L531" s="185"/>
      <c r="M531" s="191"/>
      <c r="N531" s="192"/>
      <c r="O531" s="192"/>
      <c r="P531" s="192"/>
      <c r="Q531" s="192"/>
      <c r="R531" s="192"/>
      <c r="S531" s="192"/>
      <c r="T531" s="19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7" t="s">
        <v>210</v>
      </c>
      <c r="AU531" s="187" t="s">
        <v>86</v>
      </c>
      <c r="AV531" s="13" t="s">
        <v>86</v>
      </c>
      <c r="AW531" s="13" t="s">
        <v>33</v>
      </c>
      <c r="AX531" s="13" t="s">
        <v>77</v>
      </c>
      <c r="AY531" s="187" t="s">
        <v>202</v>
      </c>
    </row>
    <row r="532" s="14" customFormat="1">
      <c r="A532" s="14"/>
      <c r="B532" s="194"/>
      <c r="C532" s="14"/>
      <c r="D532" s="186" t="s">
        <v>210</v>
      </c>
      <c r="E532" s="195" t="s">
        <v>1</v>
      </c>
      <c r="F532" s="196" t="s">
        <v>237</v>
      </c>
      <c r="G532" s="14"/>
      <c r="H532" s="197">
        <v>2</v>
      </c>
      <c r="I532" s="198"/>
      <c r="J532" s="14"/>
      <c r="K532" s="14"/>
      <c r="L532" s="194"/>
      <c r="M532" s="199"/>
      <c r="N532" s="200"/>
      <c r="O532" s="200"/>
      <c r="P532" s="200"/>
      <c r="Q532" s="200"/>
      <c r="R532" s="200"/>
      <c r="S532" s="200"/>
      <c r="T532" s="20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5" t="s">
        <v>210</v>
      </c>
      <c r="AU532" s="195" t="s">
        <v>86</v>
      </c>
      <c r="AV532" s="14" t="s">
        <v>89</v>
      </c>
      <c r="AW532" s="14" t="s">
        <v>33</v>
      </c>
      <c r="AX532" s="14" t="s">
        <v>8</v>
      </c>
      <c r="AY532" s="195" t="s">
        <v>202</v>
      </c>
    </row>
    <row r="533" s="2" customFormat="1" ht="24.15" customHeight="1">
      <c r="A533" s="37"/>
      <c r="B533" s="171"/>
      <c r="C533" s="172" t="s">
        <v>882</v>
      </c>
      <c r="D533" s="172" t="s">
        <v>204</v>
      </c>
      <c r="E533" s="173" t="s">
        <v>883</v>
      </c>
      <c r="F533" s="174" t="s">
        <v>884</v>
      </c>
      <c r="G533" s="175" t="s">
        <v>225</v>
      </c>
      <c r="H533" s="176">
        <v>0.191</v>
      </c>
      <c r="I533" s="177"/>
      <c r="J533" s="178">
        <f>ROUND(I533*H533,0)</f>
        <v>0</v>
      </c>
      <c r="K533" s="174" t="s">
        <v>208</v>
      </c>
      <c r="L533" s="38"/>
      <c r="M533" s="179" t="s">
        <v>1</v>
      </c>
      <c r="N533" s="180" t="s">
        <v>42</v>
      </c>
      <c r="O533" s="76"/>
      <c r="P533" s="181">
        <f>O533*H533</f>
        <v>0</v>
      </c>
      <c r="Q533" s="181">
        <v>0</v>
      </c>
      <c r="R533" s="181">
        <f>Q533*H533</f>
        <v>0</v>
      </c>
      <c r="S533" s="181">
        <v>0</v>
      </c>
      <c r="T533" s="182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83" t="s">
        <v>281</v>
      </c>
      <c r="AT533" s="183" t="s">
        <v>204</v>
      </c>
      <c r="AU533" s="183" t="s">
        <v>86</v>
      </c>
      <c r="AY533" s="18" t="s">
        <v>202</v>
      </c>
      <c r="BE533" s="184">
        <f>IF(N533="základní",J533,0)</f>
        <v>0</v>
      </c>
      <c r="BF533" s="184">
        <f>IF(N533="snížená",J533,0)</f>
        <v>0</v>
      </c>
      <c r="BG533" s="184">
        <f>IF(N533="zákl. přenesená",J533,0)</f>
        <v>0</v>
      </c>
      <c r="BH533" s="184">
        <f>IF(N533="sníž. přenesená",J533,0)</f>
        <v>0</v>
      </c>
      <c r="BI533" s="184">
        <f>IF(N533="nulová",J533,0)</f>
        <v>0</v>
      </c>
      <c r="BJ533" s="18" t="s">
        <v>8</v>
      </c>
      <c r="BK533" s="184">
        <f>ROUND(I533*H533,0)</f>
        <v>0</v>
      </c>
      <c r="BL533" s="18" t="s">
        <v>281</v>
      </c>
      <c r="BM533" s="183" t="s">
        <v>885</v>
      </c>
    </row>
    <row r="534" s="12" customFormat="1" ht="22.8" customHeight="1">
      <c r="A534" s="12"/>
      <c r="B534" s="158"/>
      <c r="C534" s="12"/>
      <c r="D534" s="159" t="s">
        <v>76</v>
      </c>
      <c r="E534" s="169" t="s">
        <v>886</v>
      </c>
      <c r="F534" s="169" t="s">
        <v>887</v>
      </c>
      <c r="G534" s="12"/>
      <c r="H534" s="12"/>
      <c r="I534" s="161"/>
      <c r="J534" s="170">
        <f>BK534</f>
        <v>0</v>
      </c>
      <c r="K534" s="12"/>
      <c r="L534" s="158"/>
      <c r="M534" s="163"/>
      <c r="N534" s="164"/>
      <c r="O534" s="164"/>
      <c r="P534" s="165">
        <f>SUM(P535:P548)</f>
        <v>0</v>
      </c>
      <c r="Q534" s="164"/>
      <c r="R534" s="165">
        <f>SUM(R535:R548)</f>
        <v>0.37780454999999996</v>
      </c>
      <c r="S534" s="164"/>
      <c r="T534" s="166">
        <f>SUM(T535:T548)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159" t="s">
        <v>86</v>
      </c>
      <c r="AT534" s="167" t="s">
        <v>76</v>
      </c>
      <c r="AU534" s="167" t="s">
        <v>8</v>
      </c>
      <c r="AY534" s="159" t="s">
        <v>202</v>
      </c>
      <c r="BK534" s="168">
        <f>SUM(BK535:BK548)</f>
        <v>0</v>
      </c>
    </row>
    <row r="535" s="2" customFormat="1" ht="16.5" customHeight="1">
      <c r="A535" s="37"/>
      <c r="B535" s="171"/>
      <c r="C535" s="172" t="s">
        <v>888</v>
      </c>
      <c r="D535" s="172" t="s">
        <v>204</v>
      </c>
      <c r="E535" s="173" t="s">
        <v>889</v>
      </c>
      <c r="F535" s="174" t="s">
        <v>890</v>
      </c>
      <c r="G535" s="175" t="s">
        <v>241</v>
      </c>
      <c r="H535" s="176">
        <v>10.390000000000001</v>
      </c>
      <c r="I535" s="177"/>
      <c r="J535" s="178">
        <f>ROUND(I535*H535,0)</f>
        <v>0</v>
      </c>
      <c r="K535" s="174" t="s">
        <v>208</v>
      </c>
      <c r="L535" s="38"/>
      <c r="M535" s="179" t="s">
        <v>1</v>
      </c>
      <c r="N535" s="180" t="s">
        <v>42</v>
      </c>
      <c r="O535" s="76"/>
      <c r="P535" s="181">
        <f>O535*H535</f>
        <v>0</v>
      </c>
      <c r="Q535" s="181">
        <v>0.00029999999999999997</v>
      </c>
      <c r="R535" s="181">
        <f>Q535*H535</f>
        <v>0.003117</v>
      </c>
      <c r="S535" s="181">
        <v>0</v>
      </c>
      <c r="T535" s="182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83" t="s">
        <v>281</v>
      </c>
      <c r="AT535" s="183" t="s">
        <v>204</v>
      </c>
      <c r="AU535" s="183" t="s">
        <v>86</v>
      </c>
      <c r="AY535" s="18" t="s">
        <v>202</v>
      </c>
      <c r="BE535" s="184">
        <f>IF(N535="základní",J535,0)</f>
        <v>0</v>
      </c>
      <c r="BF535" s="184">
        <f>IF(N535="snížená",J535,0)</f>
        <v>0</v>
      </c>
      <c r="BG535" s="184">
        <f>IF(N535="zákl. přenesená",J535,0)</f>
        <v>0</v>
      </c>
      <c r="BH535" s="184">
        <f>IF(N535="sníž. přenesená",J535,0)</f>
        <v>0</v>
      </c>
      <c r="BI535" s="184">
        <f>IF(N535="nulová",J535,0)</f>
        <v>0</v>
      </c>
      <c r="BJ535" s="18" t="s">
        <v>8</v>
      </c>
      <c r="BK535" s="184">
        <f>ROUND(I535*H535,0)</f>
        <v>0</v>
      </c>
      <c r="BL535" s="18" t="s">
        <v>281</v>
      </c>
      <c r="BM535" s="183" t="s">
        <v>891</v>
      </c>
    </row>
    <row r="536" s="13" customFormat="1">
      <c r="A536" s="13"/>
      <c r="B536" s="185"/>
      <c r="C536" s="13"/>
      <c r="D536" s="186" t="s">
        <v>210</v>
      </c>
      <c r="E536" s="187" t="s">
        <v>1</v>
      </c>
      <c r="F536" s="188" t="s">
        <v>150</v>
      </c>
      <c r="G536" s="13"/>
      <c r="H536" s="189">
        <v>10.390000000000001</v>
      </c>
      <c r="I536" s="190"/>
      <c r="J536" s="13"/>
      <c r="K536" s="13"/>
      <c r="L536" s="185"/>
      <c r="M536" s="191"/>
      <c r="N536" s="192"/>
      <c r="O536" s="192"/>
      <c r="P536" s="192"/>
      <c r="Q536" s="192"/>
      <c r="R536" s="192"/>
      <c r="S536" s="192"/>
      <c r="T536" s="19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87" t="s">
        <v>210</v>
      </c>
      <c r="AU536" s="187" t="s">
        <v>86</v>
      </c>
      <c r="AV536" s="13" t="s">
        <v>86</v>
      </c>
      <c r="AW536" s="13" t="s">
        <v>33</v>
      </c>
      <c r="AX536" s="13" t="s">
        <v>8</v>
      </c>
      <c r="AY536" s="187" t="s">
        <v>202</v>
      </c>
    </row>
    <row r="537" s="2" customFormat="1" ht="21.75" customHeight="1">
      <c r="A537" s="37"/>
      <c r="B537" s="171"/>
      <c r="C537" s="172" t="s">
        <v>892</v>
      </c>
      <c r="D537" s="172" t="s">
        <v>204</v>
      </c>
      <c r="E537" s="173" t="s">
        <v>893</v>
      </c>
      <c r="F537" s="174" t="s">
        <v>894</v>
      </c>
      <c r="G537" s="175" t="s">
        <v>241</v>
      </c>
      <c r="H537" s="176">
        <v>10.390000000000001</v>
      </c>
      <c r="I537" s="177"/>
      <c r="J537" s="178">
        <f>ROUND(I537*H537,0)</f>
        <v>0</v>
      </c>
      <c r="K537" s="174" t="s">
        <v>208</v>
      </c>
      <c r="L537" s="38"/>
      <c r="M537" s="179" t="s">
        <v>1</v>
      </c>
      <c r="N537" s="180" t="s">
        <v>42</v>
      </c>
      <c r="O537" s="76"/>
      <c r="P537" s="181">
        <f>O537*H537</f>
        <v>0</v>
      </c>
      <c r="Q537" s="181">
        <v>0.0045450000000000004</v>
      </c>
      <c r="R537" s="181">
        <f>Q537*H537</f>
        <v>0.047222550000000009</v>
      </c>
      <c r="S537" s="181">
        <v>0</v>
      </c>
      <c r="T537" s="182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83" t="s">
        <v>281</v>
      </c>
      <c r="AT537" s="183" t="s">
        <v>204</v>
      </c>
      <c r="AU537" s="183" t="s">
        <v>86</v>
      </c>
      <c r="AY537" s="18" t="s">
        <v>202</v>
      </c>
      <c r="BE537" s="184">
        <f>IF(N537="základní",J537,0)</f>
        <v>0</v>
      </c>
      <c r="BF537" s="184">
        <f>IF(N537="snížená",J537,0)</f>
        <v>0</v>
      </c>
      <c r="BG537" s="184">
        <f>IF(N537="zákl. přenesená",J537,0)</f>
        <v>0</v>
      </c>
      <c r="BH537" s="184">
        <f>IF(N537="sníž. přenesená",J537,0)</f>
        <v>0</v>
      </c>
      <c r="BI537" s="184">
        <f>IF(N537="nulová",J537,0)</f>
        <v>0</v>
      </c>
      <c r="BJ537" s="18" t="s">
        <v>8</v>
      </c>
      <c r="BK537" s="184">
        <f>ROUND(I537*H537,0)</f>
        <v>0</v>
      </c>
      <c r="BL537" s="18" t="s">
        <v>281</v>
      </c>
      <c r="BM537" s="183" t="s">
        <v>895</v>
      </c>
    </row>
    <row r="538" s="13" customFormat="1">
      <c r="A538" s="13"/>
      <c r="B538" s="185"/>
      <c r="C538" s="13"/>
      <c r="D538" s="186" t="s">
        <v>210</v>
      </c>
      <c r="E538" s="187" t="s">
        <v>1</v>
      </c>
      <c r="F538" s="188" t="s">
        <v>150</v>
      </c>
      <c r="G538" s="13"/>
      <c r="H538" s="189">
        <v>10.390000000000001</v>
      </c>
      <c r="I538" s="190"/>
      <c r="J538" s="13"/>
      <c r="K538" s="13"/>
      <c r="L538" s="185"/>
      <c r="M538" s="191"/>
      <c r="N538" s="192"/>
      <c r="O538" s="192"/>
      <c r="P538" s="192"/>
      <c r="Q538" s="192"/>
      <c r="R538" s="192"/>
      <c r="S538" s="192"/>
      <c r="T538" s="19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87" t="s">
        <v>210</v>
      </c>
      <c r="AU538" s="187" t="s">
        <v>86</v>
      </c>
      <c r="AV538" s="13" t="s">
        <v>86</v>
      </c>
      <c r="AW538" s="13" t="s">
        <v>33</v>
      </c>
      <c r="AX538" s="13" t="s">
        <v>8</v>
      </c>
      <c r="AY538" s="187" t="s">
        <v>202</v>
      </c>
    </row>
    <row r="539" s="2" customFormat="1" ht="24.15" customHeight="1">
      <c r="A539" s="37"/>
      <c r="B539" s="171"/>
      <c r="C539" s="172" t="s">
        <v>896</v>
      </c>
      <c r="D539" s="172" t="s">
        <v>204</v>
      </c>
      <c r="E539" s="173" t="s">
        <v>897</v>
      </c>
      <c r="F539" s="174" t="s">
        <v>898</v>
      </c>
      <c r="G539" s="175" t="s">
        <v>653</v>
      </c>
      <c r="H539" s="176">
        <v>7.3399999999999999</v>
      </c>
      <c r="I539" s="177"/>
      <c r="J539" s="178">
        <f>ROUND(I539*H539,0)</f>
        <v>0</v>
      </c>
      <c r="K539" s="174" t="s">
        <v>208</v>
      </c>
      <c r="L539" s="38"/>
      <c r="M539" s="179" t="s">
        <v>1</v>
      </c>
      <c r="N539" s="180" t="s">
        <v>42</v>
      </c>
      <c r="O539" s="76"/>
      <c r="P539" s="181">
        <f>O539*H539</f>
        <v>0</v>
      </c>
      <c r="Q539" s="181">
        <v>0.00058399999999999999</v>
      </c>
      <c r="R539" s="181">
        <f>Q539*H539</f>
        <v>0.00428656</v>
      </c>
      <c r="S539" s="181">
        <v>0</v>
      </c>
      <c r="T539" s="182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83" t="s">
        <v>281</v>
      </c>
      <c r="AT539" s="183" t="s">
        <v>204</v>
      </c>
      <c r="AU539" s="183" t="s">
        <v>86</v>
      </c>
      <c r="AY539" s="18" t="s">
        <v>202</v>
      </c>
      <c r="BE539" s="184">
        <f>IF(N539="základní",J539,0)</f>
        <v>0</v>
      </c>
      <c r="BF539" s="184">
        <f>IF(N539="snížená",J539,0)</f>
        <v>0</v>
      </c>
      <c r="BG539" s="184">
        <f>IF(N539="zákl. přenesená",J539,0)</f>
        <v>0</v>
      </c>
      <c r="BH539" s="184">
        <f>IF(N539="sníž. přenesená",J539,0)</f>
        <v>0</v>
      </c>
      <c r="BI539" s="184">
        <f>IF(N539="nulová",J539,0)</f>
        <v>0</v>
      </c>
      <c r="BJ539" s="18" t="s">
        <v>8</v>
      </c>
      <c r="BK539" s="184">
        <f>ROUND(I539*H539,0)</f>
        <v>0</v>
      </c>
      <c r="BL539" s="18" t="s">
        <v>281</v>
      </c>
      <c r="BM539" s="183" t="s">
        <v>899</v>
      </c>
    </row>
    <row r="540" s="13" customFormat="1">
      <c r="A540" s="13"/>
      <c r="B540" s="185"/>
      <c r="C540" s="13"/>
      <c r="D540" s="186" t="s">
        <v>210</v>
      </c>
      <c r="E540" s="187" t="s">
        <v>1</v>
      </c>
      <c r="F540" s="188" t="s">
        <v>900</v>
      </c>
      <c r="G540" s="13"/>
      <c r="H540" s="189">
        <v>7.3399999999999999</v>
      </c>
      <c r="I540" s="190"/>
      <c r="J540" s="13"/>
      <c r="K540" s="13"/>
      <c r="L540" s="185"/>
      <c r="M540" s="191"/>
      <c r="N540" s="192"/>
      <c r="O540" s="192"/>
      <c r="P540" s="192"/>
      <c r="Q540" s="192"/>
      <c r="R540" s="192"/>
      <c r="S540" s="192"/>
      <c r="T540" s="19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7" t="s">
        <v>210</v>
      </c>
      <c r="AU540" s="187" t="s">
        <v>86</v>
      </c>
      <c r="AV540" s="13" t="s">
        <v>86</v>
      </c>
      <c r="AW540" s="13" t="s">
        <v>33</v>
      </c>
      <c r="AX540" s="13" t="s">
        <v>77</v>
      </c>
      <c r="AY540" s="187" t="s">
        <v>202</v>
      </c>
    </row>
    <row r="541" s="14" customFormat="1">
      <c r="A541" s="14"/>
      <c r="B541" s="194"/>
      <c r="C541" s="14"/>
      <c r="D541" s="186" t="s">
        <v>210</v>
      </c>
      <c r="E541" s="195" t="s">
        <v>128</v>
      </c>
      <c r="F541" s="196" t="s">
        <v>237</v>
      </c>
      <c r="G541" s="14"/>
      <c r="H541" s="197">
        <v>7.3399999999999999</v>
      </c>
      <c r="I541" s="198"/>
      <c r="J541" s="14"/>
      <c r="K541" s="14"/>
      <c r="L541" s="194"/>
      <c r="M541" s="199"/>
      <c r="N541" s="200"/>
      <c r="O541" s="200"/>
      <c r="P541" s="200"/>
      <c r="Q541" s="200"/>
      <c r="R541" s="200"/>
      <c r="S541" s="200"/>
      <c r="T541" s="20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195" t="s">
        <v>210</v>
      </c>
      <c r="AU541" s="195" t="s">
        <v>86</v>
      </c>
      <c r="AV541" s="14" t="s">
        <v>89</v>
      </c>
      <c r="AW541" s="14" t="s">
        <v>33</v>
      </c>
      <c r="AX541" s="14" t="s">
        <v>8</v>
      </c>
      <c r="AY541" s="195" t="s">
        <v>202</v>
      </c>
    </row>
    <row r="542" s="2" customFormat="1" ht="33" customHeight="1">
      <c r="A542" s="37"/>
      <c r="B542" s="171"/>
      <c r="C542" s="172" t="s">
        <v>901</v>
      </c>
      <c r="D542" s="172" t="s">
        <v>204</v>
      </c>
      <c r="E542" s="173" t="s">
        <v>902</v>
      </c>
      <c r="F542" s="174" t="s">
        <v>903</v>
      </c>
      <c r="G542" s="175" t="s">
        <v>241</v>
      </c>
      <c r="H542" s="176">
        <v>10.390000000000001</v>
      </c>
      <c r="I542" s="177"/>
      <c r="J542" s="178">
        <f>ROUND(I542*H542,0)</f>
        <v>0</v>
      </c>
      <c r="K542" s="174" t="s">
        <v>208</v>
      </c>
      <c r="L542" s="38"/>
      <c r="M542" s="179" t="s">
        <v>1</v>
      </c>
      <c r="N542" s="180" t="s">
        <v>42</v>
      </c>
      <c r="O542" s="76"/>
      <c r="P542" s="181">
        <f>O542*H542</f>
        <v>0</v>
      </c>
      <c r="Q542" s="181">
        <v>0.0051960000000000001</v>
      </c>
      <c r="R542" s="181">
        <f>Q542*H542</f>
        <v>0.053986440000000004</v>
      </c>
      <c r="S542" s="181">
        <v>0</v>
      </c>
      <c r="T542" s="182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83" t="s">
        <v>281</v>
      </c>
      <c r="AT542" s="183" t="s">
        <v>204</v>
      </c>
      <c r="AU542" s="183" t="s">
        <v>86</v>
      </c>
      <c r="AY542" s="18" t="s">
        <v>202</v>
      </c>
      <c r="BE542" s="184">
        <f>IF(N542="základní",J542,0)</f>
        <v>0</v>
      </c>
      <c r="BF542" s="184">
        <f>IF(N542="snížená",J542,0)</f>
        <v>0</v>
      </c>
      <c r="BG542" s="184">
        <f>IF(N542="zákl. přenesená",J542,0)</f>
        <v>0</v>
      </c>
      <c r="BH542" s="184">
        <f>IF(N542="sníž. přenesená",J542,0)</f>
        <v>0</v>
      </c>
      <c r="BI542" s="184">
        <f>IF(N542="nulová",J542,0)</f>
        <v>0</v>
      </c>
      <c r="BJ542" s="18" t="s">
        <v>8</v>
      </c>
      <c r="BK542" s="184">
        <f>ROUND(I542*H542,0)</f>
        <v>0</v>
      </c>
      <c r="BL542" s="18" t="s">
        <v>281</v>
      </c>
      <c r="BM542" s="183" t="s">
        <v>904</v>
      </c>
    </row>
    <row r="543" s="13" customFormat="1">
      <c r="A543" s="13"/>
      <c r="B543" s="185"/>
      <c r="C543" s="13"/>
      <c r="D543" s="186" t="s">
        <v>210</v>
      </c>
      <c r="E543" s="187" t="s">
        <v>1</v>
      </c>
      <c r="F543" s="188" t="s">
        <v>150</v>
      </c>
      <c r="G543" s="13"/>
      <c r="H543" s="189">
        <v>10.390000000000001</v>
      </c>
      <c r="I543" s="190"/>
      <c r="J543" s="13"/>
      <c r="K543" s="13"/>
      <c r="L543" s="185"/>
      <c r="M543" s="191"/>
      <c r="N543" s="192"/>
      <c r="O543" s="192"/>
      <c r="P543" s="192"/>
      <c r="Q543" s="192"/>
      <c r="R543" s="192"/>
      <c r="S543" s="192"/>
      <c r="T543" s="19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87" t="s">
        <v>210</v>
      </c>
      <c r="AU543" s="187" t="s">
        <v>86</v>
      </c>
      <c r="AV543" s="13" t="s">
        <v>86</v>
      </c>
      <c r="AW543" s="13" t="s">
        <v>33</v>
      </c>
      <c r="AX543" s="13" t="s">
        <v>8</v>
      </c>
      <c r="AY543" s="187" t="s">
        <v>202</v>
      </c>
    </row>
    <row r="544" s="2" customFormat="1" ht="37.8" customHeight="1">
      <c r="A544" s="37"/>
      <c r="B544" s="171"/>
      <c r="C544" s="202" t="s">
        <v>905</v>
      </c>
      <c r="D544" s="202" t="s">
        <v>276</v>
      </c>
      <c r="E544" s="203" t="s">
        <v>906</v>
      </c>
      <c r="F544" s="204" t="s">
        <v>907</v>
      </c>
      <c r="G544" s="205" t="s">
        <v>241</v>
      </c>
      <c r="H544" s="206">
        <v>12.236000000000001</v>
      </c>
      <c r="I544" s="207"/>
      <c r="J544" s="208">
        <f>ROUND(I544*H544,0)</f>
        <v>0</v>
      </c>
      <c r="K544" s="204" t="s">
        <v>208</v>
      </c>
      <c r="L544" s="209"/>
      <c r="M544" s="210" t="s">
        <v>1</v>
      </c>
      <c r="N544" s="211" t="s">
        <v>42</v>
      </c>
      <c r="O544" s="76"/>
      <c r="P544" s="181">
        <f>O544*H544</f>
        <v>0</v>
      </c>
      <c r="Q544" s="181">
        <v>0.021999999999999999</v>
      </c>
      <c r="R544" s="181">
        <f>Q544*H544</f>
        <v>0.26919199999999999</v>
      </c>
      <c r="S544" s="181">
        <v>0</v>
      </c>
      <c r="T544" s="182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83" t="s">
        <v>401</v>
      </c>
      <c r="AT544" s="183" t="s">
        <v>276</v>
      </c>
      <c r="AU544" s="183" t="s">
        <v>86</v>
      </c>
      <c r="AY544" s="18" t="s">
        <v>202</v>
      </c>
      <c r="BE544" s="184">
        <f>IF(N544="základní",J544,0)</f>
        <v>0</v>
      </c>
      <c r="BF544" s="184">
        <f>IF(N544="snížená",J544,0)</f>
        <v>0</v>
      </c>
      <c r="BG544" s="184">
        <f>IF(N544="zákl. přenesená",J544,0)</f>
        <v>0</v>
      </c>
      <c r="BH544" s="184">
        <f>IF(N544="sníž. přenesená",J544,0)</f>
        <v>0</v>
      </c>
      <c r="BI544" s="184">
        <f>IF(N544="nulová",J544,0)</f>
        <v>0</v>
      </c>
      <c r="BJ544" s="18" t="s">
        <v>8</v>
      </c>
      <c r="BK544" s="184">
        <f>ROUND(I544*H544,0)</f>
        <v>0</v>
      </c>
      <c r="BL544" s="18" t="s">
        <v>281</v>
      </c>
      <c r="BM544" s="183" t="s">
        <v>908</v>
      </c>
    </row>
    <row r="545" s="13" customFormat="1">
      <c r="A545" s="13"/>
      <c r="B545" s="185"/>
      <c r="C545" s="13"/>
      <c r="D545" s="186" t="s">
        <v>210</v>
      </c>
      <c r="E545" s="187" t="s">
        <v>1</v>
      </c>
      <c r="F545" s="188" t="s">
        <v>909</v>
      </c>
      <c r="G545" s="13"/>
      <c r="H545" s="189">
        <v>11.429</v>
      </c>
      <c r="I545" s="190"/>
      <c r="J545" s="13"/>
      <c r="K545" s="13"/>
      <c r="L545" s="185"/>
      <c r="M545" s="191"/>
      <c r="N545" s="192"/>
      <c r="O545" s="192"/>
      <c r="P545" s="192"/>
      <c r="Q545" s="192"/>
      <c r="R545" s="192"/>
      <c r="S545" s="192"/>
      <c r="T545" s="19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7" t="s">
        <v>210</v>
      </c>
      <c r="AU545" s="187" t="s">
        <v>86</v>
      </c>
      <c r="AV545" s="13" t="s">
        <v>86</v>
      </c>
      <c r="AW545" s="13" t="s">
        <v>33</v>
      </c>
      <c r="AX545" s="13" t="s">
        <v>77</v>
      </c>
      <c r="AY545" s="187" t="s">
        <v>202</v>
      </c>
    </row>
    <row r="546" s="13" customFormat="1">
      <c r="A546" s="13"/>
      <c r="B546" s="185"/>
      <c r="C546" s="13"/>
      <c r="D546" s="186" t="s">
        <v>210</v>
      </c>
      <c r="E546" s="187" t="s">
        <v>1</v>
      </c>
      <c r="F546" s="188" t="s">
        <v>910</v>
      </c>
      <c r="G546" s="13"/>
      <c r="H546" s="189">
        <v>0.80700000000000005</v>
      </c>
      <c r="I546" s="190"/>
      <c r="J546" s="13"/>
      <c r="K546" s="13"/>
      <c r="L546" s="185"/>
      <c r="M546" s="191"/>
      <c r="N546" s="192"/>
      <c r="O546" s="192"/>
      <c r="P546" s="192"/>
      <c r="Q546" s="192"/>
      <c r="R546" s="192"/>
      <c r="S546" s="192"/>
      <c r="T546" s="19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87" t="s">
        <v>210</v>
      </c>
      <c r="AU546" s="187" t="s">
        <v>86</v>
      </c>
      <c r="AV546" s="13" t="s">
        <v>86</v>
      </c>
      <c r="AW546" s="13" t="s">
        <v>33</v>
      </c>
      <c r="AX546" s="13" t="s">
        <v>77</v>
      </c>
      <c r="AY546" s="187" t="s">
        <v>202</v>
      </c>
    </row>
    <row r="547" s="14" customFormat="1">
      <c r="A547" s="14"/>
      <c r="B547" s="194"/>
      <c r="C547" s="14"/>
      <c r="D547" s="186" t="s">
        <v>210</v>
      </c>
      <c r="E547" s="195" t="s">
        <v>1</v>
      </c>
      <c r="F547" s="196" t="s">
        <v>237</v>
      </c>
      <c r="G547" s="14"/>
      <c r="H547" s="197">
        <v>12.236000000000001</v>
      </c>
      <c r="I547" s="198"/>
      <c r="J547" s="14"/>
      <c r="K547" s="14"/>
      <c r="L547" s="194"/>
      <c r="M547" s="199"/>
      <c r="N547" s="200"/>
      <c r="O547" s="200"/>
      <c r="P547" s="200"/>
      <c r="Q547" s="200"/>
      <c r="R547" s="200"/>
      <c r="S547" s="200"/>
      <c r="T547" s="20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195" t="s">
        <v>210</v>
      </c>
      <c r="AU547" s="195" t="s">
        <v>86</v>
      </c>
      <c r="AV547" s="14" t="s">
        <v>89</v>
      </c>
      <c r="AW547" s="14" t="s">
        <v>33</v>
      </c>
      <c r="AX547" s="14" t="s">
        <v>8</v>
      </c>
      <c r="AY547" s="195" t="s">
        <v>202</v>
      </c>
    </row>
    <row r="548" s="2" customFormat="1" ht="24.15" customHeight="1">
      <c r="A548" s="37"/>
      <c r="B548" s="171"/>
      <c r="C548" s="172" t="s">
        <v>911</v>
      </c>
      <c r="D548" s="172" t="s">
        <v>204</v>
      </c>
      <c r="E548" s="173" t="s">
        <v>912</v>
      </c>
      <c r="F548" s="174" t="s">
        <v>913</v>
      </c>
      <c r="G548" s="175" t="s">
        <v>225</v>
      </c>
      <c r="H548" s="176">
        <v>0.378</v>
      </c>
      <c r="I548" s="177"/>
      <c r="J548" s="178">
        <f>ROUND(I548*H548,0)</f>
        <v>0</v>
      </c>
      <c r="K548" s="174" t="s">
        <v>208</v>
      </c>
      <c r="L548" s="38"/>
      <c r="M548" s="179" t="s">
        <v>1</v>
      </c>
      <c r="N548" s="180" t="s">
        <v>42</v>
      </c>
      <c r="O548" s="76"/>
      <c r="P548" s="181">
        <f>O548*H548</f>
        <v>0</v>
      </c>
      <c r="Q548" s="181">
        <v>0</v>
      </c>
      <c r="R548" s="181">
        <f>Q548*H548</f>
        <v>0</v>
      </c>
      <c r="S548" s="181">
        <v>0</v>
      </c>
      <c r="T548" s="182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83" t="s">
        <v>281</v>
      </c>
      <c r="AT548" s="183" t="s">
        <v>204</v>
      </c>
      <c r="AU548" s="183" t="s">
        <v>86</v>
      </c>
      <c r="AY548" s="18" t="s">
        <v>202</v>
      </c>
      <c r="BE548" s="184">
        <f>IF(N548="základní",J548,0)</f>
        <v>0</v>
      </c>
      <c r="BF548" s="184">
        <f>IF(N548="snížená",J548,0)</f>
        <v>0</v>
      </c>
      <c r="BG548" s="184">
        <f>IF(N548="zákl. přenesená",J548,0)</f>
        <v>0</v>
      </c>
      <c r="BH548" s="184">
        <f>IF(N548="sníž. přenesená",J548,0)</f>
        <v>0</v>
      </c>
      <c r="BI548" s="184">
        <f>IF(N548="nulová",J548,0)</f>
        <v>0</v>
      </c>
      <c r="BJ548" s="18" t="s">
        <v>8</v>
      </c>
      <c r="BK548" s="184">
        <f>ROUND(I548*H548,0)</f>
        <v>0</v>
      </c>
      <c r="BL548" s="18" t="s">
        <v>281</v>
      </c>
      <c r="BM548" s="183" t="s">
        <v>914</v>
      </c>
    </row>
    <row r="549" s="12" customFormat="1" ht="22.8" customHeight="1">
      <c r="A549" s="12"/>
      <c r="B549" s="158"/>
      <c r="C549" s="12"/>
      <c r="D549" s="159" t="s">
        <v>76</v>
      </c>
      <c r="E549" s="169" t="s">
        <v>915</v>
      </c>
      <c r="F549" s="169" t="s">
        <v>916</v>
      </c>
      <c r="G549" s="12"/>
      <c r="H549" s="12"/>
      <c r="I549" s="161"/>
      <c r="J549" s="170">
        <f>BK549</f>
        <v>0</v>
      </c>
      <c r="K549" s="12"/>
      <c r="L549" s="158"/>
      <c r="M549" s="163"/>
      <c r="N549" s="164"/>
      <c r="O549" s="164"/>
      <c r="P549" s="165">
        <f>SUM(P550:P574)</f>
        <v>0</v>
      </c>
      <c r="Q549" s="164"/>
      <c r="R549" s="165">
        <f>SUM(R550:R574)</f>
        <v>1.8534989500699997</v>
      </c>
      <c r="S549" s="164"/>
      <c r="T549" s="166">
        <f>SUM(T550:T574)</f>
        <v>2.4712499999999999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159" t="s">
        <v>86</v>
      </c>
      <c r="AT549" s="167" t="s">
        <v>76</v>
      </c>
      <c r="AU549" s="167" t="s">
        <v>8</v>
      </c>
      <c r="AY549" s="159" t="s">
        <v>202</v>
      </c>
      <c r="BK549" s="168">
        <f>SUM(BK550:BK574)</f>
        <v>0</v>
      </c>
    </row>
    <row r="550" s="2" customFormat="1" ht="24.15" customHeight="1">
      <c r="A550" s="37"/>
      <c r="B550" s="171"/>
      <c r="C550" s="172" t="s">
        <v>917</v>
      </c>
      <c r="D550" s="172" t="s">
        <v>204</v>
      </c>
      <c r="E550" s="173" t="s">
        <v>918</v>
      </c>
      <c r="F550" s="174" t="s">
        <v>919</v>
      </c>
      <c r="G550" s="175" t="s">
        <v>241</v>
      </c>
      <c r="H550" s="176">
        <v>77.489999999999995</v>
      </c>
      <c r="I550" s="177"/>
      <c r="J550" s="178">
        <f>ROUND(I550*H550,0)</f>
        <v>0</v>
      </c>
      <c r="K550" s="174" t="s">
        <v>208</v>
      </c>
      <c r="L550" s="38"/>
      <c r="M550" s="179" t="s">
        <v>1</v>
      </c>
      <c r="N550" s="180" t="s">
        <v>42</v>
      </c>
      <c r="O550" s="76"/>
      <c r="P550" s="181">
        <f>O550*H550</f>
        <v>0</v>
      </c>
      <c r="Q550" s="181">
        <v>3.3000000000000003E-05</v>
      </c>
      <c r="R550" s="181">
        <f>Q550*H550</f>
        <v>0.0025571700000000001</v>
      </c>
      <c r="S550" s="181">
        <v>0</v>
      </c>
      <c r="T550" s="182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83" t="s">
        <v>281</v>
      </c>
      <c r="AT550" s="183" t="s">
        <v>204</v>
      </c>
      <c r="AU550" s="183" t="s">
        <v>86</v>
      </c>
      <c r="AY550" s="18" t="s">
        <v>202</v>
      </c>
      <c r="BE550" s="184">
        <f>IF(N550="základní",J550,0)</f>
        <v>0</v>
      </c>
      <c r="BF550" s="184">
        <f>IF(N550="snížená",J550,0)</f>
        <v>0</v>
      </c>
      <c r="BG550" s="184">
        <f>IF(N550="zákl. přenesená",J550,0)</f>
        <v>0</v>
      </c>
      <c r="BH550" s="184">
        <f>IF(N550="sníž. přenesená",J550,0)</f>
        <v>0</v>
      </c>
      <c r="BI550" s="184">
        <f>IF(N550="nulová",J550,0)</f>
        <v>0</v>
      </c>
      <c r="BJ550" s="18" t="s">
        <v>8</v>
      </c>
      <c r="BK550" s="184">
        <f>ROUND(I550*H550,0)</f>
        <v>0</v>
      </c>
      <c r="BL550" s="18" t="s">
        <v>281</v>
      </c>
      <c r="BM550" s="183" t="s">
        <v>920</v>
      </c>
    </row>
    <row r="551" s="13" customFormat="1">
      <c r="A551" s="13"/>
      <c r="B551" s="185"/>
      <c r="C551" s="13"/>
      <c r="D551" s="186" t="s">
        <v>210</v>
      </c>
      <c r="E551" s="187" t="s">
        <v>1</v>
      </c>
      <c r="F551" s="188" t="s">
        <v>158</v>
      </c>
      <c r="G551" s="13"/>
      <c r="H551" s="189">
        <v>77.489999999999995</v>
      </c>
      <c r="I551" s="190"/>
      <c r="J551" s="13"/>
      <c r="K551" s="13"/>
      <c r="L551" s="185"/>
      <c r="M551" s="191"/>
      <c r="N551" s="192"/>
      <c r="O551" s="192"/>
      <c r="P551" s="192"/>
      <c r="Q551" s="192"/>
      <c r="R551" s="192"/>
      <c r="S551" s="192"/>
      <c r="T551" s="19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87" t="s">
        <v>210</v>
      </c>
      <c r="AU551" s="187" t="s">
        <v>86</v>
      </c>
      <c r="AV551" s="13" t="s">
        <v>86</v>
      </c>
      <c r="AW551" s="13" t="s">
        <v>33</v>
      </c>
      <c r="AX551" s="13" t="s">
        <v>8</v>
      </c>
      <c r="AY551" s="187" t="s">
        <v>202</v>
      </c>
    </row>
    <row r="552" s="2" customFormat="1" ht="33" customHeight="1">
      <c r="A552" s="37"/>
      <c r="B552" s="171"/>
      <c r="C552" s="172" t="s">
        <v>921</v>
      </c>
      <c r="D552" s="172" t="s">
        <v>204</v>
      </c>
      <c r="E552" s="173" t="s">
        <v>922</v>
      </c>
      <c r="F552" s="174" t="s">
        <v>923</v>
      </c>
      <c r="G552" s="175" t="s">
        <v>241</v>
      </c>
      <c r="H552" s="176">
        <v>77.489999999999995</v>
      </c>
      <c r="I552" s="177"/>
      <c r="J552" s="178">
        <f>ROUND(I552*H552,0)</f>
        <v>0</v>
      </c>
      <c r="K552" s="174" t="s">
        <v>208</v>
      </c>
      <c r="L552" s="38"/>
      <c r="M552" s="179" t="s">
        <v>1</v>
      </c>
      <c r="N552" s="180" t="s">
        <v>42</v>
      </c>
      <c r="O552" s="76"/>
      <c r="P552" s="181">
        <f>O552*H552</f>
        <v>0</v>
      </c>
      <c r="Q552" s="181">
        <v>0.0045450000000000004</v>
      </c>
      <c r="R552" s="181">
        <f>Q552*H552</f>
        <v>0.35219205000000003</v>
      </c>
      <c r="S552" s="181">
        <v>0</v>
      </c>
      <c r="T552" s="182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183" t="s">
        <v>281</v>
      </c>
      <c r="AT552" s="183" t="s">
        <v>204</v>
      </c>
      <c r="AU552" s="183" t="s">
        <v>86</v>
      </c>
      <c r="AY552" s="18" t="s">
        <v>202</v>
      </c>
      <c r="BE552" s="184">
        <f>IF(N552="základní",J552,0)</f>
        <v>0</v>
      </c>
      <c r="BF552" s="184">
        <f>IF(N552="snížená",J552,0)</f>
        <v>0</v>
      </c>
      <c r="BG552" s="184">
        <f>IF(N552="zákl. přenesená",J552,0)</f>
        <v>0</v>
      </c>
      <c r="BH552" s="184">
        <f>IF(N552="sníž. přenesená",J552,0)</f>
        <v>0</v>
      </c>
      <c r="BI552" s="184">
        <f>IF(N552="nulová",J552,0)</f>
        <v>0</v>
      </c>
      <c r="BJ552" s="18" t="s">
        <v>8</v>
      </c>
      <c r="BK552" s="184">
        <f>ROUND(I552*H552,0)</f>
        <v>0</v>
      </c>
      <c r="BL552" s="18" t="s">
        <v>281</v>
      </c>
      <c r="BM552" s="183" t="s">
        <v>924</v>
      </c>
    </row>
    <row r="553" s="13" customFormat="1">
      <c r="A553" s="13"/>
      <c r="B553" s="185"/>
      <c r="C553" s="13"/>
      <c r="D553" s="186" t="s">
        <v>210</v>
      </c>
      <c r="E553" s="187" t="s">
        <v>1</v>
      </c>
      <c r="F553" s="188" t="s">
        <v>158</v>
      </c>
      <c r="G553" s="13"/>
      <c r="H553" s="189">
        <v>77.489999999999995</v>
      </c>
      <c r="I553" s="190"/>
      <c r="J553" s="13"/>
      <c r="K553" s="13"/>
      <c r="L553" s="185"/>
      <c r="M553" s="191"/>
      <c r="N553" s="192"/>
      <c r="O553" s="192"/>
      <c r="P553" s="192"/>
      <c r="Q553" s="192"/>
      <c r="R553" s="192"/>
      <c r="S553" s="192"/>
      <c r="T553" s="19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7" t="s">
        <v>210</v>
      </c>
      <c r="AU553" s="187" t="s">
        <v>86</v>
      </c>
      <c r="AV553" s="13" t="s">
        <v>86</v>
      </c>
      <c r="AW553" s="13" t="s">
        <v>33</v>
      </c>
      <c r="AX553" s="13" t="s">
        <v>8</v>
      </c>
      <c r="AY553" s="187" t="s">
        <v>202</v>
      </c>
    </row>
    <row r="554" s="2" customFormat="1" ht="24.15" customHeight="1">
      <c r="A554" s="37"/>
      <c r="B554" s="171"/>
      <c r="C554" s="172" t="s">
        <v>925</v>
      </c>
      <c r="D554" s="172" t="s">
        <v>204</v>
      </c>
      <c r="E554" s="173" t="s">
        <v>926</v>
      </c>
      <c r="F554" s="174" t="s">
        <v>927</v>
      </c>
      <c r="G554" s="175" t="s">
        <v>653</v>
      </c>
      <c r="H554" s="176">
        <v>77.489999999999995</v>
      </c>
      <c r="I554" s="177"/>
      <c r="J554" s="178">
        <f>ROUND(I554*H554,0)</f>
        <v>0</v>
      </c>
      <c r="K554" s="174" t="s">
        <v>208</v>
      </c>
      <c r="L554" s="38"/>
      <c r="M554" s="179" t="s">
        <v>1</v>
      </c>
      <c r="N554" s="180" t="s">
        <v>42</v>
      </c>
      <c r="O554" s="76"/>
      <c r="P554" s="181">
        <f>O554*H554</f>
        <v>0</v>
      </c>
      <c r="Q554" s="181">
        <v>4.0500000000000002E-05</v>
      </c>
      <c r="R554" s="181">
        <f>Q554*H554</f>
        <v>0.0031383449999999998</v>
      </c>
      <c r="S554" s="181">
        <v>0</v>
      </c>
      <c r="T554" s="182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83" t="s">
        <v>281</v>
      </c>
      <c r="AT554" s="183" t="s">
        <v>204</v>
      </c>
      <c r="AU554" s="183" t="s">
        <v>86</v>
      </c>
      <c r="AY554" s="18" t="s">
        <v>202</v>
      </c>
      <c r="BE554" s="184">
        <f>IF(N554="základní",J554,0)</f>
        <v>0</v>
      </c>
      <c r="BF554" s="184">
        <f>IF(N554="snížená",J554,0)</f>
        <v>0</v>
      </c>
      <c r="BG554" s="184">
        <f>IF(N554="zákl. přenesená",J554,0)</f>
        <v>0</v>
      </c>
      <c r="BH554" s="184">
        <f>IF(N554="sníž. přenesená",J554,0)</f>
        <v>0</v>
      </c>
      <c r="BI554" s="184">
        <f>IF(N554="nulová",J554,0)</f>
        <v>0</v>
      </c>
      <c r="BJ554" s="18" t="s">
        <v>8</v>
      </c>
      <c r="BK554" s="184">
        <f>ROUND(I554*H554,0)</f>
        <v>0</v>
      </c>
      <c r="BL554" s="18" t="s">
        <v>281</v>
      </c>
      <c r="BM554" s="183" t="s">
        <v>928</v>
      </c>
    </row>
    <row r="555" s="13" customFormat="1">
      <c r="A555" s="13"/>
      <c r="B555" s="185"/>
      <c r="C555" s="13"/>
      <c r="D555" s="186" t="s">
        <v>210</v>
      </c>
      <c r="E555" s="187" t="s">
        <v>1</v>
      </c>
      <c r="F555" s="188" t="s">
        <v>158</v>
      </c>
      <c r="G555" s="13"/>
      <c r="H555" s="189">
        <v>77.489999999999995</v>
      </c>
      <c r="I555" s="190"/>
      <c r="J555" s="13"/>
      <c r="K555" s="13"/>
      <c r="L555" s="185"/>
      <c r="M555" s="191"/>
      <c r="N555" s="192"/>
      <c r="O555" s="192"/>
      <c r="P555" s="192"/>
      <c r="Q555" s="192"/>
      <c r="R555" s="192"/>
      <c r="S555" s="192"/>
      <c r="T555" s="19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87" t="s">
        <v>210</v>
      </c>
      <c r="AU555" s="187" t="s">
        <v>86</v>
      </c>
      <c r="AV555" s="13" t="s">
        <v>86</v>
      </c>
      <c r="AW555" s="13" t="s">
        <v>33</v>
      </c>
      <c r="AX555" s="13" t="s">
        <v>8</v>
      </c>
      <c r="AY555" s="187" t="s">
        <v>202</v>
      </c>
    </row>
    <row r="556" s="2" customFormat="1" ht="16.5" customHeight="1">
      <c r="A556" s="37"/>
      <c r="B556" s="171"/>
      <c r="C556" s="202" t="s">
        <v>929</v>
      </c>
      <c r="D556" s="202" t="s">
        <v>276</v>
      </c>
      <c r="E556" s="203" t="s">
        <v>930</v>
      </c>
      <c r="F556" s="204" t="s">
        <v>931</v>
      </c>
      <c r="G556" s="205" t="s">
        <v>653</v>
      </c>
      <c r="H556" s="206">
        <v>83.688999999999993</v>
      </c>
      <c r="I556" s="207"/>
      <c r="J556" s="208">
        <f>ROUND(I556*H556,0)</f>
        <v>0</v>
      </c>
      <c r="K556" s="204" t="s">
        <v>208</v>
      </c>
      <c r="L556" s="209"/>
      <c r="M556" s="210" t="s">
        <v>1</v>
      </c>
      <c r="N556" s="211" t="s">
        <v>42</v>
      </c>
      <c r="O556" s="76"/>
      <c r="P556" s="181">
        <f>O556*H556</f>
        <v>0</v>
      </c>
      <c r="Q556" s="181">
        <v>0.00020000000000000001</v>
      </c>
      <c r="R556" s="181">
        <f>Q556*H556</f>
        <v>0.016737800000000001</v>
      </c>
      <c r="S556" s="181">
        <v>0</v>
      </c>
      <c r="T556" s="182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83" t="s">
        <v>401</v>
      </c>
      <c r="AT556" s="183" t="s">
        <v>276</v>
      </c>
      <c r="AU556" s="183" t="s">
        <v>86</v>
      </c>
      <c r="AY556" s="18" t="s">
        <v>202</v>
      </c>
      <c r="BE556" s="184">
        <f>IF(N556="základní",J556,0)</f>
        <v>0</v>
      </c>
      <c r="BF556" s="184">
        <f>IF(N556="snížená",J556,0)</f>
        <v>0</v>
      </c>
      <c r="BG556" s="184">
        <f>IF(N556="zákl. přenesená",J556,0)</f>
        <v>0</v>
      </c>
      <c r="BH556" s="184">
        <f>IF(N556="sníž. přenesená",J556,0)</f>
        <v>0</v>
      </c>
      <c r="BI556" s="184">
        <f>IF(N556="nulová",J556,0)</f>
        <v>0</v>
      </c>
      <c r="BJ556" s="18" t="s">
        <v>8</v>
      </c>
      <c r="BK556" s="184">
        <f>ROUND(I556*H556,0)</f>
        <v>0</v>
      </c>
      <c r="BL556" s="18" t="s">
        <v>281</v>
      </c>
      <c r="BM556" s="183" t="s">
        <v>932</v>
      </c>
    </row>
    <row r="557" s="13" customFormat="1">
      <c r="A557" s="13"/>
      <c r="B557" s="185"/>
      <c r="C557" s="13"/>
      <c r="D557" s="186" t="s">
        <v>210</v>
      </c>
      <c r="E557" s="187" t="s">
        <v>1</v>
      </c>
      <c r="F557" s="188" t="s">
        <v>933</v>
      </c>
      <c r="G557" s="13"/>
      <c r="H557" s="189">
        <v>83.688999999999993</v>
      </c>
      <c r="I557" s="190"/>
      <c r="J557" s="13"/>
      <c r="K557" s="13"/>
      <c r="L557" s="185"/>
      <c r="M557" s="191"/>
      <c r="N557" s="192"/>
      <c r="O557" s="192"/>
      <c r="P557" s="192"/>
      <c r="Q557" s="192"/>
      <c r="R557" s="192"/>
      <c r="S557" s="192"/>
      <c r="T557" s="19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87" t="s">
        <v>210</v>
      </c>
      <c r="AU557" s="187" t="s">
        <v>86</v>
      </c>
      <c r="AV557" s="13" t="s">
        <v>86</v>
      </c>
      <c r="AW557" s="13" t="s">
        <v>33</v>
      </c>
      <c r="AX557" s="13" t="s">
        <v>8</v>
      </c>
      <c r="AY557" s="187" t="s">
        <v>202</v>
      </c>
    </row>
    <row r="558" s="2" customFormat="1" ht="33" customHeight="1">
      <c r="A558" s="37"/>
      <c r="B558" s="171"/>
      <c r="C558" s="172" t="s">
        <v>934</v>
      </c>
      <c r="D558" s="172" t="s">
        <v>204</v>
      </c>
      <c r="E558" s="173" t="s">
        <v>935</v>
      </c>
      <c r="F558" s="174" t="s">
        <v>936</v>
      </c>
      <c r="G558" s="175" t="s">
        <v>241</v>
      </c>
      <c r="H558" s="176">
        <v>77.489999999999995</v>
      </c>
      <c r="I558" s="177"/>
      <c r="J558" s="178">
        <f>ROUND(I558*H558,0)</f>
        <v>0</v>
      </c>
      <c r="K558" s="174" t="s">
        <v>208</v>
      </c>
      <c r="L558" s="38"/>
      <c r="M558" s="179" t="s">
        <v>1</v>
      </c>
      <c r="N558" s="180" t="s">
        <v>42</v>
      </c>
      <c r="O558" s="76"/>
      <c r="P558" s="181">
        <f>O558*H558</f>
        <v>0</v>
      </c>
      <c r="Q558" s="181">
        <v>0.0014701580000000001</v>
      </c>
      <c r="R558" s="181">
        <f>Q558*H558</f>
        <v>0.11392254341999999</v>
      </c>
      <c r="S558" s="181">
        <v>0</v>
      </c>
      <c r="T558" s="182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83" t="s">
        <v>281</v>
      </c>
      <c r="AT558" s="183" t="s">
        <v>204</v>
      </c>
      <c r="AU558" s="183" t="s">
        <v>86</v>
      </c>
      <c r="AY558" s="18" t="s">
        <v>202</v>
      </c>
      <c r="BE558" s="184">
        <f>IF(N558="základní",J558,0)</f>
        <v>0</v>
      </c>
      <c r="BF558" s="184">
        <f>IF(N558="snížená",J558,0)</f>
        <v>0</v>
      </c>
      <c r="BG558" s="184">
        <f>IF(N558="zákl. přenesená",J558,0)</f>
        <v>0</v>
      </c>
      <c r="BH558" s="184">
        <f>IF(N558="sníž. přenesená",J558,0)</f>
        <v>0</v>
      </c>
      <c r="BI558" s="184">
        <f>IF(N558="nulová",J558,0)</f>
        <v>0</v>
      </c>
      <c r="BJ558" s="18" t="s">
        <v>8</v>
      </c>
      <c r="BK558" s="184">
        <f>ROUND(I558*H558,0)</f>
        <v>0</v>
      </c>
      <c r="BL558" s="18" t="s">
        <v>281</v>
      </c>
      <c r="BM558" s="183" t="s">
        <v>937</v>
      </c>
    </row>
    <row r="559" s="13" customFormat="1">
      <c r="A559" s="13"/>
      <c r="B559" s="185"/>
      <c r="C559" s="13"/>
      <c r="D559" s="186" t="s">
        <v>210</v>
      </c>
      <c r="E559" s="187" t="s">
        <v>1</v>
      </c>
      <c r="F559" s="188" t="s">
        <v>158</v>
      </c>
      <c r="G559" s="13"/>
      <c r="H559" s="189">
        <v>77.489999999999995</v>
      </c>
      <c r="I559" s="190"/>
      <c r="J559" s="13"/>
      <c r="K559" s="13"/>
      <c r="L559" s="185"/>
      <c r="M559" s="191"/>
      <c r="N559" s="192"/>
      <c r="O559" s="192"/>
      <c r="P559" s="192"/>
      <c r="Q559" s="192"/>
      <c r="R559" s="192"/>
      <c r="S559" s="192"/>
      <c r="T559" s="19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87" t="s">
        <v>210</v>
      </c>
      <c r="AU559" s="187" t="s">
        <v>86</v>
      </c>
      <c r="AV559" s="13" t="s">
        <v>86</v>
      </c>
      <c r="AW559" s="13" t="s">
        <v>33</v>
      </c>
      <c r="AX559" s="13" t="s">
        <v>8</v>
      </c>
      <c r="AY559" s="187" t="s">
        <v>202</v>
      </c>
    </row>
    <row r="560" s="2" customFormat="1" ht="16.5" customHeight="1">
      <c r="A560" s="37"/>
      <c r="B560" s="171"/>
      <c r="C560" s="202" t="s">
        <v>938</v>
      </c>
      <c r="D560" s="202" t="s">
        <v>276</v>
      </c>
      <c r="E560" s="203" t="s">
        <v>939</v>
      </c>
      <c r="F560" s="204" t="s">
        <v>940</v>
      </c>
      <c r="G560" s="205" t="s">
        <v>241</v>
      </c>
      <c r="H560" s="206">
        <v>83.688999999999993</v>
      </c>
      <c r="I560" s="207"/>
      <c r="J560" s="208">
        <f>ROUND(I560*H560,0)</f>
        <v>0</v>
      </c>
      <c r="K560" s="204" t="s">
        <v>1</v>
      </c>
      <c r="L560" s="209"/>
      <c r="M560" s="210" t="s">
        <v>1</v>
      </c>
      <c r="N560" s="211" t="s">
        <v>42</v>
      </c>
      <c r="O560" s="76"/>
      <c r="P560" s="181">
        <f>O560*H560</f>
        <v>0</v>
      </c>
      <c r="Q560" s="181">
        <v>0.01575</v>
      </c>
      <c r="R560" s="181">
        <f>Q560*H560</f>
        <v>1.3181017499999999</v>
      </c>
      <c r="S560" s="181">
        <v>0</v>
      </c>
      <c r="T560" s="182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83" t="s">
        <v>401</v>
      </c>
      <c r="AT560" s="183" t="s">
        <v>276</v>
      </c>
      <c r="AU560" s="183" t="s">
        <v>86</v>
      </c>
      <c r="AY560" s="18" t="s">
        <v>202</v>
      </c>
      <c r="BE560" s="184">
        <f>IF(N560="základní",J560,0)</f>
        <v>0</v>
      </c>
      <c r="BF560" s="184">
        <f>IF(N560="snížená",J560,0)</f>
        <v>0</v>
      </c>
      <c r="BG560" s="184">
        <f>IF(N560="zákl. přenesená",J560,0)</f>
        <v>0</v>
      </c>
      <c r="BH560" s="184">
        <f>IF(N560="sníž. přenesená",J560,0)</f>
        <v>0</v>
      </c>
      <c r="BI560" s="184">
        <f>IF(N560="nulová",J560,0)</f>
        <v>0</v>
      </c>
      <c r="BJ560" s="18" t="s">
        <v>8</v>
      </c>
      <c r="BK560" s="184">
        <f>ROUND(I560*H560,0)</f>
        <v>0</v>
      </c>
      <c r="BL560" s="18" t="s">
        <v>281</v>
      </c>
      <c r="BM560" s="183" t="s">
        <v>941</v>
      </c>
    </row>
    <row r="561" s="13" customFormat="1">
      <c r="A561" s="13"/>
      <c r="B561" s="185"/>
      <c r="C561" s="13"/>
      <c r="D561" s="186" t="s">
        <v>210</v>
      </c>
      <c r="E561" s="187" t="s">
        <v>1</v>
      </c>
      <c r="F561" s="188" t="s">
        <v>933</v>
      </c>
      <c r="G561" s="13"/>
      <c r="H561" s="189">
        <v>83.688999999999993</v>
      </c>
      <c r="I561" s="190"/>
      <c r="J561" s="13"/>
      <c r="K561" s="13"/>
      <c r="L561" s="185"/>
      <c r="M561" s="191"/>
      <c r="N561" s="192"/>
      <c r="O561" s="192"/>
      <c r="P561" s="192"/>
      <c r="Q561" s="192"/>
      <c r="R561" s="192"/>
      <c r="S561" s="192"/>
      <c r="T561" s="19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87" t="s">
        <v>210</v>
      </c>
      <c r="AU561" s="187" t="s">
        <v>86</v>
      </c>
      <c r="AV561" s="13" t="s">
        <v>86</v>
      </c>
      <c r="AW561" s="13" t="s">
        <v>33</v>
      </c>
      <c r="AX561" s="13" t="s">
        <v>8</v>
      </c>
      <c r="AY561" s="187" t="s">
        <v>202</v>
      </c>
    </row>
    <row r="562" s="2" customFormat="1" ht="24.15" customHeight="1">
      <c r="A562" s="37"/>
      <c r="B562" s="171"/>
      <c r="C562" s="172" t="s">
        <v>942</v>
      </c>
      <c r="D562" s="172" t="s">
        <v>204</v>
      </c>
      <c r="E562" s="173" t="s">
        <v>943</v>
      </c>
      <c r="F562" s="174" t="s">
        <v>944</v>
      </c>
      <c r="G562" s="175" t="s">
        <v>241</v>
      </c>
      <c r="H562" s="176">
        <v>98.849999999999994</v>
      </c>
      <c r="I562" s="177"/>
      <c r="J562" s="178">
        <f>ROUND(I562*H562,0)</f>
        <v>0</v>
      </c>
      <c r="K562" s="174" t="s">
        <v>208</v>
      </c>
      <c r="L562" s="38"/>
      <c r="M562" s="179" t="s">
        <v>1</v>
      </c>
      <c r="N562" s="180" t="s">
        <v>42</v>
      </c>
      <c r="O562" s="76"/>
      <c r="P562" s="181">
        <f>O562*H562</f>
        <v>0</v>
      </c>
      <c r="Q562" s="181">
        <v>0</v>
      </c>
      <c r="R562" s="181">
        <f>Q562*H562</f>
        <v>0</v>
      </c>
      <c r="S562" s="181">
        <v>0.025000000000000001</v>
      </c>
      <c r="T562" s="182">
        <f>S562*H562</f>
        <v>2.4712499999999999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183" t="s">
        <v>281</v>
      </c>
      <c r="AT562" s="183" t="s">
        <v>204</v>
      </c>
      <c r="AU562" s="183" t="s">
        <v>86</v>
      </c>
      <c r="AY562" s="18" t="s">
        <v>202</v>
      </c>
      <c r="BE562" s="184">
        <f>IF(N562="základní",J562,0)</f>
        <v>0</v>
      </c>
      <c r="BF562" s="184">
        <f>IF(N562="snížená",J562,0)</f>
        <v>0</v>
      </c>
      <c r="BG562" s="184">
        <f>IF(N562="zákl. přenesená",J562,0)</f>
        <v>0</v>
      </c>
      <c r="BH562" s="184">
        <f>IF(N562="sníž. přenesená",J562,0)</f>
        <v>0</v>
      </c>
      <c r="BI562" s="184">
        <f>IF(N562="nulová",J562,0)</f>
        <v>0</v>
      </c>
      <c r="BJ562" s="18" t="s">
        <v>8</v>
      </c>
      <c r="BK562" s="184">
        <f>ROUND(I562*H562,0)</f>
        <v>0</v>
      </c>
      <c r="BL562" s="18" t="s">
        <v>281</v>
      </c>
      <c r="BM562" s="183" t="s">
        <v>945</v>
      </c>
    </row>
    <row r="563" s="13" customFormat="1">
      <c r="A563" s="13"/>
      <c r="B563" s="185"/>
      <c r="C563" s="13"/>
      <c r="D563" s="186" t="s">
        <v>210</v>
      </c>
      <c r="E563" s="187" t="s">
        <v>1</v>
      </c>
      <c r="F563" s="188" t="s">
        <v>111</v>
      </c>
      <c r="G563" s="13"/>
      <c r="H563" s="189">
        <v>98.849999999999994</v>
      </c>
      <c r="I563" s="190"/>
      <c r="J563" s="13"/>
      <c r="K563" s="13"/>
      <c r="L563" s="185"/>
      <c r="M563" s="191"/>
      <c r="N563" s="192"/>
      <c r="O563" s="192"/>
      <c r="P563" s="192"/>
      <c r="Q563" s="192"/>
      <c r="R563" s="192"/>
      <c r="S563" s="192"/>
      <c r="T563" s="19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87" t="s">
        <v>210</v>
      </c>
      <c r="AU563" s="187" t="s">
        <v>86</v>
      </c>
      <c r="AV563" s="13" t="s">
        <v>86</v>
      </c>
      <c r="AW563" s="13" t="s">
        <v>33</v>
      </c>
      <c r="AX563" s="13" t="s">
        <v>8</v>
      </c>
      <c r="AY563" s="187" t="s">
        <v>202</v>
      </c>
    </row>
    <row r="564" s="2" customFormat="1" ht="24.15" customHeight="1">
      <c r="A564" s="37"/>
      <c r="B564" s="171"/>
      <c r="C564" s="172" t="s">
        <v>946</v>
      </c>
      <c r="D564" s="172" t="s">
        <v>204</v>
      </c>
      <c r="E564" s="173" t="s">
        <v>947</v>
      </c>
      <c r="F564" s="174" t="s">
        <v>948</v>
      </c>
      <c r="G564" s="175" t="s">
        <v>241</v>
      </c>
      <c r="H564" s="176">
        <v>77.489999999999995</v>
      </c>
      <c r="I564" s="177"/>
      <c r="J564" s="178">
        <f>ROUND(I564*H564,0)</f>
        <v>0</v>
      </c>
      <c r="K564" s="174" t="s">
        <v>208</v>
      </c>
      <c r="L564" s="38"/>
      <c r="M564" s="179" t="s">
        <v>1</v>
      </c>
      <c r="N564" s="180" t="s">
        <v>42</v>
      </c>
      <c r="O564" s="76"/>
      <c r="P564" s="181">
        <f>O564*H564</f>
        <v>0</v>
      </c>
      <c r="Q564" s="181">
        <v>0.00013727300000000001</v>
      </c>
      <c r="R564" s="181">
        <f>Q564*H564</f>
        <v>0.01063728477</v>
      </c>
      <c r="S564" s="181">
        <v>0</v>
      </c>
      <c r="T564" s="182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183" t="s">
        <v>281</v>
      </c>
      <c r="AT564" s="183" t="s">
        <v>204</v>
      </c>
      <c r="AU564" s="183" t="s">
        <v>86</v>
      </c>
      <c r="AY564" s="18" t="s">
        <v>202</v>
      </c>
      <c r="BE564" s="184">
        <f>IF(N564="základní",J564,0)</f>
        <v>0</v>
      </c>
      <c r="BF564" s="184">
        <f>IF(N564="snížená",J564,0)</f>
        <v>0</v>
      </c>
      <c r="BG564" s="184">
        <f>IF(N564="zákl. přenesená",J564,0)</f>
        <v>0</v>
      </c>
      <c r="BH564" s="184">
        <f>IF(N564="sníž. přenesená",J564,0)</f>
        <v>0</v>
      </c>
      <c r="BI564" s="184">
        <f>IF(N564="nulová",J564,0)</f>
        <v>0</v>
      </c>
      <c r="BJ564" s="18" t="s">
        <v>8</v>
      </c>
      <c r="BK564" s="184">
        <f>ROUND(I564*H564,0)</f>
        <v>0</v>
      </c>
      <c r="BL564" s="18" t="s">
        <v>281</v>
      </c>
      <c r="BM564" s="183" t="s">
        <v>949</v>
      </c>
    </row>
    <row r="565" s="13" customFormat="1">
      <c r="A565" s="13"/>
      <c r="B565" s="185"/>
      <c r="C565" s="13"/>
      <c r="D565" s="186" t="s">
        <v>210</v>
      </c>
      <c r="E565" s="187" t="s">
        <v>1</v>
      </c>
      <c r="F565" s="188" t="s">
        <v>158</v>
      </c>
      <c r="G565" s="13"/>
      <c r="H565" s="189">
        <v>77.489999999999995</v>
      </c>
      <c r="I565" s="190"/>
      <c r="J565" s="13"/>
      <c r="K565" s="13"/>
      <c r="L565" s="185"/>
      <c r="M565" s="191"/>
      <c r="N565" s="192"/>
      <c r="O565" s="192"/>
      <c r="P565" s="192"/>
      <c r="Q565" s="192"/>
      <c r="R565" s="192"/>
      <c r="S565" s="192"/>
      <c r="T565" s="19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87" t="s">
        <v>210</v>
      </c>
      <c r="AU565" s="187" t="s">
        <v>86</v>
      </c>
      <c r="AV565" s="13" t="s">
        <v>86</v>
      </c>
      <c r="AW565" s="13" t="s">
        <v>33</v>
      </c>
      <c r="AX565" s="13" t="s">
        <v>8</v>
      </c>
      <c r="AY565" s="187" t="s">
        <v>202</v>
      </c>
    </row>
    <row r="566" s="2" customFormat="1" ht="16.5" customHeight="1">
      <c r="A566" s="37"/>
      <c r="B566" s="171"/>
      <c r="C566" s="172" t="s">
        <v>950</v>
      </c>
      <c r="D566" s="172" t="s">
        <v>204</v>
      </c>
      <c r="E566" s="173" t="s">
        <v>951</v>
      </c>
      <c r="F566" s="174" t="s">
        <v>952</v>
      </c>
      <c r="G566" s="175" t="s">
        <v>241</v>
      </c>
      <c r="H566" s="176">
        <v>77.489999999999995</v>
      </c>
      <c r="I566" s="177"/>
      <c r="J566" s="178">
        <f>ROUND(I566*H566,0)</f>
        <v>0</v>
      </c>
      <c r="K566" s="174" t="s">
        <v>208</v>
      </c>
      <c r="L566" s="38"/>
      <c r="M566" s="179" t="s">
        <v>1</v>
      </c>
      <c r="N566" s="180" t="s">
        <v>42</v>
      </c>
      <c r="O566" s="76"/>
      <c r="P566" s="181">
        <f>O566*H566</f>
        <v>0</v>
      </c>
      <c r="Q566" s="181">
        <v>0.00025999999999999998</v>
      </c>
      <c r="R566" s="181">
        <f>Q566*H566</f>
        <v>0.020147399999999996</v>
      </c>
      <c r="S566" s="181">
        <v>0</v>
      </c>
      <c r="T566" s="182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83" t="s">
        <v>281</v>
      </c>
      <c r="AT566" s="183" t="s">
        <v>204</v>
      </c>
      <c r="AU566" s="183" t="s">
        <v>86</v>
      </c>
      <c r="AY566" s="18" t="s">
        <v>202</v>
      </c>
      <c r="BE566" s="184">
        <f>IF(N566="základní",J566,0)</f>
        <v>0</v>
      </c>
      <c r="BF566" s="184">
        <f>IF(N566="snížená",J566,0)</f>
        <v>0</v>
      </c>
      <c r="BG566" s="184">
        <f>IF(N566="zákl. přenesená",J566,0)</f>
        <v>0</v>
      </c>
      <c r="BH566" s="184">
        <f>IF(N566="sníž. přenesená",J566,0)</f>
        <v>0</v>
      </c>
      <c r="BI566" s="184">
        <f>IF(N566="nulová",J566,0)</f>
        <v>0</v>
      </c>
      <c r="BJ566" s="18" t="s">
        <v>8</v>
      </c>
      <c r="BK566" s="184">
        <f>ROUND(I566*H566,0)</f>
        <v>0</v>
      </c>
      <c r="BL566" s="18" t="s">
        <v>281</v>
      </c>
      <c r="BM566" s="183" t="s">
        <v>953</v>
      </c>
    </row>
    <row r="567" s="13" customFormat="1">
      <c r="A567" s="13"/>
      <c r="B567" s="185"/>
      <c r="C567" s="13"/>
      <c r="D567" s="186" t="s">
        <v>210</v>
      </c>
      <c r="E567" s="187" t="s">
        <v>1</v>
      </c>
      <c r="F567" s="188" t="s">
        <v>158</v>
      </c>
      <c r="G567" s="13"/>
      <c r="H567" s="189">
        <v>77.489999999999995</v>
      </c>
      <c r="I567" s="190"/>
      <c r="J567" s="13"/>
      <c r="K567" s="13"/>
      <c r="L567" s="185"/>
      <c r="M567" s="191"/>
      <c r="N567" s="192"/>
      <c r="O567" s="192"/>
      <c r="P567" s="192"/>
      <c r="Q567" s="192"/>
      <c r="R567" s="192"/>
      <c r="S567" s="192"/>
      <c r="T567" s="19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87" t="s">
        <v>210</v>
      </c>
      <c r="AU567" s="187" t="s">
        <v>86</v>
      </c>
      <c r="AV567" s="13" t="s">
        <v>86</v>
      </c>
      <c r="AW567" s="13" t="s">
        <v>33</v>
      </c>
      <c r="AX567" s="13" t="s">
        <v>8</v>
      </c>
      <c r="AY567" s="187" t="s">
        <v>202</v>
      </c>
    </row>
    <row r="568" s="2" customFormat="1" ht="21.75" customHeight="1">
      <c r="A568" s="37"/>
      <c r="B568" s="171"/>
      <c r="C568" s="172" t="s">
        <v>954</v>
      </c>
      <c r="D568" s="172" t="s">
        <v>204</v>
      </c>
      <c r="E568" s="173" t="s">
        <v>955</v>
      </c>
      <c r="F568" s="174" t="s">
        <v>956</v>
      </c>
      <c r="G568" s="175" t="s">
        <v>241</v>
      </c>
      <c r="H568" s="176">
        <v>77.489999999999995</v>
      </c>
      <c r="I568" s="177"/>
      <c r="J568" s="178">
        <f>ROUND(I568*H568,0)</f>
        <v>0</v>
      </c>
      <c r="K568" s="174" t="s">
        <v>208</v>
      </c>
      <c r="L568" s="38"/>
      <c r="M568" s="179" t="s">
        <v>1</v>
      </c>
      <c r="N568" s="180" t="s">
        <v>42</v>
      </c>
      <c r="O568" s="76"/>
      <c r="P568" s="181">
        <f>O568*H568</f>
        <v>0</v>
      </c>
      <c r="Q568" s="181">
        <v>0.00014999999999999999</v>
      </c>
      <c r="R568" s="181">
        <f>Q568*H568</f>
        <v>0.011623499999999998</v>
      </c>
      <c r="S568" s="181">
        <v>0</v>
      </c>
      <c r="T568" s="182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183" t="s">
        <v>281</v>
      </c>
      <c r="AT568" s="183" t="s">
        <v>204</v>
      </c>
      <c r="AU568" s="183" t="s">
        <v>86</v>
      </c>
      <c r="AY568" s="18" t="s">
        <v>202</v>
      </c>
      <c r="BE568" s="184">
        <f>IF(N568="základní",J568,0)</f>
        <v>0</v>
      </c>
      <c r="BF568" s="184">
        <f>IF(N568="snížená",J568,0)</f>
        <v>0</v>
      </c>
      <c r="BG568" s="184">
        <f>IF(N568="zákl. přenesená",J568,0)</f>
        <v>0</v>
      </c>
      <c r="BH568" s="184">
        <f>IF(N568="sníž. přenesená",J568,0)</f>
        <v>0</v>
      </c>
      <c r="BI568" s="184">
        <f>IF(N568="nulová",J568,0)</f>
        <v>0</v>
      </c>
      <c r="BJ568" s="18" t="s">
        <v>8</v>
      </c>
      <c r="BK568" s="184">
        <f>ROUND(I568*H568,0)</f>
        <v>0</v>
      </c>
      <c r="BL568" s="18" t="s">
        <v>281</v>
      </c>
      <c r="BM568" s="183" t="s">
        <v>957</v>
      </c>
    </row>
    <row r="569" s="13" customFormat="1">
      <c r="A569" s="13"/>
      <c r="B569" s="185"/>
      <c r="C569" s="13"/>
      <c r="D569" s="186" t="s">
        <v>210</v>
      </c>
      <c r="E569" s="187" t="s">
        <v>1</v>
      </c>
      <c r="F569" s="188" t="s">
        <v>158</v>
      </c>
      <c r="G569" s="13"/>
      <c r="H569" s="189">
        <v>77.489999999999995</v>
      </c>
      <c r="I569" s="190"/>
      <c r="J569" s="13"/>
      <c r="K569" s="13"/>
      <c r="L569" s="185"/>
      <c r="M569" s="191"/>
      <c r="N569" s="192"/>
      <c r="O569" s="192"/>
      <c r="P569" s="192"/>
      <c r="Q569" s="192"/>
      <c r="R569" s="192"/>
      <c r="S569" s="192"/>
      <c r="T569" s="19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87" t="s">
        <v>210</v>
      </c>
      <c r="AU569" s="187" t="s">
        <v>86</v>
      </c>
      <c r="AV569" s="13" t="s">
        <v>86</v>
      </c>
      <c r="AW569" s="13" t="s">
        <v>33</v>
      </c>
      <c r="AX569" s="13" t="s">
        <v>8</v>
      </c>
      <c r="AY569" s="187" t="s">
        <v>202</v>
      </c>
    </row>
    <row r="570" s="2" customFormat="1" ht="24.15" customHeight="1">
      <c r="A570" s="37"/>
      <c r="B570" s="171"/>
      <c r="C570" s="172" t="s">
        <v>958</v>
      </c>
      <c r="D570" s="172" t="s">
        <v>204</v>
      </c>
      <c r="E570" s="173" t="s">
        <v>959</v>
      </c>
      <c r="F570" s="174" t="s">
        <v>960</v>
      </c>
      <c r="G570" s="175" t="s">
        <v>241</v>
      </c>
      <c r="H570" s="176">
        <v>77.489999999999995</v>
      </c>
      <c r="I570" s="177"/>
      <c r="J570" s="178">
        <f>ROUND(I570*H570,0)</f>
        <v>0</v>
      </c>
      <c r="K570" s="174" t="s">
        <v>208</v>
      </c>
      <c r="L570" s="38"/>
      <c r="M570" s="179" t="s">
        <v>1</v>
      </c>
      <c r="N570" s="180" t="s">
        <v>42</v>
      </c>
      <c r="O570" s="76"/>
      <c r="P570" s="181">
        <f>O570*H570</f>
        <v>0</v>
      </c>
      <c r="Q570" s="181">
        <v>9.312E-06</v>
      </c>
      <c r="R570" s="181">
        <f>Q570*H570</f>
        <v>0.00072158687999999993</v>
      </c>
      <c r="S570" s="181">
        <v>0</v>
      </c>
      <c r="T570" s="182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83" t="s">
        <v>281</v>
      </c>
      <c r="AT570" s="183" t="s">
        <v>204</v>
      </c>
      <c r="AU570" s="183" t="s">
        <v>86</v>
      </c>
      <c r="AY570" s="18" t="s">
        <v>202</v>
      </c>
      <c r="BE570" s="184">
        <f>IF(N570="základní",J570,0)</f>
        <v>0</v>
      </c>
      <c r="BF570" s="184">
        <f>IF(N570="snížená",J570,0)</f>
        <v>0</v>
      </c>
      <c r="BG570" s="184">
        <f>IF(N570="zákl. přenesená",J570,0)</f>
        <v>0</v>
      </c>
      <c r="BH570" s="184">
        <f>IF(N570="sníž. přenesená",J570,0)</f>
        <v>0</v>
      </c>
      <c r="BI570" s="184">
        <f>IF(N570="nulová",J570,0)</f>
        <v>0</v>
      </c>
      <c r="BJ570" s="18" t="s">
        <v>8</v>
      </c>
      <c r="BK570" s="184">
        <f>ROUND(I570*H570,0)</f>
        <v>0</v>
      </c>
      <c r="BL570" s="18" t="s">
        <v>281</v>
      </c>
      <c r="BM570" s="183" t="s">
        <v>961</v>
      </c>
    </row>
    <row r="571" s="13" customFormat="1">
      <c r="A571" s="13"/>
      <c r="B571" s="185"/>
      <c r="C571" s="13"/>
      <c r="D571" s="186" t="s">
        <v>210</v>
      </c>
      <c r="E571" s="187" t="s">
        <v>1</v>
      </c>
      <c r="F571" s="188" t="s">
        <v>158</v>
      </c>
      <c r="G571" s="13"/>
      <c r="H571" s="189">
        <v>77.489999999999995</v>
      </c>
      <c r="I571" s="190"/>
      <c r="J571" s="13"/>
      <c r="K571" s="13"/>
      <c r="L571" s="185"/>
      <c r="M571" s="191"/>
      <c r="N571" s="192"/>
      <c r="O571" s="192"/>
      <c r="P571" s="192"/>
      <c r="Q571" s="192"/>
      <c r="R571" s="192"/>
      <c r="S571" s="192"/>
      <c r="T571" s="19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87" t="s">
        <v>210</v>
      </c>
      <c r="AU571" s="187" t="s">
        <v>86</v>
      </c>
      <c r="AV571" s="13" t="s">
        <v>86</v>
      </c>
      <c r="AW571" s="13" t="s">
        <v>33</v>
      </c>
      <c r="AX571" s="13" t="s">
        <v>8</v>
      </c>
      <c r="AY571" s="187" t="s">
        <v>202</v>
      </c>
    </row>
    <row r="572" s="2" customFormat="1" ht="21.75" customHeight="1">
      <c r="A572" s="37"/>
      <c r="B572" s="171"/>
      <c r="C572" s="172" t="s">
        <v>962</v>
      </c>
      <c r="D572" s="172" t="s">
        <v>204</v>
      </c>
      <c r="E572" s="173" t="s">
        <v>963</v>
      </c>
      <c r="F572" s="174" t="s">
        <v>964</v>
      </c>
      <c r="G572" s="175" t="s">
        <v>241</v>
      </c>
      <c r="H572" s="176">
        <v>77.489999999999995</v>
      </c>
      <c r="I572" s="177"/>
      <c r="J572" s="178">
        <f>ROUND(I572*H572,0)</f>
        <v>0</v>
      </c>
      <c r="K572" s="174" t="s">
        <v>208</v>
      </c>
      <c r="L572" s="38"/>
      <c r="M572" s="179" t="s">
        <v>1</v>
      </c>
      <c r="N572" s="180" t="s">
        <v>42</v>
      </c>
      <c r="O572" s="76"/>
      <c r="P572" s="181">
        <f>O572*H572</f>
        <v>0</v>
      </c>
      <c r="Q572" s="181">
        <v>4.8000000000000001E-05</v>
      </c>
      <c r="R572" s="181">
        <f>Q572*H572</f>
        <v>0.00371952</v>
      </c>
      <c r="S572" s="181">
        <v>0</v>
      </c>
      <c r="T572" s="182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83" t="s">
        <v>281</v>
      </c>
      <c r="AT572" s="183" t="s">
        <v>204</v>
      </c>
      <c r="AU572" s="183" t="s">
        <v>86</v>
      </c>
      <c r="AY572" s="18" t="s">
        <v>202</v>
      </c>
      <c r="BE572" s="184">
        <f>IF(N572="základní",J572,0)</f>
        <v>0</v>
      </c>
      <c r="BF572" s="184">
        <f>IF(N572="snížená",J572,0)</f>
        <v>0</v>
      </c>
      <c r="BG572" s="184">
        <f>IF(N572="zákl. přenesená",J572,0)</f>
        <v>0</v>
      </c>
      <c r="BH572" s="184">
        <f>IF(N572="sníž. přenesená",J572,0)</f>
        <v>0</v>
      </c>
      <c r="BI572" s="184">
        <f>IF(N572="nulová",J572,0)</f>
        <v>0</v>
      </c>
      <c r="BJ572" s="18" t="s">
        <v>8</v>
      </c>
      <c r="BK572" s="184">
        <f>ROUND(I572*H572,0)</f>
        <v>0</v>
      </c>
      <c r="BL572" s="18" t="s">
        <v>281</v>
      </c>
      <c r="BM572" s="183" t="s">
        <v>965</v>
      </c>
    </row>
    <row r="573" s="13" customFormat="1">
      <c r="A573" s="13"/>
      <c r="B573" s="185"/>
      <c r="C573" s="13"/>
      <c r="D573" s="186" t="s">
        <v>210</v>
      </c>
      <c r="E573" s="187" t="s">
        <v>1</v>
      </c>
      <c r="F573" s="188" t="s">
        <v>158</v>
      </c>
      <c r="G573" s="13"/>
      <c r="H573" s="189">
        <v>77.489999999999995</v>
      </c>
      <c r="I573" s="190"/>
      <c r="J573" s="13"/>
      <c r="K573" s="13"/>
      <c r="L573" s="185"/>
      <c r="M573" s="191"/>
      <c r="N573" s="192"/>
      <c r="O573" s="192"/>
      <c r="P573" s="192"/>
      <c r="Q573" s="192"/>
      <c r="R573" s="192"/>
      <c r="S573" s="192"/>
      <c r="T573" s="19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87" t="s">
        <v>210</v>
      </c>
      <c r="AU573" s="187" t="s">
        <v>86</v>
      </c>
      <c r="AV573" s="13" t="s">
        <v>86</v>
      </c>
      <c r="AW573" s="13" t="s">
        <v>33</v>
      </c>
      <c r="AX573" s="13" t="s">
        <v>8</v>
      </c>
      <c r="AY573" s="187" t="s">
        <v>202</v>
      </c>
    </row>
    <row r="574" s="2" customFormat="1" ht="24.15" customHeight="1">
      <c r="A574" s="37"/>
      <c r="B574" s="171"/>
      <c r="C574" s="172" t="s">
        <v>966</v>
      </c>
      <c r="D574" s="172" t="s">
        <v>204</v>
      </c>
      <c r="E574" s="173" t="s">
        <v>967</v>
      </c>
      <c r="F574" s="174" t="s">
        <v>968</v>
      </c>
      <c r="G574" s="175" t="s">
        <v>225</v>
      </c>
      <c r="H574" s="176">
        <v>1.853</v>
      </c>
      <c r="I574" s="177"/>
      <c r="J574" s="178">
        <f>ROUND(I574*H574,0)</f>
        <v>0</v>
      </c>
      <c r="K574" s="174" t="s">
        <v>208</v>
      </c>
      <c r="L574" s="38"/>
      <c r="M574" s="179" t="s">
        <v>1</v>
      </c>
      <c r="N574" s="180" t="s">
        <v>42</v>
      </c>
      <c r="O574" s="76"/>
      <c r="P574" s="181">
        <f>O574*H574</f>
        <v>0</v>
      </c>
      <c r="Q574" s="181">
        <v>0</v>
      </c>
      <c r="R574" s="181">
        <f>Q574*H574</f>
        <v>0</v>
      </c>
      <c r="S574" s="181">
        <v>0</v>
      </c>
      <c r="T574" s="182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183" t="s">
        <v>281</v>
      </c>
      <c r="AT574" s="183" t="s">
        <v>204</v>
      </c>
      <c r="AU574" s="183" t="s">
        <v>86</v>
      </c>
      <c r="AY574" s="18" t="s">
        <v>202</v>
      </c>
      <c r="BE574" s="184">
        <f>IF(N574="základní",J574,0)</f>
        <v>0</v>
      </c>
      <c r="BF574" s="184">
        <f>IF(N574="snížená",J574,0)</f>
        <v>0</v>
      </c>
      <c r="BG574" s="184">
        <f>IF(N574="zákl. přenesená",J574,0)</f>
        <v>0</v>
      </c>
      <c r="BH574" s="184">
        <f>IF(N574="sníž. přenesená",J574,0)</f>
        <v>0</v>
      </c>
      <c r="BI574" s="184">
        <f>IF(N574="nulová",J574,0)</f>
        <v>0</v>
      </c>
      <c r="BJ574" s="18" t="s">
        <v>8</v>
      </c>
      <c r="BK574" s="184">
        <f>ROUND(I574*H574,0)</f>
        <v>0</v>
      </c>
      <c r="BL574" s="18" t="s">
        <v>281</v>
      </c>
      <c r="BM574" s="183" t="s">
        <v>969</v>
      </c>
    </row>
    <row r="575" s="12" customFormat="1" ht="22.8" customHeight="1">
      <c r="A575" s="12"/>
      <c r="B575" s="158"/>
      <c r="C575" s="12"/>
      <c r="D575" s="159" t="s">
        <v>76</v>
      </c>
      <c r="E575" s="169" t="s">
        <v>970</v>
      </c>
      <c r="F575" s="169" t="s">
        <v>971</v>
      </c>
      <c r="G575" s="12"/>
      <c r="H575" s="12"/>
      <c r="I575" s="161"/>
      <c r="J575" s="170">
        <f>BK575</f>
        <v>0</v>
      </c>
      <c r="K575" s="12"/>
      <c r="L575" s="158"/>
      <c r="M575" s="163"/>
      <c r="N575" s="164"/>
      <c r="O575" s="164"/>
      <c r="P575" s="165">
        <f>SUM(P576:P618)</f>
        <v>0</v>
      </c>
      <c r="Q575" s="164"/>
      <c r="R575" s="165">
        <f>SUM(R576:R618)</f>
        <v>0.57518564789900006</v>
      </c>
      <c r="S575" s="164"/>
      <c r="T575" s="166">
        <f>SUM(T576:T618)</f>
        <v>0.31694500000000003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159" t="s">
        <v>86</v>
      </c>
      <c r="AT575" s="167" t="s">
        <v>76</v>
      </c>
      <c r="AU575" s="167" t="s">
        <v>8</v>
      </c>
      <c r="AY575" s="159" t="s">
        <v>202</v>
      </c>
      <c r="BK575" s="168">
        <f>SUM(BK576:BK618)</f>
        <v>0</v>
      </c>
    </row>
    <row r="576" s="2" customFormat="1" ht="24.15" customHeight="1">
      <c r="A576" s="37"/>
      <c r="B576" s="171"/>
      <c r="C576" s="172" t="s">
        <v>972</v>
      </c>
      <c r="D576" s="172" t="s">
        <v>204</v>
      </c>
      <c r="E576" s="173" t="s">
        <v>973</v>
      </c>
      <c r="F576" s="174" t="s">
        <v>974</v>
      </c>
      <c r="G576" s="175" t="s">
        <v>241</v>
      </c>
      <c r="H576" s="176">
        <v>68.150000000000006</v>
      </c>
      <c r="I576" s="177"/>
      <c r="J576" s="178">
        <f>ROUND(I576*H576,0)</f>
        <v>0</v>
      </c>
      <c r="K576" s="174" t="s">
        <v>208</v>
      </c>
      <c r="L576" s="38"/>
      <c r="M576" s="179" t="s">
        <v>1</v>
      </c>
      <c r="N576" s="180" t="s">
        <v>42</v>
      </c>
      <c r="O576" s="76"/>
      <c r="P576" s="181">
        <f>O576*H576</f>
        <v>0</v>
      </c>
      <c r="Q576" s="181">
        <v>3.3000000000000003E-05</v>
      </c>
      <c r="R576" s="181">
        <f>Q576*H576</f>
        <v>0.0022489500000000004</v>
      </c>
      <c r="S576" s="181">
        <v>0</v>
      </c>
      <c r="T576" s="182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83" t="s">
        <v>281</v>
      </c>
      <c r="AT576" s="183" t="s">
        <v>204</v>
      </c>
      <c r="AU576" s="183" t="s">
        <v>86</v>
      </c>
      <c r="AY576" s="18" t="s">
        <v>202</v>
      </c>
      <c r="BE576" s="184">
        <f>IF(N576="základní",J576,0)</f>
        <v>0</v>
      </c>
      <c r="BF576" s="184">
        <f>IF(N576="snížená",J576,0)</f>
        <v>0</v>
      </c>
      <c r="BG576" s="184">
        <f>IF(N576="zákl. přenesená",J576,0)</f>
        <v>0</v>
      </c>
      <c r="BH576" s="184">
        <f>IF(N576="sníž. přenesená",J576,0)</f>
        <v>0</v>
      </c>
      <c r="BI576" s="184">
        <f>IF(N576="nulová",J576,0)</f>
        <v>0</v>
      </c>
      <c r="BJ576" s="18" t="s">
        <v>8</v>
      </c>
      <c r="BK576" s="184">
        <f>ROUND(I576*H576,0)</f>
        <v>0</v>
      </c>
      <c r="BL576" s="18" t="s">
        <v>281</v>
      </c>
      <c r="BM576" s="183" t="s">
        <v>975</v>
      </c>
    </row>
    <row r="577" s="13" customFormat="1">
      <c r="A577" s="13"/>
      <c r="B577" s="185"/>
      <c r="C577" s="13"/>
      <c r="D577" s="186" t="s">
        <v>210</v>
      </c>
      <c r="E577" s="187" t="s">
        <v>1</v>
      </c>
      <c r="F577" s="188" t="s">
        <v>976</v>
      </c>
      <c r="G577" s="13"/>
      <c r="H577" s="189">
        <v>22.890000000000001</v>
      </c>
      <c r="I577" s="190"/>
      <c r="J577" s="13"/>
      <c r="K577" s="13"/>
      <c r="L577" s="185"/>
      <c r="M577" s="191"/>
      <c r="N577" s="192"/>
      <c r="O577" s="192"/>
      <c r="P577" s="192"/>
      <c r="Q577" s="192"/>
      <c r="R577" s="192"/>
      <c r="S577" s="192"/>
      <c r="T577" s="19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87" t="s">
        <v>210</v>
      </c>
      <c r="AU577" s="187" t="s">
        <v>86</v>
      </c>
      <c r="AV577" s="13" t="s">
        <v>86</v>
      </c>
      <c r="AW577" s="13" t="s">
        <v>33</v>
      </c>
      <c r="AX577" s="13" t="s">
        <v>77</v>
      </c>
      <c r="AY577" s="187" t="s">
        <v>202</v>
      </c>
    </row>
    <row r="578" s="13" customFormat="1">
      <c r="A578" s="13"/>
      <c r="B578" s="185"/>
      <c r="C578" s="13"/>
      <c r="D578" s="186" t="s">
        <v>210</v>
      </c>
      <c r="E578" s="187" t="s">
        <v>1</v>
      </c>
      <c r="F578" s="188" t="s">
        <v>156</v>
      </c>
      <c r="G578" s="13"/>
      <c r="H578" s="189">
        <v>29.48</v>
      </c>
      <c r="I578" s="190"/>
      <c r="J578" s="13"/>
      <c r="K578" s="13"/>
      <c r="L578" s="185"/>
      <c r="M578" s="191"/>
      <c r="N578" s="192"/>
      <c r="O578" s="192"/>
      <c r="P578" s="192"/>
      <c r="Q578" s="192"/>
      <c r="R578" s="192"/>
      <c r="S578" s="192"/>
      <c r="T578" s="19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87" t="s">
        <v>210</v>
      </c>
      <c r="AU578" s="187" t="s">
        <v>86</v>
      </c>
      <c r="AV578" s="13" t="s">
        <v>86</v>
      </c>
      <c r="AW578" s="13" t="s">
        <v>33</v>
      </c>
      <c r="AX578" s="13" t="s">
        <v>77</v>
      </c>
      <c r="AY578" s="187" t="s">
        <v>202</v>
      </c>
    </row>
    <row r="579" s="14" customFormat="1">
      <c r="A579" s="14"/>
      <c r="B579" s="194"/>
      <c r="C579" s="14"/>
      <c r="D579" s="186" t="s">
        <v>210</v>
      </c>
      <c r="E579" s="195" t="s">
        <v>1</v>
      </c>
      <c r="F579" s="196" t="s">
        <v>237</v>
      </c>
      <c r="G579" s="14"/>
      <c r="H579" s="197">
        <v>52.369999999999997</v>
      </c>
      <c r="I579" s="198"/>
      <c r="J579" s="14"/>
      <c r="K579" s="14"/>
      <c r="L579" s="194"/>
      <c r="M579" s="199"/>
      <c r="N579" s="200"/>
      <c r="O579" s="200"/>
      <c r="P579" s="200"/>
      <c r="Q579" s="200"/>
      <c r="R579" s="200"/>
      <c r="S579" s="200"/>
      <c r="T579" s="20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195" t="s">
        <v>210</v>
      </c>
      <c r="AU579" s="195" t="s">
        <v>86</v>
      </c>
      <c r="AV579" s="14" t="s">
        <v>89</v>
      </c>
      <c r="AW579" s="14" t="s">
        <v>33</v>
      </c>
      <c r="AX579" s="14" t="s">
        <v>77</v>
      </c>
      <c r="AY579" s="195" t="s">
        <v>202</v>
      </c>
    </row>
    <row r="580" s="13" customFormat="1">
      <c r="A580" s="13"/>
      <c r="B580" s="185"/>
      <c r="C580" s="13"/>
      <c r="D580" s="186" t="s">
        <v>210</v>
      </c>
      <c r="E580" s="187" t="s">
        <v>1</v>
      </c>
      <c r="F580" s="188" t="s">
        <v>159</v>
      </c>
      <c r="G580" s="13"/>
      <c r="H580" s="189">
        <v>15.779999999999999</v>
      </c>
      <c r="I580" s="190"/>
      <c r="J580" s="13"/>
      <c r="K580" s="13"/>
      <c r="L580" s="185"/>
      <c r="M580" s="191"/>
      <c r="N580" s="192"/>
      <c r="O580" s="192"/>
      <c r="P580" s="192"/>
      <c r="Q580" s="192"/>
      <c r="R580" s="192"/>
      <c r="S580" s="192"/>
      <c r="T580" s="19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87" t="s">
        <v>210</v>
      </c>
      <c r="AU580" s="187" t="s">
        <v>86</v>
      </c>
      <c r="AV580" s="13" t="s">
        <v>86</v>
      </c>
      <c r="AW580" s="13" t="s">
        <v>33</v>
      </c>
      <c r="AX580" s="13" t="s">
        <v>77</v>
      </c>
      <c r="AY580" s="187" t="s">
        <v>202</v>
      </c>
    </row>
    <row r="581" s="14" customFormat="1">
      <c r="A581" s="14"/>
      <c r="B581" s="194"/>
      <c r="C581" s="14"/>
      <c r="D581" s="186" t="s">
        <v>210</v>
      </c>
      <c r="E581" s="195" t="s">
        <v>1</v>
      </c>
      <c r="F581" s="196" t="s">
        <v>237</v>
      </c>
      <c r="G581" s="14"/>
      <c r="H581" s="197">
        <v>15.779999999999999</v>
      </c>
      <c r="I581" s="198"/>
      <c r="J581" s="14"/>
      <c r="K581" s="14"/>
      <c r="L581" s="194"/>
      <c r="M581" s="199"/>
      <c r="N581" s="200"/>
      <c r="O581" s="200"/>
      <c r="P581" s="200"/>
      <c r="Q581" s="200"/>
      <c r="R581" s="200"/>
      <c r="S581" s="200"/>
      <c r="T581" s="20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195" t="s">
        <v>210</v>
      </c>
      <c r="AU581" s="195" t="s">
        <v>86</v>
      </c>
      <c r="AV581" s="14" t="s">
        <v>89</v>
      </c>
      <c r="AW581" s="14" t="s">
        <v>33</v>
      </c>
      <c r="AX581" s="14" t="s">
        <v>77</v>
      </c>
      <c r="AY581" s="195" t="s">
        <v>202</v>
      </c>
    </row>
    <row r="582" s="15" customFormat="1">
      <c r="A582" s="15"/>
      <c r="B582" s="212"/>
      <c r="C582" s="15"/>
      <c r="D582" s="186" t="s">
        <v>210</v>
      </c>
      <c r="E582" s="213" t="s">
        <v>1</v>
      </c>
      <c r="F582" s="214" t="s">
        <v>354</v>
      </c>
      <c r="G582" s="15"/>
      <c r="H582" s="215">
        <v>68.150000000000006</v>
      </c>
      <c r="I582" s="216"/>
      <c r="J582" s="15"/>
      <c r="K582" s="15"/>
      <c r="L582" s="212"/>
      <c r="M582" s="217"/>
      <c r="N582" s="218"/>
      <c r="O582" s="218"/>
      <c r="P582" s="218"/>
      <c r="Q582" s="218"/>
      <c r="R582" s="218"/>
      <c r="S582" s="218"/>
      <c r="T582" s="219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13" t="s">
        <v>210</v>
      </c>
      <c r="AU582" s="213" t="s">
        <v>86</v>
      </c>
      <c r="AV582" s="15" t="s">
        <v>92</v>
      </c>
      <c r="AW582" s="15" t="s">
        <v>33</v>
      </c>
      <c r="AX582" s="15" t="s">
        <v>8</v>
      </c>
      <c r="AY582" s="213" t="s">
        <v>202</v>
      </c>
    </row>
    <row r="583" s="2" customFormat="1" ht="24.15" customHeight="1">
      <c r="A583" s="37"/>
      <c r="B583" s="171"/>
      <c r="C583" s="172" t="s">
        <v>977</v>
      </c>
      <c r="D583" s="172" t="s">
        <v>204</v>
      </c>
      <c r="E583" s="173" t="s">
        <v>978</v>
      </c>
      <c r="F583" s="174" t="s">
        <v>979</v>
      </c>
      <c r="G583" s="175" t="s">
        <v>241</v>
      </c>
      <c r="H583" s="176">
        <v>68.150000000000006</v>
      </c>
      <c r="I583" s="177"/>
      <c r="J583" s="178">
        <f>ROUND(I583*H583,0)</f>
        <v>0</v>
      </c>
      <c r="K583" s="174" t="s">
        <v>208</v>
      </c>
      <c r="L583" s="38"/>
      <c r="M583" s="179" t="s">
        <v>1</v>
      </c>
      <c r="N583" s="180" t="s">
        <v>42</v>
      </c>
      <c r="O583" s="76"/>
      <c r="P583" s="181">
        <f>O583*H583</f>
        <v>0</v>
      </c>
      <c r="Q583" s="181">
        <v>0.0045450000000000004</v>
      </c>
      <c r="R583" s="181">
        <f>Q583*H583</f>
        <v>0.30974175000000004</v>
      </c>
      <c r="S583" s="181">
        <v>0</v>
      </c>
      <c r="T583" s="182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183" t="s">
        <v>281</v>
      </c>
      <c r="AT583" s="183" t="s">
        <v>204</v>
      </c>
      <c r="AU583" s="183" t="s">
        <v>86</v>
      </c>
      <c r="AY583" s="18" t="s">
        <v>202</v>
      </c>
      <c r="BE583" s="184">
        <f>IF(N583="základní",J583,0)</f>
        <v>0</v>
      </c>
      <c r="BF583" s="184">
        <f>IF(N583="snížená",J583,0)</f>
        <v>0</v>
      </c>
      <c r="BG583" s="184">
        <f>IF(N583="zákl. přenesená",J583,0)</f>
        <v>0</v>
      </c>
      <c r="BH583" s="184">
        <f>IF(N583="sníž. přenesená",J583,0)</f>
        <v>0</v>
      </c>
      <c r="BI583" s="184">
        <f>IF(N583="nulová",J583,0)</f>
        <v>0</v>
      </c>
      <c r="BJ583" s="18" t="s">
        <v>8</v>
      </c>
      <c r="BK583" s="184">
        <f>ROUND(I583*H583,0)</f>
        <v>0</v>
      </c>
      <c r="BL583" s="18" t="s">
        <v>281</v>
      </c>
      <c r="BM583" s="183" t="s">
        <v>980</v>
      </c>
    </row>
    <row r="584" s="13" customFormat="1">
      <c r="A584" s="13"/>
      <c r="B584" s="185"/>
      <c r="C584" s="13"/>
      <c r="D584" s="186" t="s">
        <v>210</v>
      </c>
      <c r="E584" s="187" t="s">
        <v>1</v>
      </c>
      <c r="F584" s="188" t="s">
        <v>976</v>
      </c>
      <c r="G584" s="13"/>
      <c r="H584" s="189">
        <v>22.890000000000001</v>
      </c>
      <c r="I584" s="190"/>
      <c r="J584" s="13"/>
      <c r="K584" s="13"/>
      <c r="L584" s="185"/>
      <c r="M584" s="191"/>
      <c r="N584" s="192"/>
      <c r="O584" s="192"/>
      <c r="P584" s="192"/>
      <c r="Q584" s="192"/>
      <c r="R584" s="192"/>
      <c r="S584" s="192"/>
      <c r="T584" s="19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87" t="s">
        <v>210</v>
      </c>
      <c r="AU584" s="187" t="s">
        <v>86</v>
      </c>
      <c r="AV584" s="13" t="s">
        <v>86</v>
      </c>
      <c r="AW584" s="13" t="s">
        <v>33</v>
      </c>
      <c r="AX584" s="13" t="s">
        <v>77</v>
      </c>
      <c r="AY584" s="187" t="s">
        <v>202</v>
      </c>
    </row>
    <row r="585" s="13" customFormat="1">
      <c r="A585" s="13"/>
      <c r="B585" s="185"/>
      <c r="C585" s="13"/>
      <c r="D585" s="186" t="s">
        <v>210</v>
      </c>
      <c r="E585" s="187" t="s">
        <v>1</v>
      </c>
      <c r="F585" s="188" t="s">
        <v>156</v>
      </c>
      <c r="G585" s="13"/>
      <c r="H585" s="189">
        <v>29.48</v>
      </c>
      <c r="I585" s="190"/>
      <c r="J585" s="13"/>
      <c r="K585" s="13"/>
      <c r="L585" s="185"/>
      <c r="M585" s="191"/>
      <c r="N585" s="192"/>
      <c r="O585" s="192"/>
      <c r="P585" s="192"/>
      <c r="Q585" s="192"/>
      <c r="R585" s="192"/>
      <c r="S585" s="192"/>
      <c r="T585" s="19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87" t="s">
        <v>210</v>
      </c>
      <c r="AU585" s="187" t="s">
        <v>86</v>
      </c>
      <c r="AV585" s="13" t="s">
        <v>86</v>
      </c>
      <c r="AW585" s="13" t="s">
        <v>33</v>
      </c>
      <c r="AX585" s="13" t="s">
        <v>77</v>
      </c>
      <c r="AY585" s="187" t="s">
        <v>202</v>
      </c>
    </row>
    <row r="586" s="14" customFormat="1">
      <c r="A586" s="14"/>
      <c r="B586" s="194"/>
      <c r="C586" s="14"/>
      <c r="D586" s="186" t="s">
        <v>210</v>
      </c>
      <c r="E586" s="195" t="s">
        <v>1</v>
      </c>
      <c r="F586" s="196" t="s">
        <v>237</v>
      </c>
      <c r="G586" s="14"/>
      <c r="H586" s="197">
        <v>52.369999999999997</v>
      </c>
      <c r="I586" s="198"/>
      <c r="J586" s="14"/>
      <c r="K586" s="14"/>
      <c r="L586" s="194"/>
      <c r="M586" s="199"/>
      <c r="N586" s="200"/>
      <c r="O586" s="200"/>
      <c r="P586" s="200"/>
      <c r="Q586" s="200"/>
      <c r="R586" s="200"/>
      <c r="S586" s="200"/>
      <c r="T586" s="20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195" t="s">
        <v>210</v>
      </c>
      <c r="AU586" s="195" t="s">
        <v>86</v>
      </c>
      <c r="AV586" s="14" t="s">
        <v>89</v>
      </c>
      <c r="AW586" s="14" t="s">
        <v>33</v>
      </c>
      <c r="AX586" s="14" t="s">
        <v>77</v>
      </c>
      <c r="AY586" s="195" t="s">
        <v>202</v>
      </c>
    </row>
    <row r="587" s="13" customFormat="1">
      <c r="A587" s="13"/>
      <c r="B587" s="185"/>
      <c r="C587" s="13"/>
      <c r="D587" s="186" t="s">
        <v>210</v>
      </c>
      <c r="E587" s="187" t="s">
        <v>1</v>
      </c>
      <c r="F587" s="188" t="s">
        <v>159</v>
      </c>
      <c r="G587" s="13"/>
      <c r="H587" s="189">
        <v>15.779999999999999</v>
      </c>
      <c r="I587" s="190"/>
      <c r="J587" s="13"/>
      <c r="K587" s="13"/>
      <c r="L587" s="185"/>
      <c r="M587" s="191"/>
      <c r="N587" s="192"/>
      <c r="O587" s="192"/>
      <c r="P587" s="192"/>
      <c r="Q587" s="192"/>
      <c r="R587" s="192"/>
      <c r="S587" s="192"/>
      <c r="T587" s="19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7" t="s">
        <v>210</v>
      </c>
      <c r="AU587" s="187" t="s">
        <v>86</v>
      </c>
      <c r="AV587" s="13" t="s">
        <v>86</v>
      </c>
      <c r="AW587" s="13" t="s">
        <v>33</v>
      </c>
      <c r="AX587" s="13" t="s">
        <v>77</v>
      </c>
      <c r="AY587" s="187" t="s">
        <v>202</v>
      </c>
    </row>
    <row r="588" s="14" customFormat="1">
      <c r="A588" s="14"/>
      <c r="B588" s="194"/>
      <c r="C588" s="14"/>
      <c r="D588" s="186" t="s">
        <v>210</v>
      </c>
      <c r="E588" s="195" t="s">
        <v>1</v>
      </c>
      <c r="F588" s="196" t="s">
        <v>237</v>
      </c>
      <c r="G588" s="14"/>
      <c r="H588" s="197">
        <v>15.779999999999999</v>
      </c>
      <c r="I588" s="198"/>
      <c r="J588" s="14"/>
      <c r="K588" s="14"/>
      <c r="L588" s="194"/>
      <c r="M588" s="199"/>
      <c r="N588" s="200"/>
      <c r="O588" s="200"/>
      <c r="P588" s="200"/>
      <c r="Q588" s="200"/>
      <c r="R588" s="200"/>
      <c r="S588" s="200"/>
      <c r="T588" s="20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195" t="s">
        <v>210</v>
      </c>
      <c r="AU588" s="195" t="s">
        <v>86</v>
      </c>
      <c r="AV588" s="14" t="s">
        <v>89</v>
      </c>
      <c r="AW588" s="14" t="s">
        <v>33</v>
      </c>
      <c r="AX588" s="14" t="s">
        <v>77</v>
      </c>
      <c r="AY588" s="195" t="s">
        <v>202</v>
      </c>
    </row>
    <row r="589" s="15" customFormat="1">
      <c r="A589" s="15"/>
      <c r="B589" s="212"/>
      <c r="C589" s="15"/>
      <c r="D589" s="186" t="s">
        <v>210</v>
      </c>
      <c r="E589" s="213" t="s">
        <v>1</v>
      </c>
      <c r="F589" s="214" t="s">
        <v>354</v>
      </c>
      <c r="G589" s="15"/>
      <c r="H589" s="215">
        <v>68.150000000000006</v>
      </c>
      <c r="I589" s="216"/>
      <c r="J589" s="15"/>
      <c r="K589" s="15"/>
      <c r="L589" s="212"/>
      <c r="M589" s="217"/>
      <c r="N589" s="218"/>
      <c r="O589" s="218"/>
      <c r="P589" s="218"/>
      <c r="Q589" s="218"/>
      <c r="R589" s="218"/>
      <c r="S589" s="218"/>
      <c r="T589" s="219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13" t="s">
        <v>210</v>
      </c>
      <c r="AU589" s="213" t="s">
        <v>86</v>
      </c>
      <c r="AV589" s="15" t="s">
        <v>92</v>
      </c>
      <c r="AW589" s="15" t="s">
        <v>33</v>
      </c>
      <c r="AX589" s="15" t="s">
        <v>8</v>
      </c>
      <c r="AY589" s="213" t="s">
        <v>202</v>
      </c>
    </row>
    <row r="590" s="2" customFormat="1" ht="24.15" customHeight="1">
      <c r="A590" s="37"/>
      <c r="B590" s="171"/>
      <c r="C590" s="172" t="s">
        <v>981</v>
      </c>
      <c r="D590" s="172" t="s">
        <v>204</v>
      </c>
      <c r="E590" s="173" t="s">
        <v>982</v>
      </c>
      <c r="F590" s="174" t="s">
        <v>983</v>
      </c>
      <c r="G590" s="175" t="s">
        <v>241</v>
      </c>
      <c r="H590" s="176">
        <v>126.77800000000001</v>
      </c>
      <c r="I590" s="177"/>
      <c r="J590" s="178">
        <f>ROUND(I590*H590,0)</f>
        <v>0</v>
      </c>
      <c r="K590" s="174" t="s">
        <v>208</v>
      </c>
      <c r="L590" s="38"/>
      <c r="M590" s="179" t="s">
        <v>1</v>
      </c>
      <c r="N590" s="180" t="s">
        <v>42</v>
      </c>
      <c r="O590" s="76"/>
      <c r="P590" s="181">
        <f>O590*H590</f>
        <v>0</v>
      </c>
      <c r="Q590" s="181">
        <v>0</v>
      </c>
      <c r="R590" s="181">
        <f>Q590*H590</f>
        <v>0</v>
      </c>
      <c r="S590" s="181">
        <v>0.0025000000000000001</v>
      </c>
      <c r="T590" s="182">
        <f>S590*H590</f>
        <v>0.31694500000000003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83" t="s">
        <v>281</v>
      </c>
      <c r="AT590" s="183" t="s">
        <v>204</v>
      </c>
      <c r="AU590" s="183" t="s">
        <v>86</v>
      </c>
      <c r="AY590" s="18" t="s">
        <v>202</v>
      </c>
      <c r="BE590" s="184">
        <f>IF(N590="základní",J590,0)</f>
        <v>0</v>
      </c>
      <c r="BF590" s="184">
        <f>IF(N590="snížená",J590,0)</f>
        <v>0</v>
      </c>
      <c r="BG590" s="184">
        <f>IF(N590="zákl. přenesená",J590,0)</f>
        <v>0</v>
      </c>
      <c r="BH590" s="184">
        <f>IF(N590="sníž. přenesená",J590,0)</f>
        <v>0</v>
      </c>
      <c r="BI590" s="184">
        <f>IF(N590="nulová",J590,0)</f>
        <v>0</v>
      </c>
      <c r="BJ590" s="18" t="s">
        <v>8</v>
      </c>
      <c r="BK590" s="184">
        <f>ROUND(I590*H590,0)</f>
        <v>0</v>
      </c>
      <c r="BL590" s="18" t="s">
        <v>281</v>
      </c>
      <c r="BM590" s="183" t="s">
        <v>984</v>
      </c>
    </row>
    <row r="591" s="13" customFormat="1">
      <c r="A591" s="13"/>
      <c r="B591" s="185"/>
      <c r="C591" s="13"/>
      <c r="D591" s="186" t="s">
        <v>210</v>
      </c>
      <c r="E591" s="187" t="s">
        <v>1</v>
      </c>
      <c r="F591" s="188" t="s">
        <v>985</v>
      </c>
      <c r="G591" s="13"/>
      <c r="H591" s="189">
        <v>19.513999999999999</v>
      </c>
      <c r="I591" s="190"/>
      <c r="J591" s="13"/>
      <c r="K591" s="13"/>
      <c r="L591" s="185"/>
      <c r="M591" s="191"/>
      <c r="N591" s="192"/>
      <c r="O591" s="192"/>
      <c r="P591" s="192"/>
      <c r="Q591" s="192"/>
      <c r="R591" s="192"/>
      <c r="S591" s="192"/>
      <c r="T591" s="19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87" t="s">
        <v>210</v>
      </c>
      <c r="AU591" s="187" t="s">
        <v>86</v>
      </c>
      <c r="AV591" s="13" t="s">
        <v>86</v>
      </c>
      <c r="AW591" s="13" t="s">
        <v>33</v>
      </c>
      <c r="AX591" s="13" t="s">
        <v>77</v>
      </c>
      <c r="AY591" s="187" t="s">
        <v>202</v>
      </c>
    </row>
    <row r="592" s="13" customFormat="1">
      <c r="A592" s="13"/>
      <c r="B592" s="185"/>
      <c r="C592" s="13"/>
      <c r="D592" s="186" t="s">
        <v>210</v>
      </c>
      <c r="E592" s="187" t="s">
        <v>1</v>
      </c>
      <c r="F592" s="188" t="s">
        <v>986</v>
      </c>
      <c r="G592" s="13"/>
      <c r="H592" s="189">
        <v>8.4139999999999997</v>
      </c>
      <c r="I592" s="190"/>
      <c r="J592" s="13"/>
      <c r="K592" s="13"/>
      <c r="L592" s="185"/>
      <c r="M592" s="191"/>
      <c r="N592" s="192"/>
      <c r="O592" s="192"/>
      <c r="P592" s="192"/>
      <c r="Q592" s="192"/>
      <c r="R592" s="192"/>
      <c r="S592" s="192"/>
      <c r="T592" s="19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87" t="s">
        <v>210</v>
      </c>
      <c r="AU592" s="187" t="s">
        <v>86</v>
      </c>
      <c r="AV592" s="13" t="s">
        <v>86</v>
      </c>
      <c r="AW592" s="13" t="s">
        <v>33</v>
      </c>
      <c r="AX592" s="13" t="s">
        <v>77</v>
      </c>
      <c r="AY592" s="187" t="s">
        <v>202</v>
      </c>
    </row>
    <row r="593" s="13" customFormat="1">
      <c r="A593" s="13"/>
      <c r="B593" s="185"/>
      <c r="C593" s="13"/>
      <c r="D593" s="186" t="s">
        <v>210</v>
      </c>
      <c r="E593" s="187" t="s">
        <v>1</v>
      </c>
      <c r="F593" s="188" t="s">
        <v>987</v>
      </c>
      <c r="G593" s="13"/>
      <c r="H593" s="189">
        <v>98.849999999999994</v>
      </c>
      <c r="I593" s="190"/>
      <c r="J593" s="13"/>
      <c r="K593" s="13"/>
      <c r="L593" s="185"/>
      <c r="M593" s="191"/>
      <c r="N593" s="192"/>
      <c r="O593" s="192"/>
      <c r="P593" s="192"/>
      <c r="Q593" s="192"/>
      <c r="R593" s="192"/>
      <c r="S593" s="192"/>
      <c r="T593" s="19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87" t="s">
        <v>210</v>
      </c>
      <c r="AU593" s="187" t="s">
        <v>86</v>
      </c>
      <c r="AV593" s="13" t="s">
        <v>86</v>
      </c>
      <c r="AW593" s="13" t="s">
        <v>33</v>
      </c>
      <c r="AX593" s="13" t="s">
        <v>77</v>
      </c>
      <c r="AY593" s="187" t="s">
        <v>202</v>
      </c>
    </row>
    <row r="594" s="14" customFormat="1">
      <c r="A594" s="14"/>
      <c r="B594" s="194"/>
      <c r="C594" s="14"/>
      <c r="D594" s="186" t="s">
        <v>210</v>
      </c>
      <c r="E594" s="195" t="s">
        <v>1</v>
      </c>
      <c r="F594" s="196" t="s">
        <v>237</v>
      </c>
      <c r="G594" s="14"/>
      <c r="H594" s="197">
        <v>126.77800000000001</v>
      </c>
      <c r="I594" s="198"/>
      <c r="J594" s="14"/>
      <c r="K594" s="14"/>
      <c r="L594" s="194"/>
      <c r="M594" s="199"/>
      <c r="N594" s="200"/>
      <c r="O594" s="200"/>
      <c r="P594" s="200"/>
      <c r="Q594" s="200"/>
      <c r="R594" s="200"/>
      <c r="S594" s="200"/>
      <c r="T594" s="20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195" t="s">
        <v>210</v>
      </c>
      <c r="AU594" s="195" t="s">
        <v>86</v>
      </c>
      <c r="AV594" s="14" t="s">
        <v>89</v>
      </c>
      <c r="AW594" s="14" t="s">
        <v>33</v>
      </c>
      <c r="AX594" s="14" t="s">
        <v>8</v>
      </c>
      <c r="AY594" s="195" t="s">
        <v>202</v>
      </c>
    </row>
    <row r="595" s="2" customFormat="1" ht="16.5" customHeight="1">
      <c r="A595" s="37"/>
      <c r="B595" s="171"/>
      <c r="C595" s="172" t="s">
        <v>988</v>
      </c>
      <c r="D595" s="172" t="s">
        <v>204</v>
      </c>
      <c r="E595" s="173" t="s">
        <v>989</v>
      </c>
      <c r="F595" s="174" t="s">
        <v>990</v>
      </c>
      <c r="G595" s="175" t="s">
        <v>241</v>
      </c>
      <c r="H595" s="176">
        <v>52.369999999999997</v>
      </c>
      <c r="I595" s="177"/>
      <c r="J595" s="178">
        <f>ROUND(I595*H595,0)</f>
        <v>0</v>
      </c>
      <c r="K595" s="174" t="s">
        <v>208</v>
      </c>
      <c r="L595" s="38"/>
      <c r="M595" s="179" t="s">
        <v>1</v>
      </c>
      <c r="N595" s="180" t="s">
        <v>42</v>
      </c>
      <c r="O595" s="76"/>
      <c r="P595" s="181">
        <f>O595*H595</f>
        <v>0</v>
      </c>
      <c r="Q595" s="181">
        <v>0.00029999999999999997</v>
      </c>
      <c r="R595" s="181">
        <f>Q595*H595</f>
        <v>0.015710999999999999</v>
      </c>
      <c r="S595" s="181">
        <v>0</v>
      </c>
      <c r="T595" s="182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183" t="s">
        <v>281</v>
      </c>
      <c r="AT595" s="183" t="s">
        <v>204</v>
      </c>
      <c r="AU595" s="183" t="s">
        <v>86</v>
      </c>
      <c r="AY595" s="18" t="s">
        <v>202</v>
      </c>
      <c r="BE595" s="184">
        <f>IF(N595="základní",J595,0)</f>
        <v>0</v>
      </c>
      <c r="BF595" s="184">
        <f>IF(N595="snížená",J595,0)</f>
        <v>0</v>
      </c>
      <c r="BG595" s="184">
        <f>IF(N595="zákl. přenesená",J595,0)</f>
        <v>0</v>
      </c>
      <c r="BH595" s="184">
        <f>IF(N595="sníž. přenesená",J595,0)</f>
        <v>0</v>
      </c>
      <c r="BI595" s="184">
        <f>IF(N595="nulová",J595,0)</f>
        <v>0</v>
      </c>
      <c r="BJ595" s="18" t="s">
        <v>8</v>
      </c>
      <c r="BK595" s="184">
        <f>ROUND(I595*H595,0)</f>
        <v>0</v>
      </c>
      <c r="BL595" s="18" t="s">
        <v>281</v>
      </c>
      <c r="BM595" s="183" t="s">
        <v>991</v>
      </c>
    </row>
    <row r="596" s="13" customFormat="1">
      <c r="A596" s="13"/>
      <c r="B596" s="185"/>
      <c r="C596" s="13"/>
      <c r="D596" s="186" t="s">
        <v>210</v>
      </c>
      <c r="E596" s="187" t="s">
        <v>1</v>
      </c>
      <c r="F596" s="188" t="s">
        <v>976</v>
      </c>
      <c r="G596" s="13"/>
      <c r="H596" s="189">
        <v>22.890000000000001</v>
      </c>
      <c r="I596" s="190"/>
      <c r="J596" s="13"/>
      <c r="K596" s="13"/>
      <c r="L596" s="185"/>
      <c r="M596" s="191"/>
      <c r="N596" s="192"/>
      <c r="O596" s="192"/>
      <c r="P596" s="192"/>
      <c r="Q596" s="192"/>
      <c r="R596" s="192"/>
      <c r="S596" s="192"/>
      <c r="T596" s="19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87" t="s">
        <v>210</v>
      </c>
      <c r="AU596" s="187" t="s">
        <v>86</v>
      </c>
      <c r="AV596" s="13" t="s">
        <v>86</v>
      </c>
      <c r="AW596" s="13" t="s">
        <v>33</v>
      </c>
      <c r="AX596" s="13" t="s">
        <v>77</v>
      </c>
      <c r="AY596" s="187" t="s">
        <v>202</v>
      </c>
    </row>
    <row r="597" s="13" customFormat="1">
      <c r="A597" s="13"/>
      <c r="B597" s="185"/>
      <c r="C597" s="13"/>
      <c r="D597" s="186" t="s">
        <v>210</v>
      </c>
      <c r="E597" s="187" t="s">
        <v>1</v>
      </c>
      <c r="F597" s="188" t="s">
        <v>156</v>
      </c>
      <c r="G597" s="13"/>
      <c r="H597" s="189">
        <v>29.48</v>
      </c>
      <c r="I597" s="190"/>
      <c r="J597" s="13"/>
      <c r="K597" s="13"/>
      <c r="L597" s="185"/>
      <c r="M597" s="191"/>
      <c r="N597" s="192"/>
      <c r="O597" s="192"/>
      <c r="P597" s="192"/>
      <c r="Q597" s="192"/>
      <c r="R597" s="192"/>
      <c r="S597" s="192"/>
      <c r="T597" s="19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87" t="s">
        <v>210</v>
      </c>
      <c r="AU597" s="187" t="s">
        <v>86</v>
      </c>
      <c r="AV597" s="13" t="s">
        <v>86</v>
      </c>
      <c r="AW597" s="13" t="s">
        <v>33</v>
      </c>
      <c r="AX597" s="13" t="s">
        <v>77</v>
      </c>
      <c r="AY597" s="187" t="s">
        <v>202</v>
      </c>
    </row>
    <row r="598" s="14" customFormat="1">
      <c r="A598" s="14"/>
      <c r="B598" s="194"/>
      <c r="C598" s="14"/>
      <c r="D598" s="186" t="s">
        <v>210</v>
      </c>
      <c r="E598" s="195" t="s">
        <v>1</v>
      </c>
      <c r="F598" s="196" t="s">
        <v>237</v>
      </c>
      <c r="G598" s="14"/>
      <c r="H598" s="197">
        <v>52.369999999999997</v>
      </c>
      <c r="I598" s="198"/>
      <c r="J598" s="14"/>
      <c r="K598" s="14"/>
      <c r="L598" s="194"/>
      <c r="M598" s="199"/>
      <c r="N598" s="200"/>
      <c r="O598" s="200"/>
      <c r="P598" s="200"/>
      <c r="Q598" s="200"/>
      <c r="R598" s="200"/>
      <c r="S598" s="200"/>
      <c r="T598" s="20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195" t="s">
        <v>210</v>
      </c>
      <c r="AU598" s="195" t="s">
        <v>86</v>
      </c>
      <c r="AV598" s="14" t="s">
        <v>89</v>
      </c>
      <c r="AW598" s="14" t="s">
        <v>33</v>
      </c>
      <c r="AX598" s="14" t="s">
        <v>8</v>
      </c>
      <c r="AY598" s="195" t="s">
        <v>202</v>
      </c>
    </row>
    <row r="599" s="2" customFormat="1" ht="44.25" customHeight="1">
      <c r="A599" s="37"/>
      <c r="B599" s="171"/>
      <c r="C599" s="202" t="s">
        <v>992</v>
      </c>
      <c r="D599" s="202" t="s">
        <v>276</v>
      </c>
      <c r="E599" s="203" t="s">
        <v>993</v>
      </c>
      <c r="F599" s="204" t="s">
        <v>994</v>
      </c>
      <c r="G599" s="205" t="s">
        <v>241</v>
      </c>
      <c r="H599" s="206">
        <v>57.606999999999999</v>
      </c>
      <c r="I599" s="207"/>
      <c r="J599" s="208">
        <f>ROUND(I599*H599,0)</f>
        <v>0</v>
      </c>
      <c r="K599" s="204" t="s">
        <v>208</v>
      </c>
      <c r="L599" s="209"/>
      <c r="M599" s="210" t="s">
        <v>1</v>
      </c>
      <c r="N599" s="211" t="s">
        <v>42</v>
      </c>
      <c r="O599" s="76"/>
      <c r="P599" s="181">
        <f>O599*H599</f>
        <v>0</v>
      </c>
      <c r="Q599" s="181">
        <v>0.0027899999999999999</v>
      </c>
      <c r="R599" s="181">
        <f>Q599*H599</f>
        <v>0.16072353</v>
      </c>
      <c r="S599" s="181">
        <v>0</v>
      </c>
      <c r="T599" s="182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183" t="s">
        <v>401</v>
      </c>
      <c r="AT599" s="183" t="s">
        <v>276</v>
      </c>
      <c r="AU599" s="183" t="s">
        <v>86</v>
      </c>
      <c r="AY599" s="18" t="s">
        <v>202</v>
      </c>
      <c r="BE599" s="184">
        <f>IF(N599="základní",J599,0)</f>
        <v>0</v>
      </c>
      <c r="BF599" s="184">
        <f>IF(N599="snížená",J599,0)</f>
        <v>0</v>
      </c>
      <c r="BG599" s="184">
        <f>IF(N599="zákl. přenesená",J599,0)</f>
        <v>0</v>
      </c>
      <c r="BH599" s="184">
        <f>IF(N599="sníž. přenesená",J599,0)</f>
        <v>0</v>
      </c>
      <c r="BI599" s="184">
        <f>IF(N599="nulová",J599,0)</f>
        <v>0</v>
      </c>
      <c r="BJ599" s="18" t="s">
        <v>8</v>
      </c>
      <c r="BK599" s="184">
        <f>ROUND(I599*H599,0)</f>
        <v>0</v>
      </c>
      <c r="BL599" s="18" t="s">
        <v>281</v>
      </c>
      <c r="BM599" s="183" t="s">
        <v>995</v>
      </c>
    </row>
    <row r="600" s="13" customFormat="1">
      <c r="A600" s="13"/>
      <c r="B600" s="185"/>
      <c r="C600" s="13"/>
      <c r="D600" s="186" t="s">
        <v>210</v>
      </c>
      <c r="E600" s="187" t="s">
        <v>1</v>
      </c>
      <c r="F600" s="188" t="s">
        <v>996</v>
      </c>
      <c r="G600" s="13"/>
      <c r="H600" s="189">
        <v>25.178999999999998</v>
      </c>
      <c r="I600" s="190"/>
      <c r="J600" s="13"/>
      <c r="K600" s="13"/>
      <c r="L600" s="185"/>
      <c r="M600" s="191"/>
      <c r="N600" s="192"/>
      <c r="O600" s="192"/>
      <c r="P600" s="192"/>
      <c r="Q600" s="192"/>
      <c r="R600" s="192"/>
      <c r="S600" s="192"/>
      <c r="T600" s="19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87" t="s">
        <v>210</v>
      </c>
      <c r="AU600" s="187" t="s">
        <v>86</v>
      </c>
      <c r="AV600" s="13" t="s">
        <v>86</v>
      </c>
      <c r="AW600" s="13" t="s">
        <v>33</v>
      </c>
      <c r="AX600" s="13" t="s">
        <v>77</v>
      </c>
      <c r="AY600" s="187" t="s">
        <v>202</v>
      </c>
    </row>
    <row r="601" s="13" customFormat="1">
      <c r="A601" s="13"/>
      <c r="B601" s="185"/>
      <c r="C601" s="13"/>
      <c r="D601" s="186" t="s">
        <v>210</v>
      </c>
      <c r="E601" s="187" t="s">
        <v>1</v>
      </c>
      <c r="F601" s="188" t="s">
        <v>997</v>
      </c>
      <c r="G601" s="13"/>
      <c r="H601" s="189">
        <v>32.427999999999997</v>
      </c>
      <c r="I601" s="190"/>
      <c r="J601" s="13"/>
      <c r="K601" s="13"/>
      <c r="L601" s="185"/>
      <c r="M601" s="191"/>
      <c r="N601" s="192"/>
      <c r="O601" s="192"/>
      <c r="P601" s="192"/>
      <c r="Q601" s="192"/>
      <c r="R601" s="192"/>
      <c r="S601" s="192"/>
      <c r="T601" s="19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87" t="s">
        <v>210</v>
      </c>
      <c r="AU601" s="187" t="s">
        <v>86</v>
      </c>
      <c r="AV601" s="13" t="s">
        <v>86</v>
      </c>
      <c r="AW601" s="13" t="s">
        <v>33</v>
      </c>
      <c r="AX601" s="13" t="s">
        <v>77</v>
      </c>
      <c r="AY601" s="187" t="s">
        <v>202</v>
      </c>
    </row>
    <row r="602" s="14" customFormat="1">
      <c r="A602" s="14"/>
      <c r="B602" s="194"/>
      <c r="C602" s="14"/>
      <c r="D602" s="186" t="s">
        <v>210</v>
      </c>
      <c r="E602" s="195" t="s">
        <v>1</v>
      </c>
      <c r="F602" s="196" t="s">
        <v>237</v>
      </c>
      <c r="G602" s="14"/>
      <c r="H602" s="197">
        <v>57.606999999999999</v>
      </c>
      <c r="I602" s="198"/>
      <c r="J602" s="14"/>
      <c r="K602" s="14"/>
      <c r="L602" s="194"/>
      <c r="M602" s="199"/>
      <c r="N602" s="200"/>
      <c r="O602" s="200"/>
      <c r="P602" s="200"/>
      <c r="Q602" s="200"/>
      <c r="R602" s="200"/>
      <c r="S602" s="200"/>
      <c r="T602" s="20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195" t="s">
        <v>210</v>
      </c>
      <c r="AU602" s="195" t="s">
        <v>86</v>
      </c>
      <c r="AV602" s="14" t="s">
        <v>89</v>
      </c>
      <c r="AW602" s="14" t="s">
        <v>33</v>
      </c>
      <c r="AX602" s="14" t="s">
        <v>8</v>
      </c>
      <c r="AY602" s="195" t="s">
        <v>202</v>
      </c>
    </row>
    <row r="603" s="2" customFormat="1" ht="24.15" customHeight="1">
      <c r="A603" s="37"/>
      <c r="B603" s="171"/>
      <c r="C603" s="172" t="s">
        <v>998</v>
      </c>
      <c r="D603" s="172" t="s">
        <v>204</v>
      </c>
      <c r="E603" s="173" t="s">
        <v>999</v>
      </c>
      <c r="F603" s="174" t="s">
        <v>1000</v>
      </c>
      <c r="G603" s="175" t="s">
        <v>241</v>
      </c>
      <c r="H603" s="176">
        <v>15.779999999999999</v>
      </c>
      <c r="I603" s="177"/>
      <c r="J603" s="178">
        <f>ROUND(I603*H603,0)</f>
        <v>0</v>
      </c>
      <c r="K603" s="174" t="s">
        <v>208</v>
      </c>
      <c r="L603" s="38"/>
      <c r="M603" s="179" t="s">
        <v>1</v>
      </c>
      <c r="N603" s="180" t="s">
        <v>42</v>
      </c>
      <c r="O603" s="76"/>
      <c r="P603" s="181">
        <f>O603*H603</f>
        <v>0</v>
      </c>
      <c r="Q603" s="181">
        <v>0.00040000000000000002</v>
      </c>
      <c r="R603" s="181">
        <f>Q603*H603</f>
        <v>0.0063119999999999999</v>
      </c>
      <c r="S603" s="181">
        <v>0</v>
      </c>
      <c r="T603" s="182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83" t="s">
        <v>281</v>
      </c>
      <c r="AT603" s="183" t="s">
        <v>204</v>
      </c>
      <c r="AU603" s="183" t="s">
        <v>86</v>
      </c>
      <c r="AY603" s="18" t="s">
        <v>202</v>
      </c>
      <c r="BE603" s="184">
        <f>IF(N603="základní",J603,0)</f>
        <v>0</v>
      </c>
      <c r="BF603" s="184">
        <f>IF(N603="snížená",J603,0)</f>
        <v>0</v>
      </c>
      <c r="BG603" s="184">
        <f>IF(N603="zákl. přenesená",J603,0)</f>
        <v>0</v>
      </c>
      <c r="BH603" s="184">
        <f>IF(N603="sníž. přenesená",J603,0)</f>
        <v>0</v>
      </c>
      <c r="BI603" s="184">
        <f>IF(N603="nulová",J603,0)</f>
        <v>0</v>
      </c>
      <c r="BJ603" s="18" t="s">
        <v>8</v>
      </c>
      <c r="BK603" s="184">
        <f>ROUND(I603*H603,0)</f>
        <v>0</v>
      </c>
      <c r="BL603" s="18" t="s">
        <v>281</v>
      </c>
      <c r="BM603" s="183" t="s">
        <v>1001</v>
      </c>
    </row>
    <row r="604" s="13" customFormat="1">
      <c r="A604" s="13"/>
      <c r="B604" s="185"/>
      <c r="C604" s="13"/>
      <c r="D604" s="186" t="s">
        <v>210</v>
      </c>
      <c r="E604" s="187" t="s">
        <v>1</v>
      </c>
      <c r="F604" s="188" t="s">
        <v>159</v>
      </c>
      <c r="G604" s="13"/>
      <c r="H604" s="189">
        <v>15.779999999999999</v>
      </c>
      <c r="I604" s="190"/>
      <c r="J604" s="13"/>
      <c r="K604" s="13"/>
      <c r="L604" s="185"/>
      <c r="M604" s="191"/>
      <c r="N604" s="192"/>
      <c r="O604" s="192"/>
      <c r="P604" s="192"/>
      <c r="Q604" s="192"/>
      <c r="R604" s="192"/>
      <c r="S604" s="192"/>
      <c r="T604" s="19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187" t="s">
        <v>210</v>
      </c>
      <c r="AU604" s="187" t="s">
        <v>86</v>
      </c>
      <c r="AV604" s="13" t="s">
        <v>86</v>
      </c>
      <c r="AW604" s="13" t="s">
        <v>33</v>
      </c>
      <c r="AX604" s="13" t="s">
        <v>77</v>
      </c>
      <c r="AY604" s="187" t="s">
        <v>202</v>
      </c>
    </row>
    <row r="605" s="14" customFormat="1">
      <c r="A605" s="14"/>
      <c r="B605" s="194"/>
      <c r="C605" s="14"/>
      <c r="D605" s="186" t="s">
        <v>210</v>
      </c>
      <c r="E605" s="195" t="s">
        <v>1</v>
      </c>
      <c r="F605" s="196" t="s">
        <v>237</v>
      </c>
      <c r="G605" s="14"/>
      <c r="H605" s="197">
        <v>15.779999999999999</v>
      </c>
      <c r="I605" s="198"/>
      <c r="J605" s="14"/>
      <c r="K605" s="14"/>
      <c r="L605" s="194"/>
      <c r="M605" s="199"/>
      <c r="N605" s="200"/>
      <c r="O605" s="200"/>
      <c r="P605" s="200"/>
      <c r="Q605" s="200"/>
      <c r="R605" s="200"/>
      <c r="S605" s="200"/>
      <c r="T605" s="20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195" t="s">
        <v>210</v>
      </c>
      <c r="AU605" s="195" t="s">
        <v>86</v>
      </c>
      <c r="AV605" s="14" t="s">
        <v>89</v>
      </c>
      <c r="AW605" s="14" t="s">
        <v>33</v>
      </c>
      <c r="AX605" s="14" t="s">
        <v>8</v>
      </c>
      <c r="AY605" s="195" t="s">
        <v>202</v>
      </c>
    </row>
    <row r="606" s="2" customFormat="1" ht="37.8" customHeight="1">
      <c r="A606" s="37"/>
      <c r="B606" s="171"/>
      <c r="C606" s="202" t="s">
        <v>1002</v>
      </c>
      <c r="D606" s="202" t="s">
        <v>276</v>
      </c>
      <c r="E606" s="203" t="s">
        <v>1003</v>
      </c>
      <c r="F606" s="204" t="s">
        <v>1004</v>
      </c>
      <c r="G606" s="205" t="s">
        <v>241</v>
      </c>
      <c r="H606" s="206">
        <v>17.358000000000001</v>
      </c>
      <c r="I606" s="207"/>
      <c r="J606" s="208">
        <f>ROUND(I606*H606,0)</f>
        <v>0</v>
      </c>
      <c r="K606" s="204" t="s">
        <v>208</v>
      </c>
      <c r="L606" s="209"/>
      <c r="M606" s="210" t="s">
        <v>1</v>
      </c>
      <c r="N606" s="211" t="s">
        <v>42</v>
      </c>
      <c r="O606" s="76"/>
      <c r="P606" s="181">
        <f>O606*H606</f>
        <v>0</v>
      </c>
      <c r="Q606" s="181">
        <v>0.0030999999999999999</v>
      </c>
      <c r="R606" s="181">
        <f>Q606*H606</f>
        <v>0.053809799999999998</v>
      </c>
      <c r="S606" s="181">
        <v>0</v>
      </c>
      <c r="T606" s="182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183" t="s">
        <v>401</v>
      </c>
      <c r="AT606" s="183" t="s">
        <v>276</v>
      </c>
      <c r="AU606" s="183" t="s">
        <v>86</v>
      </c>
      <c r="AY606" s="18" t="s">
        <v>202</v>
      </c>
      <c r="BE606" s="184">
        <f>IF(N606="základní",J606,0)</f>
        <v>0</v>
      </c>
      <c r="BF606" s="184">
        <f>IF(N606="snížená",J606,0)</f>
        <v>0</v>
      </c>
      <c r="BG606" s="184">
        <f>IF(N606="zákl. přenesená",J606,0)</f>
        <v>0</v>
      </c>
      <c r="BH606" s="184">
        <f>IF(N606="sníž. přenesená",J606,0)</f>
        <v>0</v>
      </c>
      <c r="BI606" s="184">
        <f>IF(N606="nulová",J606,0)</f>
        <v>0</v>
      </c>
      <c r="BJ606" s="18" t="s">
        <v>8</v>
      </c>
      <c r="BK606" s="184">
        <f>ROUND(I606*H606,0)</f>
        <v>0</v>
      </c>
      <c r="BL606" s="18" t="s">
        <v>281</v>
      </c>
      <c r="BM606" s="183" t="s">
        <v>1005</v>
      </c>
    </row>
    <row r="607" s="13" customFormat="1">
      <c r="A607" s="13"/>
      <c r="B607" s="185"/>
      <c r="C607" s="13"/>
      <c r="D607" s="186" t="s">
        <v>210</v>
      </c>
      <c r="E607" s="187" t="s">
        <v>1</v>
      </c>
      <c r="F607" s="188" t="s">
        <v>1006</v>
      </c>
      <c r="G607" s="13"/>
      <c r="H607" s="189">
        <v>17.358000000000001</v>
      </c>
      <c r="I607" s="190"/>
      <c r="J607" s="13"/>
      <c r="K607" s="13"/>
      <c r="L607" s="185"/>
      <c r="M607" s="191"/>
      <c r="N607" s="192"/>
      <c r="O607" s="192"/>
      <c r="P607" s="192"/>
      <c r="Q607" s="192"/>
      <c r="R607" s="192"/>
      <c r="S607" s="192"/>
      <c r="T607" s="19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87" t="s">
        <v>210</v>
      </c>
      <c r="AU607" s="187" t="s">
        <v>86</v>
      </c>
      <c r="AV607" s="13" t="s">
        <v>86</v>
      </c>
      <c r="AW607" s="13" t="s">
        <v>33</v>
      </c>
      <c r="AX607" s="13" t="s">
        <v>77</v>
      </c>
      <c r="AY607" s="187" t="s">
        <v>202</v>
      </c>
    </row>
    <row r="608" s="14" customFormat="1">
      <c r="A608" s="14"/>
      <c r="B608" s="194"/>
      <c r="C608" s="14"/>
      <c r="D608" s="186" t="s">
        <v>210</v>
      </c>
      <c r="E608" s="195" t="s">
        <v>1</v>
      </c>
      <c r="F608" s="196" t="s">
        <v>237</v>
      </c>
      <c r="G608" s="14"/>
      <c r="H608" s="197">
        <v>17.358000000000001</v>
      </c>
      <c r="I608" s="198"/>
      <c r="J608" s="14"/>
      <c r="K608" s="14"/>
      <c r="L608" s="194"/>
      <c r="M608" s="199"/>
      <c r="N608" s="200"/>
      <c r="O608" s="200"/>
      <c r="P608" s="200"/>
      <c r="Q608" s="200"/>
      <c r="R608" s="200"/>
      <c r="S608" s="200"/>
      <c r="T608" s="20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195" t="s">
        <v>210</v>
      </c>
      <c r="AU608" s="195" t="s">
        <v>86</v>
      </c>
      <c r="AV608" s="14" t="s">
        <v>89</v>
      </c>
      <c r="AW608" s="14" t="s">
        <v>33</v>
      </c>
      <c r="AX608" s="14" t="s">
        <v>8</v>
      </c>
      <c r="AY608" s="195" t="s">
        <v>202</v>
      </c>
    </row>
    <row r="609" s="2" customFormat="1" ht="16.5" customHeight="1">
      <c r="A609" s="37"/>
      <c r="B609" s="171"/>
      <c r="C609" s="172" t="s">
        <v>1007</v>
      </c>
      <c r="D609" s="172" t="s">
        <v>204</v>
      </c>
      <c r="E609" s="173" t="s">
        <v>1008</v>
      </c>
      <c r="F609" s="174" t="s">
        <v>1009</v>
      </c>
      <c r="G609" s="175" t="s">
        <v>653</v>
      </c>
      <c r="H609" s="176">
        <v>91.010000000000005</v>
      </c>
      <c r="I609" s="177"/>
      <c r="J609" s="178">
        <f>ROUND(I609*H609,0)</f>
        <v>0</v>
      </c>
      <c r="K609" s="174" t="s">
        <v>208</v>
      </c>
      <c r="L609" s="38"/>
      <c r="M609" s="179" t="s">
        <v>1</v>
      </c>
      <c r="N609" s="180" t="s">
        <v>42</v>
      </c>
      <c r="O609" s="76"/>
      <c r="P609" s="181">
        <f>O609*H609</f>
        <v>0</v>
      </c>
      <c r="Q609" s="181">
        <v>1.26999E-05</v>
      </c>
      <c r="R609" s="181">
        <f>Q609*H609</f>
        <v>0.0011558178990000001</v>
      </c>
      <c r="S609" s="181">
        <v>0</v>
      </c>
      <c r="T609" s="182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83" t="s">
        <v>281</v>
      </c>
      <c r="AT609" s="183" t="s">
        <v>204</v>
      </c>
      <c r="AU609" s="183" t="s">
        <v>86</v>
      </c>
      <c r="AY609" s="18" t="s">
        <v>202</v>
      </c>
      <c r="BE609" s="184">
        <f>IF(N609="základní",J609,0)</f>
        <v>0</v>
      </c>
      <c r="BF609" s="184">
        <f>IF(N609="snížená",J609,0)</f>
        <v>0</v>
      </c>
      <c r="BG609" s="184">
        <f>IF(N609="zákl. přenesená",J609,0)</f>
        <v>0</v>
      </c>
      <c r="BH609" s="184">
        <f>IF(N609="sníž. přenesená",J609,0)</f>
        <v>0</v>
      </c>
      <c r="BI609" s="184">
        <f>IF(N609="nulová",J609,0)</f>
        <v>0</v>
      </c>
      <c r="BJ609" s="18" t="s">
        <v>8</v>
      </c>
      <c r="BK609" s="184">
        <f>ROUND(I609*H609,0)</f>
        <v>0</v>
      </c>
      <c r="BL609" s="18" t="s">
        <v>281</v>
      </c>
      <c r="BM609" s="183" t="s">
        <v>1010</v>
      </c>
    </row>
    <row r="610" s="13" customFormat="1">
      <c r="A610" s="13"/>
      <c r="B610" s="185"/>
      <c r="C610" s="13"/>
      <c r="D610" s="186" t="s">
        <v>210</v>
      </c>
      <c r="E610" s="187" t="s">
        <v>1</v>
      </c>
      <c r="F610" s="188" t="s">
        <v>1011</v>
      </c>
      <c r="G610" s="13"/>
      <c r="H610" s="189">
        <v>18.949999999999999</v>
      </c>
      <c r="I610" s="190"/>
      <c r="J610" s="13"/>
      <c r="K610" s="13"/>
      <c r="L610" s="185"/>
      <c r="M610" s="191"/>
      <c r="N610" s="192"/>
      <c r="O610" s="192"/>
      <c r="P610" s="192"/>
      <c r="Q610" s="192"/>
      <c r="R610" s="192"/>
      <c r="S610" s="192"/>
      <c r="T610" s="19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87" t="s">
        <v>210</v>
      </c>
      <c r="AU610" s="187" t="s">
        <v>86</v>
      </c>
      <c r="AV610" s="13" t="s">
        <v>86</v>
      </c>
      <c r="AW610" s="13" t="s">
        <v>33</v>
      </c>
      <c r="AX610" s="13" t="s">
        <v>77</v>
      </c>
      <c r="AY610" s="187" t="s">
        <v>202</v>
      </c>
    </row>
    <row r="611" s="13" customFormat="1">
      <c r="A611" s="13"/>
      <c r="B611" s="185"/>
      <c r="C611" s="13"/>
      <c r="D611" s="186" t="s">
        <v>210</v>
      </c>
      <c r="E611" s="187" t="s">
        <v>1</v>
      </c>
      <c r="F611" s="188" t="s">
        <v>1012</v>
      </c>
      <c r="G611" s="13"/>
      <c r="H611" s="189">
        <v>14.279999999999999</v>
      </c>
      <c r="I611" s="190"/>
      <c r="J611" s="13"/>
      <c r="K611" s="13"/>
      <c r="L611" s="185"/>
      <c r="M611" s="191"/>
      <c r="N611" s="192"/>
      <c r="O611" s="192"/>
      <c r="P611" s="192"/>
      <c r="Q611" s="192"/>
      <c r="R611" s="192"/>
      <c r="S611" s="192"/>
      <c r="T611" s="19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87" t="s">
        <v>210</v>
      </c>
      <c r="AU611" s="187" t="s">
        <v>86</v>
      </c>
      <c r="AV611" s="13" t="s">
        <v>86</v>
      </c>
      <c r="AW611" s="13" t="s">
        <v>33</v>
      </c>
      <c r="AX611" s="13" t="s">
        <v>77</v>
      </c>
      <c r="AY611" s="187" t="s">
        <v>202</v>
      </c>
    </row>
    <row r="612" s="13" customFormat="1">
      <c r="A612" s="13"/>
      <c r="B612" s="185"/>
      <c r="C612" s="13"/>
      <c r="D612" s="186" t="s">
        <v>210</v>
      </c>
      <c r="E612" s="187" t="s">
        <v>1</v>
      </c>
      <c r="F612" s="188" t="s">
        <v>1013</v>
      </c>
      <c r="G612" s="13"/>
      <c r="H612" s="189">
        <v>16.100000000000001</v>
      </c>
      <c r="I612" s="190"/>
      <c r="J612" s="13"/>
      <c r="K612" s="13"/>
      <c r="L612" s="185"/>
      <c r="M612" s="191"/>
      <c r="N612" s="192"/>
      <c r="O612" s="192"/>
      <c r="P612" s="192"/>
      <c r="Q612" s="192"/>
      <c r="R612" s="192"/>
      <c r="S612" s="192"/>
      <c r="T612" s="19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87" t="s">
        <v>210</v>
      </c>
      <c r="AU612" s="187" t="s">
        <v>86</v>
      </c>
      <c r="AV612" s="13" t="s">
        <v>86</v>
      </c>
      <c r="AW612" s="13" t="s">
        <v>33</v>
      </c>
      <c r="AX612" s="13" t="s">
        <v>77</v>
      </c>
      <c r="AY612" s="187" t="s">
        <v>202</v>
      </c>
    </row>
    <row r="613" s="13" customFormat="1">
      <c r="A613" s="13"/>
      <c r="B613" s="185"/>
      <c r="C613" s="13"/>
      <c r="D613" s="186" t="s">
        <v>210</v>
      </c>
      <c r="E613" s="187" t="s">
        <v>1</v>
      </c>
      <c r="F613" s="188" t="s">
        <v>1014</v>
      </c>
      <c r="G613" s="13"/>
      <c r="H613" s="189">
        <v>10.039999999999999</v>
      </c>
      <c r="I613" s="190"/>
      <c r="J613" s="13"/>
      <c r="K613" s="13"/>
      <c r="L613" s="185"/>
      <c r="M613" s="191"/>
      <c r="N613" s="192"/>
      <c r="O613" s="192"/>
      <c r="P613" s="192"/>
      <c r="Q613" s="192"/>
      <c r="R613" s="192"/>
      <c r="S613" s="192"/>
      <c r="T613" s="19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87" t="s">
        <v>210</v>
      </c>
      <c r="AU613" s="187" t="s">
        <v>86</v>
      </c>
      <c r="AV613" s="13" t="s">
        <v>86</v>
      </c>
      <c r="AW613" s="13" t="s">
        <v>33</v>
      </c>
      <c r="AX613" s="13" t="s">
        <v>77</v>
      </c>
      <c r="AY613" s="187" t="s">
        <v>202</v>
      </c>
    </row>
    <row r="614" s="13" customFormat="1">
      <c r="A614" s="13"/>
      <c r="B614" s="185"/>
      <c r="C614" s="13"/>
      <c r="D614" s="186" t="s">
        <v>210</v>
      </c>
      <c r="E614" s="187" t="s">
        <v>1</v>
      </c>
      <c r="F614" s="188" t="s">
        <v>1015</v>
      </c>
      <c r="G614" s="13"/>
      <c r="H614" s="189">
        <v>31.640000000000001</v>
      </c>
      <c r="I614" s="190"/>
      <c r="J614" s="13"/>
      <c r="K614" s="13"/>
      <c r="L614" s="185"/>
      <c r="M614" s="191"/>
      <c r="N614" s="192"/>
      <c r="O614" s="192"/>
      <c r="P614" s="192"/>
      <c r="Q614" s="192"/>
      <c r="R614" s="192"/>
      <c r="S614" s="192"/>
      <c r="T614" s="19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187" t="s">
        <v>210</v>
      </c>
      <c r="AU614" s="187" t="s">
        <v>86</v>
      </c>
      <c r="AV614" s="13" t="s">
        <v>86</v>
      </c>
      <c r="AW614" s="13" t="s">
        <v>33</v>
      </c>
      <c r="AX614" s="13" t="s">
        <v>77</v>
      </c>
      <c r="AY614" s="187" t="s">
        <v>202</v>
      </c>
    </row>
    <row r="615" s="14" customFormat="1">
      <c r="A615" s="14"/>
      <c r="B615" s="194"/>
      <c r="C615" s="14"/>
      <c r="D615" s="186" t="s">
        <v>210</v>
      </c>
      <c r="E615" s="195" t="s">
        <v>125</v>
      </c>
      <c r="F615" s="196" t="s">
        <v>237</v>
      </c>
      <c r="G615" s="14"/>
      <c r="H615" s="197">
        <v>91.010000000000005</v>
      </c>
      <c r="I615" s="198"/>
      <c r="J615" s="14"/>
      <c r="K615" s="14"/>
      <c r="L615" s="194"/>
      <c r="M615" s="199"/>
      <c r="N615" s="200"/>
      <c r="O615" s="200"/>
      <c r="P615" s="200"/>
      <c r="Q615" s="200"/>
      <c r="R615" s="200"/>
      <c r="S615" s="200"/>
      <c r="T615" s="20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195" t="s">
        <v>210</v>
      </c>
      <c r="AU615" s="195" t="s">
        <v>86</v>
      </c>
      <c r="AV615" s="14" t="s">
        <v>89</v>
      </c>
      <c r="AW615" s="14" t="s">
        <v>33</v>
      </c>
      <c r="AX615" s="14" t="s">
        <v>8</v>
      </c>
      <c r="AY615" s="195" t="s">
        <v>202</v>
      </c>
    </row>
    <row r="616" s="2" customFormat="1" ht="16.5" customHeight="1">
      <c r="A616" s="37"/>
      <c r="B616" s="171"/>
      <c r="C616" s="202" t="s">
        <v>1016</v>
      </c>
      <c r="D616" s="202" t="s">
        <v>276</v>
      </c>
      <c r="E616" s="203" t="s">
        <v>1017</v>
      </c>
      <c r="F616" s="204" t="s">
        <v>1018</v>
      </c>
      <c r="G616" s="205" t="s">
        <v>653</v>
      </c>
      <c r="H616" s="206">
        <v>91.010000000000005</v>
      </c>
      <c r="I616" s="207"/>
      <c r="J616" s="208">
        <f>ROUND(I616*H616,0)</f>
        <v>0</v>
      </c>
      <c r="K616" s="204" t="s">
        <v>208</v>
      </c>
      <c r="L616" s="209"/>
      <c r="M616" s="210" t="s">
        <v>1</v>
      </c>
      <c r="N616" s="211" t="s">
        <v>42</v>
      </c>
      <c r="O616" s="76"/>
      <c r="P616" s="181">
        <f>O616*H616</f>
        <v>0</v>
      </c>
      <c r="Q616" s="181">
        <v>0.00027999999999999998</v>
      </c>
      <c r="R616" s="181">
        <f>Q616*H616</f>
        <v>0.0254828</v>
      </c>
      <c r="S616" s="181">
        <v>0</v>
      </c>
      <c r="T616" s="182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83" t="s">
        <v>401</v>
      </c>
      <c r="AT616" s="183" t="s">
        <v>276</v>
      </c>
      <c r="AU616" s="183" t="s">
        <v>86</v>
      </c>
      <c r="AY616" s="18" t="s">
        <v>202</v>
      </c>
      <c r="BE616" s="184">
        <f>IF(N616="základní",J616,0)</f>
        <v>0</v>
      </c>
      <c r="BF616" s="184">
        <f>IF(N616="snížená",J616,0)</f>
        <v>0</v>
      </c>
      <c r="BG616" s="184">
        <f>IF(N616="zákl. přenesená",J616,0)</f>
        <v>0</v>
      </c>
      <c r="BH616" s="184">
        <f>IF(N616="sníž. přenesená",J616,0)</f>
        <v>0</v>
      </c>
      <c r="BI616" s="184">
        <f>IF(N616="nulová",J616,0)</f>
        <v>0</v>
      </c>
      <c r="BJ616" s="18" t="s">
        <v>8</v>
      </c>
      <c r="BK616" s="184">
        <f>ROUND(I616*H616,0)</f>
        <v>0</v>
      </c>
      <c r="BL616" s="18" t="s">
        <v>281</v>
      </c>
      <c r="BM616" s="183" t="s">
        <v>1019</v>
      </c>
    </row>
    <row r="617" s="13" customFormat="1">
      <c r="A617" s="13"/>
      <c r="B617" s="185"/>
      <c r="C617" s="13"/>
      <c r="D617" s="186" t="s">
        <v>210</v>
      </c>
      <c r="E617" s="187" t="s">
        <v>1</v>
      </c>
      <c r="F617" s="188" t="s">
        <v>125</v>
      </c>
      <c r="G617" s="13"/>
      <c r="H617" s="189">
        <v>91.010000000000005</v>
      </c>
      <c r="I617" s="190"/>
      <c r="J617" s="13"/>
      <c r="K617" s="13"/>
      <c r="L617" s="185"/>
      <c r="M617" s="191"/>
      <c r="N617" s="192"/>
      <c r="O617" s="192"/>
      <c r="P617" s="192"/>
      <c r="Q617" s="192"/>
      <c r="R617" s="192"/>
      <c r="S617" s="192"/>
      <c r="T617" s="19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187" t="s">
        <v>210</v>
      </c>
      <c r="AU617" s="187" t="s">
        <v>86</v>
      </c>
      <c r="AV617" s="13" t="s">
        <v>86</v>
      </c>
      <c r="AW617" s="13" t="s">
        <v>33</v>
      </c>
      <c r="AX617" s="13" t="s">
        <v>8</v>
      </c>
      <c r="AY617" s="187" t="s">
        <v>202</v>
      </c>
    </row>
    <row r="618" s="2" customFormat="1" ht="24.15" customHeight="1">
      <c r="A618" s="37"/>
      <c r="B618" s="171"/>
      <c r="C618" s="172" t="s">
        <v>1020</v>
      </c>
      <c r="D618" s="172" t="s">
        <v>204</v>
      </c>
      <c r="E618" s="173" t="s">
        <v>1021</v>
      </c>
      <c r="F618" s="174" t="s">
        <v>1022</v>
      </c>
      <c r="G618" s="175" t="s">
        <v>225</v>
      </c>
      <c r="H618" s="176">
        <v>0.57499999999999996</v>
      </c>
      <c r="I618" s="177"/>
      <c r="J618" s="178">
        <f>ROUND(I618*H618,0)</f>
        <v>0</v>
      </c>
      <c r="K618" s="174" t="s">
        <v>208</v>
      </c>
      <c r="L618" s="38"/>
      <c r="M618" s="179" t="s">
        <v>1</v>
      </c>
      <c r="N618" s="180" t="s">
        <v>42</v>
      </c>
      <c r="O618" s="76"/>
      <c r="P618" s="181">
        <f>O618*H618</f>
        <v>0</v>
      </c>
      <c r="Q618" s="181">
        <v>0</v>
      </c>
      <c r="R618" s="181">
        <f>Q618*H618</f>
        <v>0</v>
      </c>
      <c r="S618" s="181">
        <v>0</v>
      </c>
      <c r="T618" s="182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83" t="s">
        <v>281</v>
      </c>
      <c r="AT618" s="183" t="s">
        <v>204</v>
      </c>
      <c r="AU618" s="183" t="s">
        <v>86</v>
      </c>
      <c r="AY618" s="18" t="s">
        <v>202</v>
      </c>
      <c r="BE618" s="184">
        <f>IF(N618="základní",J618,0)</f>
        <v>0</v>
      </c>
      <c r="BF618" s="184">
        <f>IF(N618="snížená",J618,0)</f>
        <v>0</v>
      </c>
      <c r="BG618" s="184">
        <f>IF(N618="zákl. přenesená",J618,0)</f>
        <v>0</v>
      </c>
      <c r="BH618" s="184">
        <f>IF(N618="sníž. přenesená",J618,0)</f>
        <v>0</v>
      </c>
      <c r="BI618" s="184">
        <f>IF(N618="nulová",J618,0)</f>
        <v>0</v>
      </c>
      <c r="BJ618" s="18" t="s">
        <v>8</v>
      </c>
      <c r="BK618" s="184">
        <f>ROUND(I618*H618,0)</f>
        <v>0</v>
      </c>
      <c r="BL618" s="18" t="s">
        <v>281</v>
      </c>
      <c r="BM618" s="183" t="s">
        <v>1023</v>
      </c>
    </row>
    <row r="619" s="12" customFormat="1" ht="22.8" customHeight="1">
      <c r="A619" s="12"/>
      <c r="B619" s="158"/>
      <c r="C619" s="12"/>
      <c r="D619" s="159" t="s">
        <v>76</v>
      </c>
      <c r="E619" s="169" t="s">
        <v>1024</v>
      </c>
      <c r="F619" s="169" t="s">
        <v>1025</v>
      </c>
      <c r="G619" s="12"/>
      <c r="H619" s="12"/>
      <c r="I619" s="161"/>
      <c r="J619" s="170">
        <f>BK619</f>
        <v>0</v>
      </c>
      <c r="K619" s="12"/>
      <c r="L619" s="158"/>
      <c r="M619" s="163"/>
      <c r="N619" s="164"/>
      <c r="O619" s="164"/>
      <c r="P619" s="165">
        <f>SUM(P620:P641)</f>
        <v>0</v>
      </c>
      <c r="Q619" s="164"/>
      <c r="R619" s="165">
        <f>SUM(R620:R641)</f>
        <v>0.7077734</v>
      </c>
      <c r="S619" s="164"/>
      <c r="T619" s="166">
        <f>SUM(T620:T641)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159" t="s">
        <v>86</v>
      </c>
      <c r="AT619" s="167" t="s">
        <v>76</v>
      </c>
      <c r="AU619" s="167" t="s">
        <v>8</v>
      </c>
      <c r="AY619" s="159" t="s">
        <v>202</v>
      </c>
      <c r="BK619" s="168">
        <f>SUM(BK620:BK641)</f>
        <v>0</v>
      </c>
    </row>
    <row r="620" s="2" customFormat="1" ht="16.5" customHeight="1">
      <c r="A620" s="37"/>
      <c r="B620" s="171"/>
      <c r="C620" s="172" t="s">
        <v>1026</v>
      </c>
      <c r="D620" s="172" t="s">
        <v>204</v>
      </c>
      <c r="E620" s="173" t="s">
        <v>1027</v>
      </c>
      <c r="F620" s="174" t="s">
        <v>1028</v>
      </c>
      <c r="G620" s="175" t="s">
        <v>241</v>
      </c>
      <c r="H620" s="176">
        <v>35.82</v>
      </c>
      <c r="I620" s="177"/>
      <c r="J620" s="178">
        <f>ROUND(I620*H620,0)</f>
        <v>0</v>
      </c>
      <c r="K620" s="174" t="s">
        <v>208</v>
      </c>
      <c r="L620" s="38"/>
      <c r="M620" s="179" t="s">
        <v>1</v>
      </c>
      <c r="N620" s="180" t="s">
        <v>42</v>
      </c>
      <c r="O620" s="76"/>
      <c r="P620" s="181">
        <f>O620*H620</f>
        <v>0</v>
      </c>
      <c r="Q620" s="181">
        <v>0.00029999999999999997</v>
      </c>
      <c r="R620" s="181">
        <f>Q620*H620</f>
        <v>0.010745999999999999</v>
      </c>
      <c r="S620" s="181">
        <v>0</v>
      </c>
      <c r="T620" s="182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83" t="s">
        <v>281</v>
      </c>
      <c r="AT620" s="183" t="s">
        <v>204</v>
      </c>
      <c r="AU620" s="183" t="s">
        <v>86</v>
      </c>
      <c r="AY620" s="18" t="s">
        <v>202</v>
      </c>
      <c r="BE620" s="184">
        <f>IF(N620="základní",J620,0)</f>
        <v>0</v>
      </c>
      <c r="BF620" s="184">
        <f>IF(N620="snížená",J620,0)</f>
        <v>0</v>
      </c>
      <c r="BG620" s="184">
        <f>IF(N620="zákl. přenesená",J620,0)</f>
        <v>0</v>
      </c>
      <c r="BH620" s="184">
        <f>IF(N620="sníž. přenesená",J620,0)</f>
        <v>0</v>
      </c>
      <c r="BI620" s="184">
        <f>IF(N620="nulová",J620,0)</f>
        <v>0</v>
      </c>
      <c r="BJ620" s="18" t="s">
        <v>8</v>
      </c>
      <c r="BK620" s="184">
        <f>ROUND(I620*H620,0)</f>
        <v>0</v>
      </c>
      <c r="BL620" s="18" t="s">
        <v>281</v>
      </c>
      <c r="BM620" s="183" t="s">
        <v>1029</v>
      </c>
    </row>
    <row r="621" s="13" customFormat="1">
      <c r="A621" s="13"/>
      <c r="B621" s="185"/>
      <c r="C621" s="13"/>
      <c r="D621" s="186" t="s">
        <v>210</v>
      </c>
      <c r="E621" s="187" t="s">
        <v>1</v>
      </c>
      <c r="F621" s="188" t="s">
        <v>121</v>
      </c>
      <c r="G621" s="13"/>
      <c r="H621" s="189">
        <v>35.82</v>
      </c>
      <c r="I621" s="190"/>
      <c r="J621" s="13"/>
      <c r="K621" s="13"/>
      <c r="L621" s="185"/>
      <c r="M621" s="191"/>
      <c r="N621" s="192"/>
      <c r="O621" s="192"/>
      <c r="P621" s="192"/>
      <c r="Q621" s="192"/>
      <c r="R621" s="192"/>
      <c r="S621" s="192"/>
      <c r="T621" s="19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87" t="s">
        <v>210</v>
      </c>
      <c r="AU621" s="187" t="s">
        <v>86</v>
      </c>
      <c r="AV621" s="13" t="s">
        <v>86</v>
      </c>
      <c r="AW621" s="13" t="s">
        <v>33</v>
      </c>
      <c r="AX621" s="13" t="s">
        <v>8</v>
      </c>
      <c r="AY621" s="187" t="s">
        <v>202</v>
      </c>
    </row>
    <row r="622" s="2" customFormat="1" ht="24.15" customHeight="1">
      <c r="A622" s="37"/>
      <c r="B622" s="171"/>
      <c r="C622" s="172" t="s">
        <v>1030</v>
      </c>
      <c r="D622" s="172" t="s">
        <v>204</v>
      </c>
      <c r="E622" s="173" t="s">
        <v>1031</v>
      </c>
      <c r="F622" s="174" t="s">
        <v>1032</v>
      </c>
      <c r="G622" s="175" t="s">
        <v>241</v>
      </c>
      <c r="H622" s="176">
        <v>35.82</v>
      </c>
      <c r="I622" s="177"/>
      <c r="J622" s="178">
        <f>ROUND(I622*H622,0)</f>
        <v>0</v>
      </c>
      <c r="K622" s="174" t="s">
        <v>208</v>
      </c>
      <c r="L622" s="38"/>
      <c r="M622" s="179" t="s">
        <v>1</v>
      </c>
      <c r="N622" s="180" t="s">
        <v>42</v>
      </c>
      <c r="O622" s="76"/>
      <c r="P622" s="181">
        <f>O622*H622</f>
        <v>0</v>
      </c>
      <c r="Q622" s="181">
        <v>0.0060000000000000001</v>
      </c>
      <c r="R622" s="181">
        <f>Q622*H622</f>
        <v>0.21492</v>
      </c>
      <c r="S622" s="181">
        <v>0</v>
      </c>
      <c r="T622" s="182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83" t="s">
        <v>281</v>
      </c>
      <c r="AT622" s="183" t="s">
        <v>204</v>
      </c>
      <c r="AU622" s="183" t="s">
        <v>86</v>
      </c>
      <c r="AY622" s="18" t="s">
        <v>202</v>
      </c>
      <c r="BE622" s="184">
        <f>IF(N622="základní",J622,0)</f>
        <v>0</v>
      </c>
      <c r="BF622" s="184">
        <f>IF(N622="snížená",J622,0)</f>
        <v>0</v>
      </c>
      <c r="BG622" s="184">
        <f>IF(N622="zákl. přenesená",J622,0)</f>
        <v>0</v>
      </c>
      <c r="BH622" s="184">
        <f>IF(N622="sníž. přenesená",J622,0)</f>
        <v>0</v>
      </c>
      <c r="BI622" s="184">
        <f>IF(N622="nulová",J622,0)</f>
        <v>0</v>
      </c>
      <c r="BJ622" s="18" t="s">
        <v>8</v>
      </c>
      <c r="BK622" s="184">
        <f>ROUND(I622*H622,0)</f>
        <v>0</v>
      </c>
      <c r="BL622" s="18" t="s">
        <v>281</v>
      </c>
      <c r="BM622" s="183" t="s">
        <v>1033</v>
      </c>
    </row>
    <row r="623" s="13" customFormat="1">
      <c r="A623" s="13"/>
      <c r="B623" s="185"/>
      <c r="C623" s="13"/>
      <c r="D623" s="186" t="s">
        <v>210</v>
      </c>
      <c r="E623" s="187" t="s">
        <v>1</v>
      </c>
      <c r="F623" s="188" t="s">
        <v>1034</v>
      </c>
      <c r="G623" s="13"/>
      <c r="H623" s="189">
        <v>17.960000000000001</v>
      </c>
      <c r="I623" s="190"/>
      <c r="J623" s="13"/>
      <c r="K623" s="13"/>
      <c r="L623" s="185"/>
      <c r="M623" s="191"/>
      <c r="N623" s="192"/>
      <c r="O623" s="192"/>
      <c r="P623" s="192"/>
      <c r="Q623" s="192"/>
      <c r="R623" s="192"/>
      <c r="S623" s="192"/>
      <c r="T623" s="19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187" t="s">
        <v>210</v>
      </c>
      <c r="AU623" s="187" t="s">
        <v>86</v>
      </c>
      <c r="AV623" s="13" t="s">
        <v>86</v>
      </c>
      <c r="AW623" s="13" t="s">
        <v>33</v>
      </c>
      <c r="AX623" s="13" t="s">
        <v>77</v>
      </c>
      <c r="AY623" s="187" t="s">
        <v>202</v>
      </c>
    </row>
    <row r="624" s="13" customFormat="1">
      <c r="A624" s="13"/>
      <c r="B624" s="185"/>
      <c r="C624" s="13"/>
      <c r="D624" s="186" t="s">
        <v>210</v>
      </c>
      <c r="E624" s="187" t="s">
        <v>1</v>
      </c>
      <c r="F624" s="188" t="s">
        <v>1035</v>
      </c>
      <c r="G624" s="13"/>
      <c r="H624" s="189">
        <v>17.859999999999999</v>
      </c>
      <c r="I624" s="190"/>
      <c r="J624" s="13"/>
      <c r="K624" s="13"/>
      <c r="L624" s="185"/>
      <c r="M624" s="191"/>
      <c r="N624" s="192"/>
      <c r="O624" s="192"/>
      <c r="P624" s="192"/>
      <c r="Q624" s="192"/>
      <c r="R624" s="192"/>
      <c r="S624" s="192"/>
      <c r="T624" s="19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87" t="s">
        <v>210</v>
      </c>
      <c r="AU624" s="187" t="s">
        <v>86</v>
      </c>
      <c r="AV624" s="13" t="s">
        <v>86</v>
      </c>
      <c r="AW624" s="13" t="s">
        <v>33</v>
      </c>
      <c r="AX624" s="13" t="s">
        <v>77</v>
      </c>
      <c r="AY624" s="187" t="s">
        <v>202</v>
      </c>
    </row>
    <row r="625" s="14" customFormat="1">
      <c r="A625" s="14"/>
      <c r="B625" s="194"/>
      <c r="C625" s="14"/>
      <c r="D625" s="186" t="s">
        <v>210</v>
      </c>
      <c r="E625" s="195" t="s">
        <v>121</v>
      </c>
      <c r="F625" s="196" t="s">
        <v>237</v>
      </c>
      <c r="G625" s="14"/>
      <c r="H625" s="197">
        <v>35.82</v>
      </c>
      <c r="I625" s="198"/>
      <c r="J625" s="14"/>
      <c r="K625" s="14"/>
      <c r="L625" s="194"/>
      <c r="M625" s="199"/>
      <c r="N625" s="200"/>
      <c r="O625" s="200"/>
      <c r="P625" s="200"/>
      <c r="Q625" s="200"/>
      <c r="R625" s="200"/>
      <c r="S625" s="200"/>
      <c r="T625" s="20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195" t="s">
        <v>210</v>
      </c>
      <c r="AU625" s="195" t="s">
        <v>86</v>
      </c>
      <c r="AV625" s="14" t="s">
        <v>89</v>
      </c>
      <c r="AW625" s="14" t="s">
        <v>33</v>
      </c>
      <c r="AX625" s="14" t="s">
        <v>8</v>
      </c>
      <c r="AY625" s="195" t="s">
        <v>202</v>
      </c>
    </row>
    <row r="626" s="2" customFormat="1" ht="16.5" customHeight="1">
      <c r="A626" s="37"/>
      <c r="B626" s="171"/>
      <c r="C626" s="202" t="s">
        <v>1036</v>
      </c>
      <c r="D626" s="202" t="s">
        <v>276</v>
      </c>
      <c r="E626" s="203" t="s">
        <v>1037</v>
      </c>
      <c r="F626" s="204" t="s">
        <v>1038</v>
      </c>
      <c r="G626" s="205" t="s">
        <v>241</v>
      </c>
      <c r="H626" s="206">
        <v>39.402000000000001</v>
      </c>
      <c r="I626" s="207"/>
      <c r="J626" s="208">
        <f>ROUND(I626*H626,0)</f>
        <v>0</v>
      </c>
      <c r="K626" s="204" t="s">
        <v>208</v>
      </c>
      <c r="L626" s="209"/>
      <c r="M626" s="210" t="s">
        <v>1</v>
      </c>
      <c r="N626" s="211" t="s">
        <v>42</v>
      </c>
      <c r="O626" s="76"/>
      <c r="P626" s="181">
        <f>O626*H626</f>
        <v>0</v>
      </c>
      <c r="Q626" s="181">
        <v>0.0118</v>
      </c>
      <c r="R626" s="181">
        <f>Q626*H626</f>
        <v>0.46494360000000001</v>
      </c>
      <c r="S626" s="181">
        <v>0</v>
      </c>
      <c r="T626" s="182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183" t="s">
        <v>401</v>
      </c>
      <c r="AT626" s="183" t="s">
        <v>276</v>
      </c>
      <c r="AU626" s="183" t="s">
        <v>86</v>
      </c>
      <c r="AY626" s="18" t="s">
        <v>202</v>
      </c>
      <c r="BE626" s="184">
        <f>IF(N626="základní",J626,0)</f>
        <v>0</v>
      </c>
      <c r="BF626" s="184">
        <f>IF(N626="snížená",J626,0)</f>
        <v>0</v>
      </c>
      <c r="BG626" s="184">
        <f>IF(N626="zákl. přenesená",J626,0)</f>
        <v>0</v>
      </c>
      <c r="BH626" s="184">
        <f>IF(N626="sníž. přenesená",J626,0)</f>
        <v>0</v>
      </c>
      <c r="BI626" s="184">
        <f>IF(N626="nulová",J626,0)</f>
        <v>0</v>
      </c>
      <c r="BJ626" s="18" t="s">
        <v>8</v>
      </c>
      <c r="BK626" s="184">
        <f>ROUND(I626*H626,0)</f>
        <v>0</v>
      </c>
      <c r="BL626" s="18" t="s">
        <v>281</v>
      </c>
      <c r="BM626" s="183" t="s">
        <v>1039</v>
      </c>
    </row>
    <row r="627" s="13" customFormat="1">
      <c r="A627" s="13"/>
      <c r="B627" s="185"/>
      <c r="C627" s="13"/>
      <c r="D627" s="186" t="s">
        <v>210</v>
      </c>
      <c r="E627" s="187" t="s">
        <v>1</v>
      </c>
      <c r="F627" s="188" t="s">
        <v>1040</v>
      </c>
      <c r="G627" s="13"/>
      <c r="H627" s="189">
        <v>39.402000000000001</v>
      </c>
      <c r="I627" s="190"/>
      <c r="J627" s="13"/>
      <c r="K627" s="13"/>
      <c r="L627" s="185"/>
      <c r="M627" s="191"/>
      <c r="N627" s="192"/>
      <c r="O627" s="192"/>
      <c r="P627" s="192"/>
      <c r="Q627" s="192"/>
      <c r="R627" s="192"/>
      <c r="S627" s="192"/>
      <c r="T627" s="19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87" t="s">
        <v>210</v>
      </c>
      <c r="AU627" s="187" t="s">
        <v>86</v>
      </c>
      <c r="AV627" s="13" t="s">
        <v>86</v>
      </c>
      <c r="AW627" s="13" t="s">
        <v>33</v>
      </c>
      <c r="AX627" s="13" t="s">
        <v>8</v>
      </c>
      <c r="AY627" s="187" t="s">
        <v>202</v>
      </c>
    </row>
    <row r="628" s="2" customFormat="1" ht="24.15" customHeight="1">
      <c r="A628" s="37"/>
      <c r="B628" s="171"/>
      <c r="C628" s="172" t="s">
        <v>1041</v>
      </c>
      <c r="D628" s="172" t="s">
        <v>204</v>
      </c>
      <c r="E628" s="173" t="s">
        <v>1042</v>
      </c>
      <c r="F628" s="174" t="s">
        <v>1043</v>
      </c>
      <c r="G628" s="175" t="s">
        <v>653</v>
      </c>
      <c r="H628" s="176">
        <v>16</v>
      </c>
      <c r="I628" s="177"/>
      <c r="J628" s="178">
        <f>ROUND(I628*H628,0)</f>
        <v>0</v>
      </c>
      <c r="K628" s="174" t="s">
        <v>208</v>
      </c>
      <c r="L628" s="38"/>
      <c r="M628" s="179" t="s">
        <v>1</v>
      </c>
      <c r="N628" s="180" t="s">
        <v>42</v>
      </c>
      <c r="O628" s="76"/>
      <c r="P628" s="181">
        <f>O628*H628</f>
        <v>0</v>
      </c>
      <c r="Q628" s="181">
        <v>0.00020000000000000001</v>
      </c>
      <c r="R628" s="181">
        <f>Q628*H628</f>
        <v>0.0032000000000000002</v>
      </c>
      <c r="S628" s="181">
        <v>0</v>
      </c>
      <c r="T628" s="182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3" t="s">
        <v>281</v>
      </c>
      <c r="AT628" s="183" t="s">
        <v>204</v>
      </c>
      <c r="AU628" s="183" t="s">
        <v>86</v>
      </c>
      <c r="AY628" s="18" t="s">
        <v>202</v>
      </c>
      <c r="BE628" s="184">
        <f>IF(N628="základní",J628,0)</f>
        <v>0</v>
      </c>
      <c r="BF628" s="184">
        <f>IF(N628="snížená",J628,0)</f>
        <v>0</v>
      </c>
      <c r="BG628" s="184">
        <f>IF(N628="zákl. přenesená",J628,0)</f>
        <v>0</v>
      </c>
      <c r="BH628" s="184">
        <f>IF(N628="sníž. přenesená",J628,0)</f>
        <v>0</v>
      </c>
      <c r="BI628" s="184">
        <f>IF(N628="nulová",J628,0)</f>
        <v>0</v>
      </c>
      <c r="BJ628" s="18" t="s">
        <v>8</v>
      </c>
      <c r="BK628" s="184">
        <f>ROUND(I628*H628,0)</f>
        <v>0</v>
      </c>
      <c r="BL628" s="18" t="s">
        <v>281</v>
      </c>
      <c r="BM628" s="183" t="s">
        <v>1044</v>
      </c>
    </row>
    <row r="629" s="13" customFormat="1">
      <c r="A629" s="13"/>
      <c r="B629" s="185"/>
      <c r="C629" s="13"/>
      <c r="D629" s="186" t="s">
        <v>210</v>
      </c>
      <c r="E629" s="187" t="s">
        <v>1</v>
      </c>
      <c r="F629" s="188" t="s">
        <v>1045</v>
      </c>
      <c r="G629" s="13"/>
      <c r="H629" s="189">
        <v>16</v>
      </c>
      <c r="I629" s="190"/>
      <c r="J629" s="13"/>
      <c r="K629" s="13"/>
      <c r="L629" s="185"/>
      <c r="M629" s="191"/>
      <c r="N629" s="192"/>
      <c r="O629" s="192"/>
      <c r="P629" s="192"/>
      <c r="Q629" s="192"/>
      <c r="R629" s="192"/>
      <c r="S629" s="192"/>
      <c r="T629" s="19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87" t="s">
        <v>210</v>
      </c>
      <c r="AU629" s="187" t="s">
        <v>86</v>
      </c>
      <c r="AV629" s="13" t="s">
        <v>86</v>
      </c>
      <c r="AW629" s="13" t="s">
        <v>33</v>
      </c>
      <c r="AX629" s="13" t="s">
        <v>8</v>
      </c>
      <c r="AY629" s="187" t="s">
        <v>202</v>
      </c>
    </row>
    <row r="630" s="2" customFormat="1" ht="16.5" customHeight="1">
      <c r="A630" s="37"/>
      <c r="B630" s="171"/>
      <c r="C630" s="202" t="s">
        <v>1046</v>
      </c>
      <c r="D630" s="202" t="s">
        <v>276</v>
      </c>
      <c r="E630" s="203" t="s">
        <v>1047</v>
      </c>
      <c r="F630" s="204" t="s">
        <v>1048</v>
      </c>
      <c r="G630" s="205" t="s">
        <v>653</v>
      </c>
      <c r="H630" s="206">
        <v>16.800000000000001</v>
      </c>
      <c r="I630" s="207"/>
      <c r="J630" s="208">
        <f>ROUND(I630*H630,0)</f>
        <v>0</v>
      </c>
      <c r="K630" s="204" t="s">
        <v>1049</v>
      </c>
      <c r="L630" s="209"/>
      <c r="M630" s="210" t="s">
        <v>1</v>
      </c>
      <c r="N630" s="211" t="s">
        <v>42</v>
      </c>
      <c r="O630" s="76"/>
      <c r="P630" s="181">
        <f>O630*H630</f>
        <v>0</v>
      </c>
      <c r="Q630" s="181">
        <v>0.00029999999999999997</v>
      </c>
      <c r="R630" s="181">
        <f>Q630*H630</f>
        <v>0.0050399999999999993</v>
      </c>
      <c r="S630" s="181">
        <v>0</v>
      </c>
      <c r="T630" s="182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83" t="s">
        <v>401</v>
      </c>
      <c r="AT630" s="183" t="s">
        <v>276</v>
      </c>
      <c r="AU630" s="183" t="s">
        <v>86</v>
      </c>
      <c r="AY630" s="18" t="s">
        <v>202</v>
      </c>
      <c r="BE630" s="184">
        <f>IF(N630="základní",J630,0)</f>
        <v>0</v>
      </c>
      <c r="BF630" s="184">
        <f>IF(N630="snížená",J630,0)</f>
        <v>0</v>
      </c>
      <c r="BG630" s="184">
        <f>IF(N630="zákl. přenesená",J630,0)</f>
        <v>0</v>
      </c>
      <c r="BH630" s="184">
        <f>IF(N630="sníž. přenesená",J630,0)</f>
        <v>0</v>
      </c>
      <c r="BI630" s="184">
        <f>IF(N630="nulová",J630,0)</f>
        <v>0</v>
      </c>
      <c r="BJ630" s="18" t="s">
        <v>8</v>
      </c>
      <c r="BK630" s="184">
        <f>ROUND(I630*H630,0)</f>
        <v>0</v>
      </c>
      <c r="BL630" s="18" t="s">
        <v>281</v>
      </c>
      <c r="BM630" s="183" t="s">
        <v>1050</v>
      </c>
    </row>
    <row r="631" s="13" customFormat="1">
      <c r="A631" s="13"/>
      <c r="B631" s="185"/>
      <c r="C631" s="13"/>
      <c r="D631" s="186" t="s">
        <v>210</v>
      </c>
      <c r="E631" s="187" t="s">
        <v>1</v>
      </c>
      <c r="F631" s="188" t="s">
        <v>1051</v>
      </c>
      <c r="G631" s="13"/>
      <c r="H631" s="189">
        <v>16.800000000000001</v>
      </c>
      <c r="I631" s="190"/>
      <c r="J631" s="13"/>
      <c r="K631" s="13"/>
      <c r="L631" s="185"/>
      <c r="M631" s="191"/>
      <c r="N631" s="192"/>
      <c r="O631" s="192"/>
      <c r="P631" s="192"/>
      <c r="Q631" s="192"/>
      <c r="R631" s="192"/>
      <c r="S631" s="192"/>
      <c r="T631" s="19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87" t="s">
        <v>210</v>
      </c>
      <c r="AU631" s="187" t="s">
        <v>86</v>
      </c>
      <c r="AV631" s="13" t="s">
        <v>86</v>
      </c>
      <c r="AW631" s="13" t="s">
        <v>33</v>
      </c>
      <c r="AX631" s="13" t="s">
        <v>8</v>
      </c>
      <c r="AY631" s="187" t="s">
        <v>202</v>
      </c>
    </row>
    <row r="632" s="2" customFormat="1" ht="24.15" customHeight="1">
      <c r="A632" s="37"/>
      <c r="B632" s="171"/>
      <c r="C632" s="172" t="s">
        <v>1052</v>
      </c>
      <c r="D632" s="172" t="s">
        <v>204</v>
      </c>
      <c r="E632" s="173" t="s">
        <v>1053</v>
      </c>
      <c r="F632" s="174" t="s">
        <v>1054</v>
      </c>
      <c r="G632" s="175" t="s">
        <v>653</v>
      </c>
      <c r="H632" s="176">
        <v>17.91</v>
      </c>
      <c r="I632" s="177"/>
      <c r="J632" s="178">
        <f>ROUND(I632*H632,0)</f>
        <v>0</v>
      </c>
      <c r="K632" s="174" t="s">
        <v>208</v>
      </c>
      <c r="L632" s="38"/>
      <c r="M632" s="179" t="s">
        <v>1</v>
      </c>
      <c r="N632" s="180" t="s">
        <v>42</v>
      </c>
      <c r="O632" s="76"/>
      <c r="P632" s="181">
        <f>O632*H632</f>
        <v>0</v>
      </c>
      <c r="Q632" s="181">
        <v>0.00018000000000000001</v>
      </c>
      <c r="R632" s="181">
        <f>Q632*H632</f>
        <v>0.0032238000000000002</v>
      </c>
      <c r="S632" s="181">
        <v>0</v>
      </c>
      <c r="T632" s="182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83" t="s">
        <v>281</v>
      </c>
      <c r="AT632" s="183" t="s">
        <v>204</v>
      </c>
      <c r="AU632" s="183" t="s">
        <v>86</v>
      </c>
      <c r="AY632" s="18" t="s">
        <v>202</v>
      </c>
      <c r="BE632" s="184">
        <f>IF(N632="základní",J632,0)</f>
        <v>0</v>
      </c>
      <c r="BF632" s="184">
        <f>IF(N632="snížená",J632,0)</f>
        <v>0</v>
      </c>
      <c r="BG632" s="184">
        <f>IF(N632="zákl. přenesená",J632,0)</f>
        <v>0</v>
      </c>
      <c r="BH632" s="184">
        <f>IF(N632="sníž. přenesená",J632,0)</f>
        <v>0</v>
      </c>
      <c r="BI632" s="184">
        <f>IF(N632="nulová",J632,0)</f>
        <v>0</v>
      </c>
      <c r="BJ632" s="18" t="s">
        <v>8</v>
      </c>
      <c r="BK632" s="184">
        <f>ROUND(I632*H632,0)</f>
        <v>0</v>
      </c>
      <c r="BL632" s="18" t="s">
        <v>281</v>
      </c>
      <c r="BM632" s="183" t="s">
        <v>1055</v>
      </c>
    </row>
    <row r="633" s="13" customFormat="1">
      <c r="A633" s="13"/>
      <c r="B633" s="185"/>
      <c r="C633" s="13"/>
      <c r="D633" s="186" t="s">
        <v>210</v>
      </c>
      <c r="E633" s="187" t="s">
        <v>1</v>
      </c>
      <c r="F633" s="188" t="s">
        <v>1056</v>
      </c>
      <c r="G633" s="13"/>
      <c r="H633" s="189">
        <v>8.9800000000000004</v>
      </c>
      <c r="I633" s="190"/>
      <c r="J633" s="13"/>
      <c r="K633" s="13"/>
      <c r="L633" s="185"/>
      <c r="M633" s="191"/>
      <c r="N633" s="192"/>
      <c r="O633" s="192"/>
      <c r="P633" s="192"/>
      <c r="Q633" s="192"/>
      <c r="R633" s="192"/>
      <c r="S633" s="192"/>
      <c r="T633" s="19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87" t="s">
        <v>210</v>
      </c>
      <c r="AU633" s="187" t="s">
        <v>86</v>
      </c>
      <c r="AV633" s="13" t="s">
        <v>86</v>
      </c>
      <c r="AW633" s="13" t="s">
        <v>33</v>
      </c>
      <c r="AX633" s="13" t="s">
        <v>77</v>
      </c>
      <c r="AY633" s="187" t="s">
        <v>202</v>
      </c>
    </row>
    <row r="634" s="13" customFormat="1">
      <c r="A634" s="13"/>
      <c r="B634" s="185"/>
      <c r="C634" s="13"/>
      <c r="D634" s="186" t="s">
        <v>210</v>
      </c>
      <c r="E634" s="187" t="s">
        <v>1</v>
      </c>
      <c r="F634" s="188" t="s">
        <v>1057</v>
      </c>
      <c r="G634" s="13"/>
      <c r="H634" s="189">
        <v>8.9299999999999997</v>
      </c>
      <c r="I634" s="190"/>
      <c r="J634" s="13"/>
      <c r="K634" s="13"/>
      <c r="L634" s="185"/>
      <c r="M634" s="191"/>
      <c r="N634" s="192"/>
      <c r="O634" s="192"/>
      <c r="P634" s="192"/>
      <c r="Q634" s="192"/>
      <c r="R634" s="192"/>
      <c r="S634" s="192"/>
      <c r="T634" s="19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87" t="s">
        <v>210</v>
      </c>
      <c r="AU634" s="187" t="s">
        <v>86</v>
      </c>
      <c r="AV634" s="13" t="s">
        <v>86</v>
      </c>
      <c r="AW634" s="13" t="s">
        <v>33</v>
      </c>
      <c r="AX634" s="13" t="s">
        <v>77</v>
      </c>
      <c r="AY634" s="187" t="s">
        <v>202</v>
      </c>
    </row>
    <row r="635" s="14" customFormat="1">
      <c r="A635" s="14"/>
      <c r="B635" s="194"/>
      <c r="C635" s="14"/>
      <c r="D635" s="186" t="s">
        <v>210</v>
      </c>
      <c r="E635" s="195" t="s">
        <v>1</v>
      </c>
      <c r="F635" s="196" t="s">
        <v>237</v>
      </c>
      <c r="G635" s="14"/>
      <c r="H635" s="197">
        <v>17.91</v>
      </c>
      <c r="I635" s="198"/>
      <c r="J635" s="14"/>
      <c r="K635" s="14"/>
      <c r="L635" s="194"/>
      <c r="M635" s="199"/>
      <c r="N635" s="200"/>
      <c r="O635" s="200"/>
      <c r="P635" s="200"/>
      <c r="Q635" s="200"/>
      <c r="R635" s="200"/>
      <c r="S635" s="200"/>
      <c r="T635" s="201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195" t="s">
        <v>210</v>
      </c>
      <c r="AU635" s="195" t="s">
        <v>86</v>
      </c>
      <c r="AV635" s="14" t="s">
        <v>89</v>
      </c>
      <c r="AW635" s="14" t="s">
        <v>33</v>
      </c>
      <c r="AX635" s="14" t="s">
        <v>8</v>
      </c>
      <c r="AY635" s="195" t="s">
        <v>202</v>
      </c>
    </row>
    <row r="636" s="2" customFormat="1" ht="16.5" customHeight="1">
      <c r="A636" s="37"/>
      <c r="B636" s="171"/>
      <c r="C636" s="202" t="s">
        <v>1058</v>
      </c>
      <c r="D636" s="202" t="s">
        <v>276</v>
      </c>
      <c r="E636" s="203" t="s">
        <v>1047</v>
      </c>
      <c r="F636" s="204" t="s">
        <v>1048</v>
      </c>
      <c r="G636" s="205" t="s">
        <v>653</v>
      </c>
      <c r="H636" s="206">
        <v>19</v>
      </c>
      <c r="I636" s="207"/>
      <c r="J636" s="208">
        <f>ROUND(I636*H636,0)</f>
        <v>0</v>
      </c>
      <c r="K636" s="204" t="s">
        <v>1049</v>
      </c>
      <c r="L636" s="209"/>
      <c r="M636" s="210" t="s">
        <v>1</v>
      </c>
      <c r="N636" s="211" t="s">
        <v>42</v>
      </c>
      <c r="O636" s="76"/>
      <c r="P636" s="181">
        <f>O636*H636</f>
        <v>0</v>
      </c>
      <c r="Q636" s="181">
        <v>0.00029999999999999997</v>
      </c>
      <c r="R636" s="181">
        <f>Q636*H636</f>
        <v>0.0056999999999999993</v>
      </c>
      <c r="S636" s="181">
        <v>0</v>
      </c>
      <c r="T636" s="182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83" t="s">
        <v>401</v>
      </c>
      <c r="AT636" s="183" t="s">
        <v>276</v>
      </c>
      <c r="AU636" s="183" t="s">
        <v>86</v>
      </c>
      <c r="AY636" s="18" t="s">
        <v>202</v>
      </c>
      <c r="BE636" s="184">
        <f>IF(N636="základní",J636,0)</f>
        <v>0</v>
      </c>
      <c r="BF636" s="184">
        <f>IF(N636="snížená",J636,0)</f>
        <v>0</v>
      </c>
      <c r="BG636" s="184">
        <f>IF(N636="zákl. přenesená",J636,0)</f>
        <v>0</v>
      </c>
      <c r="BH636" s="184">
        <f>IF(N636="sníž. přenesená",J636,0)</f>
        <v>0</v>
      </c>
      <c r="BI636" s="184">
        <f>IF(N636="nulová",J636,0)</f>
        <v>0</v>
      </c>
      <c r="BJ636" s="18" t="s">
        <v>8</v>
      </c>
      <c r="BK636" s="184">
        <f>ROUND(I636*H636,0)</f>
        <v>0</v>
      </c>
      <c r="BL636" s="18" t="s">
        <v>281</v>
      </c>
      <c r="BM636" s="183" t="s">
        <v>1059</v>
      </c>
    </row>
    <row r="637" s="13" customFormat="1">
      <c r="A637" s="13"/>
      <c r="B637" s="185"/>
      <c r="C637" s="13"/>
      <c r="D637" s="186" t="s">
        <v>210</v>
      </c>
      <c r="E637" s="187" t="s">
        <v>1</v>
      </c>
      <c r="F637" s="188" t="s">
        <v>1056</v>
      </c>
      <c r="G637" s="13"/>
      <c r="H637" s="189">
        <v>8.9800000000000004</v>
      </c>
      <c r="I637" s="190"/>
      <c r="J637" s="13"/>
      <c r="K637" s="13"/>
      <c r="L637" s="185"/>
      <c r="M637" s="191"/>
      <c r="N637" s="192"/>
      <c r="O637" s="192"/>
      <c r="P637" s="192"/>
      <c r="Q637" s="192"/>
      <c r="R637" s="192"/>
      <c r="S637" s="192"/>
      <c r="T637" s="19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87" t="s">
        <v>210</v>
      </c>
      <c r="AU637" s="187" t="s">
        <v>86</v>
      </c>
      <c r="AV637" s="13" t="s">
        <v>86</v>
      </c>
      <c r="AW637" s="13" t="s">
        <v>33</v>
      </c>
      <c r="AX637" s="13" t="s">
        <v>77</v>
      </c>
      <c r="AY637" s="187" t="s">
        <v>202</v>
      </c>
    </row>
    <row r="638" s="13" customFormat="1">
      <c r="A638" s="13"/>
      <c r="B638" s="185"/>
      <c r="C638" s="13"/>
      <c r="D638" s="186" t="s">
        <v>210</v>
      </c>
      <c r="E638" s="187" t="s">
        <v>1</v>
      </c>
      <c r="F638" s="188" t="s">
        <v>1057</v>
      </c>
      <c r="G638" s="13"/>
      <c r="H638" s="189">
        <v>8.9299999999999997</v>
      </c>
      <c r="I638" s="190"/>
      <c r="J638" s="13"/>
      <c r="K638" s="13"/>
      <c r="L638" s="185"/>
      <c r="M638" s="191"/>
      <c r="N638" s="192"/>
      <c r="O638" s="192"/>
      <c r="P638" s="192"/>
      <c r="Q638" s="192"/>
      <c r="R638" s="192"/>
      <c r="S638" s="192"/>
      <c r="T638" s="19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87" t="s">
        <v>210</v>
      </c>
      <c r="AU638" s="187" t="s">
        <v>86</v>
      </c>
      <c r="AV638" s="13" t="s">
        <v>86</v>
      </c>
      <c r="AW638" s="13" t="s">
        <v>33</v>
      </c>
      <c r="AX638" s="13" t="s">
        <v>77</v>
      </c>
      <c r="AY638" s="187" t="s">
        <v>202</v>
      </c>
    </row>
    <row r="639" s="13" customFormat="1">
      <c r="A639" s="13"/>
      <c r="B639" s="185"/>
      <c r="C639" s="13"/>
      <c r="D639" s="186" t="s">
        <v>210</v>
      </c>
      <c r="E639" s="187" t="s">
        <v>1</v>
      </c>
      <c r="F639" s="188" t="s">
        <v>1060</v>
      </c>
      <c r="G639" s="13"/>
      <c r="H639" s="189">
        <v>1.0900000000000001</v>
      </c>
      <c r="I639" s="190"/>
      <c r="J639" s="13"/>
      <c r="K639" s="13"/>
      <c r="L639" s="185"/>
      <c r="M639" s="191"/>
      <c r="N639" s="192"/>
      <c r="O639" s="192"/>
      <c r="P639" s="192"/>
      <c r="Q639" s="192"/>
      <c r="R639" s="192"/>
      <c r="S639" s="192"/>
      <c r="T639" s="19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87" t="s">
        <v>210</v>
      </c>
      <c r="AU639" s="187" t="s">
        <v>86</v>
      </c>
      <c r="AV639" s="13" t="s">
        <v>86</v>
      </c>
      <c r="AW639" s="13" t="s">
        <v>33</v>
      </c>
      <c r="AX639" s="13" t="s">
        <v>77</v>
      </c>
      <c r="AY639" s="187" t="s">
        <v>202</v>
      </c>
    </row>
    <row r="640" s="14" customFormat="1">
      <c r="A640" s="14"/>
      <c r="B640" s="194"/>
      <c r="C640" s="14"/>
      <c r="D640" s="186" t="s">
        <v>210</v>
      </c>
      <c r="E640" s="195" t="s">
        <v>1</v>
      </c>
      <c r="F640" s="196" t="s">
        <v>237</v>
      </c>
      <c r="G640" s="14"/>
      <c r="H640" s="197">
        <v>19</v>
      </c>
      <c r="I640" s="198"/>
      <c r="J640" s="14"/>
      <c r="K640" s="14"/>
      <c r="L640" s="194"/>
      <c r="M640" s="199"/>
      <c r="N640" s="200"/>
      <c r="O640" s="200"/>
      <c r="P640" s="200"/>
      <c r="Q640" s="200"/>
      <c r="R640" s="200"/>
      <c r="S640" s="200"/>
      <c r="T640" s="201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195" t="s">
        <v>210</v>
      </c>
      <c r="AU640" s="195" t="s">
        <v>86</v>
      </c>
      <c r="AV640" s="14" t="s">
        <v>89</v>
      </c>
      <c r="AW640" s="14" t="s">
        <v>33</v>
      </c>
      <c r="AX640" s="14" t="s">
        <v>8</v>
      </c>
      <c r="AY640" s="195" t="s">
        <v>202</v>
      </c>
    </row>
    <row r="641" s="2" customFormat="1" ht="24.15" customHeight="1">
      <c r="A641" s="37"/>
      <c r="B641" s="171"/>
      <c r="C641" s="172" t="s">
        <v>1061</v>
      </c>
      <c r="D641" s="172" t="s">
        <v>204</v>
      </c>
      <c r="E641" s="173" t="s">
        <v>1062</v>
      </c>
      <c r="F641" s="174" t="s">
        <v>1063</v>
      </c>
      <c r="G641" s="175" t="s">
        <v>225</v>
      </c>
      <c r="H641" s="176">
        <v>0.70799999999999996</v>
      </c>
      <c r="I641" s="177"/>
      <c r="J641" s="178">
        <f>ROUND(I641*H641,0)</f>
        <v>0</v>
      </c>
      <c r="K641" s="174" t="s">
        <v>208</v>
      </c>
      <c r="L641" s="38"/>
      <c r="M641" s="179" t="s">
        <v>1</v>
      </c>
      <c r="N641" s="180" t="s">
        <v>42</v>
      </c>
      <c r="O641" s="76"/>
      <c r="P641" s="181">
        <f>O641*H641</f>
        <v>0</v>
      </c>
      <c r="Q641" s="181">
        <v>0</v>
      </c>
      <c r="R641" s="181">
        <f>Q641*H641</f>
        <v>0</v>
      </c>
      <c r="S641" s="181">
        <v>0</v>
      </c>
      <c r="T641" s="182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183" t="s">
        <v>281</v>
      </c>
      <c r="AT641" s="183" t="s">
        <v>204</v>
      </c>
      <c r="AU641" s="183" t="s">
        <v>86</v>
      </c>
      <c r="AY641" s="18" t="s">
        <v>202</v>
      </c>
      <c r="BE641" s="184">
        <f>IF(N641="základní",J641,0)</f>
        <v>0</v>
      </c>
      <c r="BF641" s="184">
        <f>IF(N641="snížená",J641,0)</f>
        <v>0</v>
      </c>
      <c r="BG641" s="184">
        <f>IF(N641="zákl. přenesená",J641,0)</f>
        <v>0</v>
      </c>
      <c r="BH641" s="184">
        <f>IF(N641="sníž. přenesená",J641,0)</f>
        <v>0</v>
      </c>
      <c r="BI641" s="184">
        <f>IF(N641="nulová",J641,0)</f>
        <v>0</v>
      </c>
      <c r="BJ641" s="18" t="s">
        <v>8</v>
      </c>
      <c r="BK641" s="184">
        <f>ROUND(I641*H641,0)</f>
        <v>0</v>
      </c>
      <c r="BL641" s="18" t="s">
        <v>281</v>
      </c>
      <c r="BM641" s="183" t="s">
        <v>1064</v>
      </c>
    </row>
    <row r="642" s="12" customFormat="1" ht="22.8" customHeight="1">
      <c r="A642" s="12"/>
      <c r="B642" s="158"/>
      <c r="C642" s="12"/>
      <c r="D642" s="159" t="s">
        <v>76</v>
      </c>
      <c r="E642" s="169" t="s">
        <v>1065</v>
      </c>
      <c r="F642" s="169" t="s">
        <v>1066</v>
      </c>
      <c r="G642" s="12"/>
      <c r="H642" s="12"/>
      <c r="I642" s="161"/>
      <c r="J642" s="170">
        <f>BK642</f>
        <v>0</v>
      </c>
      <c r="K642" s="12"/>
      <c r="L642" s="158"/>
      <c r="M642" s="163"/>
      <c r="N642" s="164"/>
      <c r="O642" s="164"/>
      <c r="P642" s="165">
        <f>SUM(P643:P660)</f>
        <v>0</v>
      </c>
      <c r="Q642" s="164"/>
      <c r="R642" s="165">
        <f>SUM(R643:R660)</f>
        <v>0.037964276592000003</v>
      </c>
      <c r="S642" s="164"/>
      <c r="T642" s="166">
        <f>SUM(T643:T660)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159" t="s">
        <v>86</v>
      </c>
      <c r="AT642" s="167" t="s">
        <v>76</v>
      </c>
      <c r="AU642" s="167" t="s">
        <v>8</v>
      </c>
      <c r="AY642" s="159" t="s">
        <v>202</v>
      </c>
      <c r="BK642" s="168">
        <f>SUM(BK643:BK660)</f>
        <v>0</v>
      </c>
    </row>
    <row r="643" s="2" customFormat="1" ht="24.15" customHeight="1">
      <c r="A643" s="37"/>
      <c r="B643" s="171"/>
      <c r="C643" s="172" t="s">
        <v>1067</v>
      </c>
      <c r="D643" s="172" t="s">
        <v>204</v>
      </c>
      <c r="E643" s="173" t="s">
        <v>1068</v>
      </c>
      <c r="F643" s="174" t="s">
        <v>1069</v>
      </c>
      <c r="G643" s="175" t="s">
        <v>241</v>
      </c>
      <c r="H643" s="176">
        <v>58.468000000000004</v>
      </c>
      <c r="I643" s="177"/>
      <c r="J643" s="178">
        <f>ROUND(I643*H643,0)</f>
        <v>0</v>
      </c>
      <c r="K643" s="174" t="s">
        <v>208</v>
      </c>
      <c r="L643" s="38"/>
      <c r="M643" s="179" t="s">
        <v>1</v>
      </c>
      <c r="N643" s="180" t="s">
        <v>42</v>
      </c>
      <c r="O643" s="76"/>
      <c r="P643" s="181">
        <f>O643*H643</f>
        <v>0</v>
      </c>
      <c r="Q643" s="181">
        <v>0.00012766000000000001</v>
      </c>
      <c r="R643" s="181">
        <f>Q643*H643</f>
        <v>0.0074640248800000005</v>
      </c>
      <c r="S643" s="181">
        <v>0</v>
      </c>
      <c r="T643" s="182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83" t="s">
        <v>281</v>
      </c>
      <c r="AT643" s="183" t="s">
        <v>204</v>
      </c>
      <c r="AU643" s="183" t="s">
        <v>86</v>
      </c>
      <c r="AY643" s="18" t="s">
        <v>202</v>
      </c>
      <c r="BE643" s="184">
        <f>IF(N643="základní",J643,0)</f>
        <v>0</v>
      </c>
      <c r="BF643" s="184">
        <f>IF(N643="snížená",J643,0)</f>
        <v>0</v>
      </c>
      <c r="BG643" s="184">
        <f>IF(N643="zákl. přenesená",J643,0)</f>
        <v>0</v>
      </c>
      <c r="BH643" s="184">
        <f>IF(N643="sníž. přenesená",J643,0)</f>
        <v>0</v>
      </c>
      <c r="BI643" s="184">
        <f>IF(N643="nulová",J643,0)</f>
        <v>0</v>
      </c>
      <c r="BJ643" s="18" t="s">
        <v>8</v>
      </c>
      <c r="BK643" s="184">
        <f>ROUND(I643*H643,0)</f>
        <v>0</v>
      </c>
      <c r="BL643" s="18" t="s">
        <v>281</v>
      </c>
      <c r="BM643" s="183" t="s">
        <v>1070</v>
      </c>
    </row>
    <row r="644" s="13" customFormat="1">
      <c r="A644" s="13"/>
      <c r="B644" s="185"/>
      <c r="C644" s="13"/>
      <c r="D644" s="186" t="s">
        <v>210</v>
      </c>
      <c r="E644" s="187" t="s">
        <v>1</v>
      </c>
      <c r="F644" s="188" t="s">
        <v>140</v>
      </c>
      <c r="G644" s="13"/>
      <c r="H644" s="189">
        <v>58.468000000000004</v>
      </c>
      <c r="I644" s="190"/>
      <c r="J644" s="13"/>
      <c r="K644" s="13"/>
      <c r="L644" s="185"/>
      <c r="M644" s="191"/>
      <c r="N644" s="192"/>
      <c r="O644" s="192"/>
      <c r="P644" s="192"/>
      <c r="Q644" s="192"/>
      <c r="R644" s="192"/>
      <c r="S644" s="192"/>
      <c r="T644" s="19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87" t="s">
        <v>210</v>
      </c>
      <c r="AU644" s="187" t="s">
        <v>86</v>
      </c>
      <c r="AV644" s="13" t="s">
        <v>86</v>
      </c>
      <c r="AW644" s="13" t="s">
        <v>33</v>
      </c>
      <c r="AX644" s="13" t="s">
        <v>8</v>
      </c>
      <c r="AY644" s="187" t="s">
        <v>202</v>
      </c>
    </row>
    <row r="645" s="2" customFormat="1" ht="24.15" customHeight="1">
      <c r="A645" s="37"/>
      <c r="B645" s="171"/>
      <c r="C645" s="172" t="s">
        <v>1071</v>
      </c>
      <c r="D645" s="172" t="s">
        <v>204</v>
      </c>
      <c r="E645" s="173" t="s">
        <v>1072</v>
      </c>
      <c r="F645" s="174" t="s">
        <v>1073</v>
      </c>
      <c r="G645" s="175" t="s">
        <v>241</v>
      </c>
      <c r="H645" s="176">
        <v>58.468000000000004</v>
      </c>
      <c r="I645" s="177"/>
      <c r="J645" s="178">
        <f>ROUND(I645*H645,0)</f>
        <v>0</v>
      </c>
      <c r="K645" s="174" t="s">
        <v>208</v>
      </c>
      <c r="L645" s="38"/>
      <c r="M645" s="179" t="s">
        <v>1</v>
      </c>
      <c r="N645" s="180" t="s">
        <v>42</v>
      </c>
      <c r="O645" s="76"/>
      <c r="P645" s="181">
        <f>O645*H645</f>
        <v>0</v>
      </c>
      <c r="Q645" s="181">
        <v>0.00012305000000000001</v>
      </c>
      <c r="R645" s="181">
        <f>Q645*H645</f>
        <v>0.0071944874000000013</v>
      </c>
      <c r="S645" s="181">
        <v>0</v>
      </c>
      <c r="T645" s="182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83" t="s">
        <v>281</v>
      </c>
      <c r="AT645" s="183" t="s">
        <v>204</v>
      </c>
      <c r="AU645" s="183" t="s">
        <v>86</v>
      </c>
      <c r="AY645" s="18" t="s">
        <v>202</v>
      </c>
      <c r="BE645" s="184">
        <f>IF(N645="základní",J645,0)</f>
        <v>0</v>
      </c>
      <c r="BF645" s="184">
        <f>IF(N645="snížená",J645,0)</f>
        <v>0</v>
      </c>
      <c r="BG645" s="184">
        <f>IF(N645="zákl. přenesená",J645,0)</f>
        <v>0</v>
      </c>
      <c r="BH645" s="184">
        <f>IF(N645="sníž. přenesená",J645,0)</f>
        <v>0</v>
      </c>
      <c r="BI645" s="184">
        <f>IF(N645="nulová",J645,0)</f>
        <v>0</v>
      </c>
      <c r="BJ645" s="18" t="s">
        <v>8</v>
      </c>
      <c r="BK645" s="184">
        <f>ROUND(I645*H645,0)</f>
        <v>0</v>
      </c>
      <c r="BL645" s="18" t="s">
        <v>281</v>
      </c>
      <c r="BM645" s="183" t="s">
        <v>1074</v>
      </c>
    </row>
    <row r="646" s="13" customFormat="1">
      <c r="A646" s="13"/>
      <c r="B646" s="185"/>
      <c r="C646" s="13"/>
      <c r="D646" s="186" t="s">
        <v>210</v>
      </c>
      <c r="E646" s="187" t="s">
        <v>1</v>
      </c>
      <c r="F646" s="188" t="s">
        <v>140</v>
      </c>
      <c r="G646" s="13"/>
      <c r="H646" s="189">
        <v>58.468000000000004</v>
      </c>
      <c r="I646" s="190"/>
      <c r="J646" s="13"/>
      <c r="K646" s="13"/>
      <c r="L646" s="185"/>
      <c r="M646" s="191"/>
      <c r="N646" s="192"/>
      <c r="O646" s="192"/>
      <c r="P646" s="192"/>
      <c r="Q646" s="192"/>
      <c r="R646" s="192"/>
      <c r="S646" s="192"/>
      <c r="T646" s="19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87" t="s">
        <v>210</v>
      </c>
      <c r="AU646" s="187" t="s">
        <v>86</v>
      </c>
      <c r="AV646" s="13" t="s">
        <v>86</v>
      </c>
      <c r="AW646" s="13" t="s">
        <v>33</v>
      </c>
      <c r="AX646" s="13" t="s">
        <v>8</v>
      </c>
      <c r="AY646" s="187" t="s">
        <v>202</v>
      </c>
    </row>
    <row r="647" s="2" customFormat="1" ht="24.15" customHeight="1">
      <c r="A647" s="37"/>
      <c r="B647" s="171"/>
      <c r="C647" s="172" t="s">
        <v>1075</v>
      </c>
      <c r="D647" s="172" t="s">
        <v>204</v>
      </c>
      <c r="E647" s="173" t="s">
        <v>1076</v>
      </c>
      <c r="F647" s="174" t="s">
        <v>1077</v>
      </c>
      <c r="G647" s="175" t="s">
        <v>241</v>
      </c>
      <c r="H647" s="176">
        <v>58.468000000000004</v>
      </c>
      <c r="I647" s="177"/>
      <c r="J647" s="178">
        <f>ROUND(I647*H647,0)</f>
        <v>0</v>
      </c>
      <c r="K647" s="174" t="s">
        <v>208</v>
      </c>
      <c r="L647" s="38"/>
      <c r="M647" s="179" t="s">
        <v>1</v>
      </c>
      <c r="N647" s="180" t="s">
        <v>42</v>
      </c>
      <c r="O647" s="76"/>
      <c r="P647" s="181">
        <f>O647*H647</f>
        <v>0</v>
      </c>
      <c r="Q647" s="181">
        <v>0.00032283399999999998</v>
      </c>
      <c r="R647" s="181">
        <f>Q647*H647</f>
        <v>0.018875458312</v>
      </c>
      <c r="S647" s="181">
        <v>0</v>
      </c>
      <c r="T647" s="182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83" t="s">
        <v>281</v>
      </c>
      <c r="AT647" s="183" t="s">
        <v>204</v>
      </c>
      <c r="AU647" s="183" t="s">
        <v>86</v>
      </c>
      <c r="AY647" s="18" t="s">
        <v>202</v>
      </c>
      <c r="BE647" s="184">
        <f>IF(N647="základní",J647,0)</f>
        <v>0</v>
      </c>
      <c r="BF647" s="184">
        <f>IF(N647="snížená",J647,0)</f>
        <v>0</v>
      </c>
      <c r="BG647" s="184">
        <f>IF(N647="zákl. přenesená",J647,0)</f>
        <v>0</v>
      </c>
      <c r="BH647" s="184">
        <f>IF(N647="sníž. přenesená",J647,0)</f>
        <v>0</v>
      </c>
      <c r="BI647" s="184">
        <f>IF(N647="nulová",J647,0)</f>
        <v>0</v>
      </c>
      <c r="BJ647" s="18" t="s">
        <v>8</v>
      </c>
      <c r="BK647" s="184">
        <f>ROUND(I647*H647,0)</f>
        <v>0</v>
      </c>
      <c r="BL647" s="18" t="s">
        <v>281</v>
      </c>
      <c r="BM647" s="183" t="s">
        <v>1078</v>
      </c>
    </row>
    <row r="648" s="13" customFormat="1">
      <c r="A648" s="13"/>
      <c r="B648" s="185"/>
      <c r="C648" s="13"/>
      <c r="D648" s="186" t="s">
        <v>210</v>
      </c>
      <c r="E648" s="187" t="s">
        <v>1</v>
      </c>
      <c r="F648" s="188" t="s">
        <v>1079</v>
      </c>
      <c r="G648" s="13"/>
      <c r="H648" s="189">
        <v>5.4080000000000004</v>
      </c>
      <c r="I648" s="190"/>
      <c r="J648" s="13"/>
      <c r="K648" s="13"/>
      <c r="L648" s="185"/>
      <c r="M648" s="191"/>
      <c r="N648" s="192"/>
      <c r="O648" s="192"/>
      <c r="P648" s="192"/>
      <c r="Q648" s="192"/>
      <c r="R648" s="192"/>
      <c r="S648" s="192"/>
      <c r="T648" s="19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87" t="s">
        <v>210</v>
      </c>
      <c r="AU648" s="187" t="s">
        <v>86</v>
      </c>
      <c r="AV648" s="13" t="s">
        <v>86</v>
      </c>
      <c r="AW648" s="13" t="s">
        <v>33</v>
      </c>
      <c r="AX648" s="13" t="s">
        <v>77</v>
      </c>
      <c r="AY648" s="187" t="s">
        <v>202</v>
      </c>
    </row>
    <row r="649" s="13" customFormat="1">
      <c r="A649" s="13"/>
      <c r="B649" s="185"/>
      <c r="C649" s="13"/>
      <c r="D649" s="186" t="s">
        <v>210</v>
      </c>
      <c r="E649" s="187" t="s">
        <v>1</v>
      </c>
      <c r="F649" s="188" t="s">
        <v>1080</v>
      </c>
      <c r="G649" s="13"/>
      <c r="H649" s="189">
        <v>5.742</v>
      </c>
      <c r="I649" s="190"/>
      <c r="J649" s="13"/>
      <c r="K649" s="13"/>
      <c r="L649" s="185"/>
      <c r="M649" s="191"/>
      <c r="N649" s="192"/>
      <c r="O649" s="192"/>
      <c r="P649" s="192"/>
      <c r="Q649" s="192"/>
      <c r="R649" s="192"/>
      <c r="S649" s="192"/>
      <c r="T649" s="19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87" t="s">
        <v>210</v>
      </c>
      <c r="AU649" s="187" t="s">
        <v>86</v>
      </c>
      <c r="AV649" s="13" t="s">
        <v>86</v>
      </c>
      <c r="AW649" s="13" t="s">
        <v>33</v>
      </c>
      <c r="AX649" s="13" t="s">
        <v>77</v>
      </c>
      <c r="AY649" s="187" t="s">
        <v>202</v>
      </c>
    </row>
    <row r="650" s="13" customFormat="1">
      <c r="A650" s="13"/>
      <c r="B650" s="185"/>
      <c r="C650" s="13"/>
      <c r="D650" s="186" t="s">
        <v>210</v>
      </c>
      <c r="E650" s="187" t="s">
        <v>1</v>
      </c>
      <c r="F650" s="188" t="s">
        <v>1081</v>
      </c>
      <c r="G650" s="13"/>
      <c r="H650" s="189">
        <v>4.3940000000000001</v>
      </c>
      <c r="I650" s="190"/>
      <c r="J650" s="13"/>
      <c r="K650" s="13"/>
      <c r="L650" s="185"/>
      <c r="M650" s="191"/>
      <c r="N650" s="192"/>
      <c r="O650" s="192"/>
      <c r="P650" s="192"/>
      <c r="Q650" s="192"/>
      <c r="R650" s="192"/>
      <c r="S650" s="192"/>
      <c r="T650" s="19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87" t="s">
        <v>210</v>
      </c>
      <c r="AU650" s="187" t="s">
        <v>86</v>
      </c>
      <c r="AV650" s="13" t="s">
        <v>86</v>
      </c>
      <c r="AW650" s="13" t="s">
        <v>33</v>
      </c>
      <c r="AX650" s="13" t="s">
        <v>77</v>
      </c>
      <c r="AY650" s="187" t="s">
        <v>202</v>
      </c>
    </row>
    <row r="651" s="13" customFormat="1">
      <c r="A651" s="13"/>
      <c r="B651" s="185"/>
      <c r="C651" s="13"/>
      <c r="D651" s="186" t="s">
        <v>210</v>
      </c>
      <c r="E651" s="187" t="s">
        <v>1</v>
      </c>
      <c r="F651" s="188" t="s">
        <v>1082</v>
      </c>
      <c r="G651" s="13"/>
      <c r="H651" s="189">
        <v>4.9720000000000004</v>
      </c>
      <c r="I651" s="190"/>
      <c r="J651" s="13"/>
      <c r="K651" s="13"/>
      <c r="L651" s="185"/>
      <c r="M651" s="191"/>
      <c r="N651" s="192"/>
      <c r="O651" s="192"/>
      <c r="P651" s="192"/>
      <c r="Q651" s="192"/>
      <c r="R651" s="192"/>
      <c r="S651" s="192"/>
      <c r="T651" s="19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87" t="s">
        <v>210</v>
      </c>
      <c r="AU651" s="187" t="s">
        <v>86</v>
      </c>
      <c r="AV651" s="13" t="s">
        <v>86</v>
      </c>
      <c r="AW651" s="13" t="s">
        <v>33</v>
      </c>
      <c r="AX651" s="13" t="s">
        <v>77</v>
      </c>
      <c r="AY651" s="187" t="s">
        <v>202</v>
      </c>
    </row>
    <row r="652" s="13" customFormat="1">
      <c r="A652" s="13"/>
      <c r="B652" s="185"/>
      <c r="C652" s="13"/>
      <c r="D652" s="186" t="s">
        <v>210</v>
      </c>
      <c r="E652" s="187" t="s">
        <v>1</v>
      </c>
      <c r="F652" s="188" t="s">
        <v>1083</v>
      </c>
      <c r="G652" s="13"/>
      <c r="H652" s="189">
        <v>5.0599999999999996</v>
      </c>
      <c r="I652" s="190"/>
      <c r="J652" s="13"/>
      <c r="K652" s="13"/>
      <c r="L652" s="185"/>
      <c r="M652" s="191"/>
      <c r="N652" s="192"/>
      <c r="O652" s="192"/>
      <c r="P652" s="192"/>
      <c r="Q652" s="192"/>
      <c r="R652" s="192"/>
      <c r="S652" s="192"/>
      <c r="T652" s="19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87" t="s">
        <v>210</v>
      </c>
      <c r="AU652" s="187" t="s">
        <v>86</v>
      </c>
      <c r="AV652" s="13" t="s">
        <v>86</v>
      </c>
      <c r="AW652" s="13" t="s">
        <v>33</v>
      </c>
      <c r="AX652" s="13" t="s">
        <v>77</v>
      </c>
      <c r="AY652" s="187" t="s">
        <v>202</v>
      </c>
    </row>
    <row r="653" s="13" customFormat="1">
      <c r="A653" s="13"/>
      <c r="B653" s="185"/>
      <c r="C653" s="13"/>
      <c r="D653" s="186" t="s">
        <v>210</v>
      </c>
      <c r="E653" s="187" t="s">
        <v>1</v>
      </c>
      <c r="F653" s="188" t="s">
        <v>1084</v>
      </c>
      <c r="G653" s="13"/>
      <c r="H653" s="189">
        <v>17.227</v>
      </c>
      <c r="I653" s="190"/>
      <c r="J653" s="13"/>
      <c r="K653" s="13"/>
      <c r="L653" s="185"/>
      <c r="M653" s="191"/>
      <c r="N653" s="192"/>
      <c r="O653" s="192"/>
      <c r="P653" s="192"/>
      <c r="Q653" s="192"/>
      <c r="R653" s="192"/>
      <c r="S653" s="192"/>
      <c r="T653" s="19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87" t="s">
        <v>210</v>
      </c>
      <c r="AU653" s="187" t="s">
        <v>86</v>
      </c>
      <c r="AV653" s="13" t="s">
        <v>86</v>
      </c>
      <c r="AW653" s="13" t="s">
        <v>33</v>
      </c>
      <c r="AX653" s="13" t="s">
        <v>77</v>
      </c>
      <c r="AY653" s="187" t="s">
        <v>202</v>
      </c>
    </row>
    <row r="654" s="13" customFormat="1">
      <c r="A654" s="13"/>
      <c r="B654" s="185"/>
      <c r="C654" s="13"/>
      <c r="D654" s="186" t="s">
        <v>210</v>
      </c>
      <c r="E654" s="187" t="s">
        <v>1</v>
      </c>
      <c r="F654" s="188" t="s">
        <v>1085</v>
      </c>
      <c r="G654" s="13"/>
      <c r="H654" s="189">
        <v>5.7169999999999996</v>
      </c>
      <c r="I654" s="190"/>
      <c r="J654" s="13"/>
      <c r="K654" s="13"/>
      <c r="L654" s="185"/>
      <c r="M654" s="191"/>
      <c r="N654" s="192"/>
      <c r="O654" s="192"/>
      <c r="P654" s="192"/>
      <c r="Q654" s="192"/>
      <c r="R654" s="192"/>
      <c r="S654" s="192"/>
      <c r="T654" s="19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87" t="s">
        <v>210</v>
      </c>
      <c r="AU654" s="187" t="s">
        <v>86</v>
      </c>
      <c r="AV654" s="13" t="s">
        <v>86</v>
      </c>
      <c r="AW654" s="13" t="s">
        <v>33</v>
      </c>
      <c r="AX654" s="13" t="s">
        <v>77</v>
      </c>
      <c r="AY654" s="187" t="s">
        <v>202</v>
      </c>
    </row>
    <row r="655" s="13" customFormat="1">
      <c r="A655" s="13"/>
      <c r="B655" s="185"/>
      <c r="C655" s="13"/>
      <c r="D655" s="186" t="s">
        <v>210</v>
      </c>
      <c r="E655" s="187" t="s">
        <v>1</v>
      </c>
      <c r="F655" s="188" t="s">
        <v>1086</v>
      </c>
      <c r="G655" s="13"/>
      <c r="H655" s="189">
        <v>9.9480000000000004</v>
      </c>
      <c r="I655" s="190"/>
      <c r="J655" s="13"/>
      <c r="K655" s="13"/>
      <c r="L655" s="185"/>
      <c r="M655" s="191"/>
      <c r="N655" s="192"/>
      <c r="O655" s="192"/>
      <c r="P655" s="192"/>
      <c r="Q655" s="192"/>
      <c r="R655" s="192"/>
      <c r="S655" s="192"/>
      <c r="T655" s="19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87" t="s">
        <v>210</v>
      </c>
      <c r="AU655" s="187" t="s">
        <v>86</v>
      </c>
      <c r="AV655" s="13" t="s">
        <v>86</v>
      </c>
      <c r="AW655" s="13" t="s">
        <v>33</v>
      </c>
      <c r="AX655" s="13" t="s">
        <v>77</v>
      </c>
      <c r="AY655" s="187" t="s">
        <v>202</v>
      </c>
    </row>
    <row r="656" s="14" customFormat="1">
      <c r="A656" s="14"/>
      <c r="B656" s="194"/>
      <c r="C656" s="14"/>
      <c r="D656" s="186" t="s">
        <v>210</v>
      </c>
      <c r="E656" s="195" t="s">
        <v>140</v>
      </c>
      <c r="F656" s="196" t="s">
        <v>237</v>
      </c>
      <c r="G656" s="14"/>
      <c r="H656" s="197">
        <v>58.468000000000004</v>
      </c>
      <c r="I656" s="198"/>
      <c r="J656" s="14"/>
      <c r="K656" s="14"/>
      <c r="L656" s="194"/>
      <c r="M656" s="199"/>
      <c r="N656" s="200"/>
      <c r="O656" s="200"/>
      <c r="P656" s="200"/>
      <c r="Q656" s="200"/>
      <c r="R656" s="200"/>
      <c r="S656" s="200"/>
      <c r="T656" s="201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195" t="s">
        <v>210</v>
      </c>
      <c r="AU656" s="195" t="s">
        <v>86</v>
      </c>
      <c r="AV656" s="14" t="s">
        <v>89</v>
      </c>
      <c r="AW656" s="14" t="s">
        <v>33</v>
      </c>
      <c r="AX656" s="14" t="s">
        <v>8</v>
      </c>
      <c r="AY656" s="195" t="s">
        <v>202</v>
      </c>
    </row>
    <row r="657" s="2" customFormat="1" ht="24.15" customHeight="1">
      <c r="A657" s="37"/>
      <c r="B657" s="171"/>
      <c r="C657" s="172" t="s">
        <v>1087</v>
      </c>
      <c r="D657" s="172" t="s">
        <v>204</v>
      </c>
      <c r="E657" s="173" t="s">
        <v>1088</v>
      </c>
      <c r="F657" s="174" t="s">
        <v>1089</v>
      </c>
      <c r="G657" s="175" t="s">
        <v>241</v>
      </c>
      <c r="H657" s="176">
        <v>4.3700000000000001</v>
      </c>
      <c r="I657" s="177"/>
      <c r="J657" s="178">
        <f>ROUND(I657*H657,0)</f>
        <v>0</v>
      </c>
      <c r="K657" s="174" t="s">
        <v>208</v>
      </c>
      <c r="L657" s="38"/>
      <c r="M657" s="179" t="s">
        <v>1</v>
      </c>
      <c r="N657" s="180" t="s">
        <v>42</v>
      </c>
      <c r="O657" s="76"/>
      <c r="P657" s="181">
        <f>O657*H657</f>
        <v>0</v>
      </c>
      <c r="Q657" s="181">
        <v>0.000357</v>
      </c>
      <c r="R657" s="181">
        <f>Q657*H657</f>
        <v>0.0015600900000000001</v>
      </c>
      <c r="S657" s="181">
        <v>0</v>
      </c>
      <c r="T657" s="182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183" t="s">
        <v>281</v>
      </c>
      <c r="AT657" s="183" t="s">
        <v>204</v>
      </c>
      <c r="AU657" s="183" t="s">
        <v>86</v>
      </c>
      <c r="AY657" s="18" t="s">
        <v>202</v>
      </c>
      <c r="BE657" s="184">
        <f>IF(N657="základní",J657,0)</f>
        <v>0</v>
      </c>
      <c r="BF657" s="184">
        <f>IF(N657="snížená",J657,0)</f>
        <v>0</v>
      </c>
      <c r="BG657" s="184">
        <f>IF(N657="zákl. přenesená",J657,0)</f>
        <v>0</v>
      </c>
      <c r="BH657" s="184">
        <f>IF(N657="sníž. přenesená",J657,0)</f>
        <v>0</v>
      </c>
      <c r="BI657" s="184">
        <f>IF(N657="nulová",J657,0)</f>
        <v>0</v>
      </c>
      <c r="BJ657" s="18" t="s">
        <v>8</v>
      </c>
      <c r="BK657" s="184">
        <f>ROUND(I657*H657,0)</f>
        <v>0</v>
      </c>
      <c r="BL657" s="18" t="s">
        <v>281</v>
      </c>
      <c r="BM657" s="183" t="s">
        <v>1090</v>
      </c>
    </row>
    <row r="658" s="13" customFormat="1">
      <c r="A658" s="13"/>
      <c r="B658" s="185"/>
      <c r="C658" s="13"/>
      <c r="D658" s="186" t="s">
        <v>210</v>
      </c>
      <c r="E658" s="187" t="s">
        <v>1</v>
      </c>
      <c r="F658" s="188" t="s">
        <v>148</v>
      </c>
      <c r="G658" s="13"/>
      <c r="H658" s="189">
        <v>4.3700000000000001</v>
      </c>
      <c r="I658" s="190"/>
      <c r="J658" s="13"/>
      <c r="K658" s="13"/>
      <c r="L658" s="185"/>
      <c r="M658" s="191"/>
      <c r="N658" s="192"/>
      <c r="O658" s="192"/>
      <c r="P658" s="192"/>
      <c r="Q658" s="192"/>
      <c r="R658" s="192"/>
      <c r="S658" s="192"/>
      <c r="T658" s="19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87" t="s">
        <v>210</v>
      </c>
      <c r="AU658" s="187" t="s">
        <v>86</v>
      </c>
      <c r="AV658" s="13" t="s">
        <v>86</v>
      </c>
      <c r="AW658" s="13" t="s">
        <v>33</v>
      </c>
      <c r="AX658" s="13" t="s">
        <v>8</v>
      </c>
      <c r="AY658" s="187" t="s">
        <v>202</v>
      </c>
    </row>
    <row r="659" s="2" customFormat="1" ht="24.15" customHeight="1">
      <c r="A659" s="37"/>
      <c r="B659" s="171"/>
      <c r="C659" s="172" t="s">
        <v>1091</v>
      </c>
      <c r="D659" s="172" t="s">
        <v>204</v>
      </c>
      <c r="E659" s="173" t="s">
        <v>1092</v>
      </c>
      <c r="F659" s="174" t="s">
        <v>1093</v>
      </c>
      <c r="G659" s="175" t="s">
        <v>241</v>
      </c>
      <c r="H659" s="176">
        <v>4.3700000000000001</v>
      </c>
      <c r="I659" s="177"/>
      <c r="J659" s="178">
        <f>ROUND(I659*H659,0)</f>
        <v>0</v>
      </c>
      <c r="K659" s="174" t="s">
        <v>208</v>
      </c>
      <c r="L659" s="38"/>
      <c r="M659" s="179" t="s">
        <v>1</v>
      </c>
      <c r="N659" s="180" t="s">
        <v>42</v>
      </c>
      <c r="O659" s="76"/>
      <c r="P659" s="181">
        <f>O659*H659</f>
        <v>0</v>
      </c>
      <c r="Q659" s="181">
        <v>0.00065680000000000003</v>
      </c>
      <c r="R659" s="181">
        <f>Q659*H659</f>
        <v>0.0028702160000000001</v>
      </c>
      <c r="S659" s="181">
        <v>0</v>
      </c>
      <c r="T659" s="182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183" t="s">
        <v>281</v>
      </c>
      <c r="AT659" s="183" t="s">
        <v>204</v>
      </c>
      <c r="AU659" s="183" t="s">
        <v>86</v>
      </c>
      <c r="AY659" s="18" t="s">
        <v>202</v>
      </c>
      <c r="BE659" s="184">
        <f>IF(N659="základní",J659,0)</f>
        <v>0</v>
      </c>
      <c r="BF659" s="184">
        <f>IF(N659="snížená",J659,0)</f>
        <v>0</v>
      </c>
      <c r="BG659" s="184">
        <f>IF(N659="zákl. přenesená",J659,0)</f>
        <v>0</v>
      </c>
      <c r="BH659" s="184">
        <f>IF(N659="sníž. přenesená",J659,0)</f>
        <v>0</v>
      </c>
      <c r="BI659" s="184">
        <f>IF(N659="nulová",J659,0)</f>
        <v>0</v>
      </c>
      <c r="BJ659" s="18" t="s">
        <v>8</v>
      </c>
      <c r="BK659" s="184">
        <f>ROUND(I659*H659,0)</f>
        <v>0</v>
      </c>
      <c r="BL659" s="18" t="s">
        <v>281</v>
      </c>
      <c r="BM659" s="183" t="s">
        <v>1094</v>
      </c>
    </row>
    <row r="660" s="13" customFormat="1">
      <c r="A660" s="13"/>
      <c r="B660" s="185"/>
      <c r="C660" s="13"/>
      <c r="D660" s="186" t="s">
        <v>210</v>
      </c>
      <c r="E660" s="187" t="s">
        <v>1</v>
      </c>
      <c r="F660" s="188" t="s">
        <v>1095</v>
      </c>
      <c r="G660" s="13"/>
      <c r="H660" s="189">
        <v>4.3700000000000001</v>
      </c>
      <c r="I660" s="190"/>
      <c r="J660" s="13"/>
      <c r="K660" s="13"/>
      <c r="L660" s="185"/>
      <c r="M660" s="191"/>
      <c r="N660" s="192"/>
      <c r="O660" s="192"/>
      <c r="P660" s="192"/>
      <c r="Q660" s="192"/>
      <c r="R660" s="192"/>
      <c r="S660" s="192"/>
      <c r="T660" s="19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87" t="s">
        <v>210</v>
      </c>
      <c r="AU660" s="187" t="s">
        <v>86</v>
      </c>
      <c r="AV660" s="13" t="s">
        <v>86</v>
      </c>
      <c r="AW660" s="13" t="s">
        <v>33</v>
      </c>
      <c r="AX660" s="13" t="s">
        <v>8</v>
      </c>
      <c r="AY660" s="187" t="s">
        <v>202</v>
      </c>
    </row>
    <row r="661" s="12" customFormat="1" ht="22.8" customHeight="1">
      <c r="A661" s="12"/>
      <c r="B661" s="158"/>
      <c r="C661" s="12"/>
      <c r="D661" s="159" t="s">
        <v>76</v>
      </c>
      <c r="E661" s="169" t="s">
        <v>1096</v>
      </c>
      <c r="F661" s="169" t="s">
        <v>1097</v>
      </c>
      <c r="G661" s="12"/>
      <c r="H661" s="12"/>
      <c r="I661" s="161"/>
      <c r="J661" s="170">
        <f>BK661</f>
        <v>0</v>
      </c>
      <c r="K661" s="12"/>
      <c r="L661" s="158"/>
      <c r="M661" s="163"/>
      <c r="N661" s="164"/>
      <c r="O661" s="164"/>
      <c r="P661" s="165">
        <f>SUM(P662:P681)</f>
        <v>0</v>
      </c>
      <c r="Q661" s="164"/>
      <c r="R661" s="165">
        <f>SUM(R662:R681)</f>
        <v>0.42985022640000004</v>
      </c>
      <c r="S661" s="164"/>
      <c r="T661" s="166">
        <f>SUM(T662:T681)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159" t="s">
        <v>86</v>
      </c>
      <c r="AT661" s="167" t="s">
        <v>76</v>
      </c>
      <c r="AU661" s="167" t="s">
        <v>8</v>
      </c>
      <c r="AY661" s="159" t="s">
        <v>202</v>
      </c>
      <c r="BK661" s="168">
        <f>SUM(BK662:BK681)</f>
        <v>0</v>
      </c>
    </row>
    <row r="662" s="2" customFormat="1" ht="24.15" customHeight="1">
      <c r="A662" s="37"/>
      <c r="B662" s="171"/>
      <c r="C662" s="172" t="s">
        <v>1098</v>
      </c>
      <c r="D662" s="172" t="s">
        <v>204</v>
      </c>
      <c r="E662" s="173" t="s">
        <v>1099</v>
      </c>
      <c r="F662" s="174" t="s">
        <v>1100</v>
      </c>
      <c r="G662" s="175" t="s">
        <v>241</v>
      </c>
      <c r="H662" s="176">
        <v>882.28700000000003</v>
      </c>
      <c r="I662" s="177"/>
      <c r="J662" s="178">
        <f>ROUND(I662*H662,0)</f>
        <v>0</v>
      </c>
      <c r="K662" s="174" t="s">
        <v>208</v>
      </c>
      <c r="L662" s="38"/>
      <c r="M662" s="179" t="s">
        <v>1</v>
      </c>
      <c r="N662" s="180" t="s">
        <v>42</v>
      </c>
      <c r="O662" s="76"/>
      <c r="P662" s="181">
        <f>O662*H662</f>
        <v>0</v>
      </c>
      <c r="Q662" s="181">
        <v>0.00020120000000000001</v>
      </c>
      <c r="R662" s="181">
        <f>Q662*H662</f>
        <v>0.17751614440000002</v>
      </c>
      <c r="S662" s="181">
        <v>0</v>
      </c>
      <c r="T662" s="182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183" t="s">
        <v>281</v>
      </c>
      <c r="AT662" s="183" t="s">
        <v>204</v>
      </c>
      <c r="AU662" s="183" t="s">
        <v>86</v>
      </c>
      <c r="AY662" s="18" t="s">
        <v>202</v>
      </c>
      <c r="BE662" s="184">
        <f>IF(N662="základní",J662,0)</f>
        <v>0</v>
      </c>
      <c r="BF662" s="184">
        <f>IF(N662="snížená",J662,0)</f>
        <v>0</v>
      </c>
      <c r="BG662" s="184">
        <f>IF(N662="zákl. přenesená",J662,0)</f>
        <v>0</v>
      </c>
      <c r="BH662" s="184">
        <f>IF(N662="sníž. přenesená",J662,0)</f>
        <v>0</v>
      </c>
      <c r="BI662" s="184">
        <f>IF(N662="nulová",J662,0)</f>
        <v>0</v>
      </c>
      <c r="BJ662" s="18" t="s">
        <v>8</v>
      </c>
      <c r="BK662" s="184">
        <f>ROUND(I662*H662,0)</f>
        <v>0</v>
      </c>
      <c r="BL662" s="18" t="s">
        <v>281</v>
      </c>
      <c r="BM662" s="183" t="s">
        <v>1101</v>
      </c>
    </row>
    <row r="663" s="13" customFormat="1">
      <c r="A663" s="13"/>
      <c r="B663" s="185"/>
      <c r="C663" s="13"/>
      <c r="D663" s="186" t="s">
        <v>210</v>
      </c>
      <c r="E663" s="187" t="s">
        <v>1</v>
      </c>
      <c r="F663" s="188" t="s">
        <v>1102</v>
      </c>
      <c r="G663" s="13"/>
      <c r="H663" s="189">
        <v>18.559999999999999</v>
      </c>
      <c r="I663" s="190"/>
      <c r="J663" s="13"/>
      <c r="K663" s="13"/>
      <c r="L663" s="185"/>
      <c r="M663" s="191"/>
      <c r="N663" s="192"/>
      <c r="O663" s="192"/>
      <c r="P663" s="192"/>
      <c r="Q663" s="192"/>
      <c r="R663" s="192"/>
      <c r="S663" s="192"/>
      <c r="T663" s="19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87" t="s">
        <v>210</v>
      </c>
      <c r="AU663" s="187" t="s">
        <v>86</v>
      </c>
      <c r="AV663" s="13" t="s">
        <v>86</v>
      </c>
      <c r="AW663" s="13" t="s">
        <v>33</v>
      </c>
      <c r="AX663" s="13" t="s">
        <v>77</v>
      </c>
      <c r="AY663" s="187" t="s">
        <v>202</v>
      </c>
    </row>
    <row r="664" s="13" customFormat="1">
      <c r="A664" s="13"/>
      <c r="B664" s="185"/>
      <c r="C664" s="13"/>
      <c r="D664" s="186" t="s">
        <v>210</v>
      </c>
      <c r="E664" s="187" t="s">
        <v>1</v>
      </c>
      <c r="F664" s="188" t="s">
        <v>1103</v>
      </c>
      <c r="G664" s="13"/>
      <c r="H664" s="189">
        <v>95.010000000000005</v>
      </c>
      <c r="I664" s="190"/>
      <c r="J664" s="13"/>
      <c r="K664" s="13"/>
      <c r="L664" s="185"/>
      <c r="M664" s="191"/>
      <c r="N664" s="192"/>
      <c r="O664" s="192"/>
      <c r="P664" s="192"/>
      <c r="Q664" s="192"/>
      <c r="R664" s="192"/>
      <c r="S664" s="192"/>
      <c r="T664" s="19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187" t="s">
        <v>210</v>
      </c>
      <c r="AU664" s="187" t="s">
        <v>86</v>
      </c>
      <c r="AV664" s="13" t="s">
        <v>86</v>
      </c>
      <c r="AW664" s="13" t="s">
        <v>33</v>
      </c>
      <c r="AX664" s="13" t="s">
        <v>77</v>
      </c>
      <c r="AY664" s="187" t="s">
        <v>202</v>
      </c>
    </row>
    <row r="665" s="14" customFormat="1">
      <c r="A665" s="14"/>
      <c r="B665" s="194"/>
      <c r="C665" s="14"/>
      <c r="D665" s="186" t="s">
        <v>210</v>
      </c>
      <c r="E665" s="195" t="s">
        <v>1</v>
      </c>
      <c r="F665" s="196" t="s">
        <v>1104</v>
      </c>
      <c r="G665" s="14"/>
      <c r="H665" s="197">
        <v>113.56999999999999</v>
      </c>
      <c r="I665" s="198"/>
      <c r="J665" s="14"/>
      <c r="K665" s="14"/>
      <c r="L665" s="194"/>
      <c r="M665" s="199"/>
      <c r="N665" s="200"/>
      <c r="O665" s="200"/>
      <c r="P665" s="200"/>
      <c r="Q665" s="200"/>
      <c r="R665" s="200"/>
      <c r="S665" s="200"/>
      <c r="T665" s="201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195" t="s">
        <v>210</v>
      </c>
      <c r="AU665" s="195" t="s">
        <v>86</v>
      </c>
      <c r="AV665" s="14" t="s">
        <v>89</v>
      </c>
      <c r="AW665" s="14" t="s">
        <v>33</v>
      </c>
      <c r="AX665" s="14" t="s">
        <v>77</v>
      </c>
      <c r="AY665" s="195" t="s">
        <v>202</v>
      </c>
    </row>
    <row r="666" s="13" customFormat="1">
      <c r="A666" s="13"/>
      <c r="B666" s="185"/>
      <c r="C666" s="13"/>
      <c r="D666" s="186" t="s">
        <v>210</v>
      </c>
      <c r="E666" s="187" t="s">
        <v>1</v>
      </c>
      <c r="F666" s="188" t="s">
        <v>1105</v>
      </c>
      <c r="G666" s="13"/>
      <c r="H666" s="189">
        <v>66.356999999999999</v>
      </c>
      <c r="I666" s="190"/>
      <c r="J666" s="13"/>
      <c r="K666" s="13"/>
      <c r="L666" s="185"/>
      <c r="M666" s="191"/>
      <c r="N666" s="192"/>
      <c r="O666" s="192"/>
      <c r="P666" s="192"/>
      <c r="Q666" s="192"/>
      <c r="R666" s="192"/>
      <c r="S666" s="192"/>
      <c r="T666" s="19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87" t="s">
        <v>210</v>
      </c>
      <c r="AU666" s="187" t="s">
        <v>86</v>
      </c>
      <c r="AV666" s="13" t="s">
        <v>86</v>
      </c>
      <c r="AW666" s="13" t="s">
        <v>33</v>
      </c>
      <c r="AX666" s="13" t="s">
        <v>77</v>
      </c>
      <c r="AY666" s="187" t="s">
        <v>202</v>
      </c>
    </row>
    <row r="667" s="13" customFormat="1">
      <c r="A667" s="13"/>
      <c r="B667" s="185"/>
      <c r="C667" s="13"/>
      <c r="D667" s="186" t="s">
        <v>210</v>
      </c>
      <c r="E667" s="187" t="s">
        <v>1</v>
      </c>
      <c r="F667" s="188" t="s">
        <v>1106</v>
      </c>
      <c r="G667" s="13"/>
      <c r="H667" s="189">
        <v>44</v>
      </c>
      <c r="I667" s="190"/>
      <c r="J667" s="13"/>
      <c r="K667" s="13"/>
      <c r="L667" s="185"/>
      <c r="M667" s="191"/>
      <c r="N667" s="192"/>
      <c r="O667" s="192"/>
      <c r="P667" s="192"/>
      <c r="Q667" s="192"/>
      <c r="R667" s="192"/>
      <c r="S667" s="192"/>
      <c r="T667" s="19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187" t="s">
        <v>210</v>
      </c>
      <c r="AU667" s="187" t="s">
        <v>86</v>
      </c>
      <c r="AV667" s="13" t="s">
        <v>86</v>
      </c>
      <c r="AW667" s="13" t="s">
        <v>33</v>
      </c>
      <c r="AX667" s="13" t="s">
        <v>77</v>
      </c>
      <c r="AY667" s="187" t="s">
        <v>202</v>
      </c>
    </row>
    <row r="668" s="13" customFormat="1">
      <c r="A668" s="13"/>
      <c r="B668" s="185"/>
      <c r="C668" s="13"/>
      <c r="D668" s="186" t="s">
        <v>210</v>
      </c>
      <c r="E668" s="187" t="s">
        <v>1</v>
      </c>
      <c r="F668" s="188" t="s">
        <v>1107</v>
      </c>
      <c r="G668" s="13"/>
      <c r="H668" s="189">
        <v>56.399999999999999</v>
      </c>
      <c r="I668" s="190"/>
      <c r="J668" s="13"/>
      <c r="K668" s="13"/>
      <c r="L668" s="185"/>
      <c r="M668" s="191"/>
      <c r="N668" s="192"/>
      <c r="O668" s="192"/>
      <c r="P668" s="192"/>
      <c r="Q668" s="192"/>
      <c r="R668" s="192"/>
      <c r="S668" s="192"/>
      <c r="T668" s="19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87" t="s">
        <v>210</v>
      </c>
      <c r="AU668" s="187" t="s">
        <v>86</v>
      </c>
      <c r="AV668" s="13" t="s">
        <v>86</v>
      </c>
      <c r="AW668" s="13" t="s">
        <v>33</v>
      </c>
      <c r="AX668" s="13" t="s">
        <v>77</v>
      </c>
      <c r="AY668" s="187" t="s">
        <v>202</v>
      </c>
    </row>
    <row r="669" s="13" customFormat="1">
      <c r="A669" s="13"/>
      <c r="B669" s="185"/>
      <c r="C669" s="13"/>
      <c r="D669" s="186" t="s">
        <v>210</v>
      </c>
      <c r="E669" s="187" t="s">
        <v>1</v>
      </c>
      <c r="F669" s="188" t="s">
        <v>1108</v>
      </c>
      <c r="G669" s="13"/>
      <c r="H669" s="189">
        <v>113.92400000000001</v>
      </c>
      <c r="I669" s="190"/>
      <c r="J669" s="13"/>
      <c r="K669" s="13"/>
      <c r="L669" s="185"/>
      <c r="M669" s="191"/>
      <c r="N669" s="192"/>
      <c r="O669" s="192"/>
      <c r="P669" s="192"/>
      <c r="Q669" s="192"/>
      <c r="R669" s="192"/>
      <c r="S669" s="192"/>
      <c r="T669" s="19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187" t="s">
        <v>210</v>
      </c>
      <c r="AU669" s="187" t="s">
        <v>86</v>
      </c>
      <c r="AV669" s="13" t="s">
        <v>86</v>
      </c>
      <c r="AW669" s="13" t="s">
        <v>33</v>
      </c>
      <c r="AX669" s="13" t="s">
        <v>77</v>
      </c>
      <c r="AY669" s="187" t="s">
        <v>202</v>
      </c>
    </row>
    <row r="670" s="13" customFormat="1">
      <c r="A670" s="13"/>
      <c r="B670" s="185"/>
      <c r="C670" s="13"/>
      <c r="D670" s="186" t="s">
        <v>210</v>
      </c>
      <c r="E670" s="187" t="s">
        <v>1</v>
      </c>
      <c r="F670" s="188" t="s">
        <v>1109</v>
      </c>
      <c r="G670" s="13"/>
      <c r="H670" s="189">
        <v>20.231999999999999</v>
      </c>
      <c r="I670" s="190"/>
      <c r="J670" s="13"/>
      <c r="K670" s="13"/>
      <c r="L670" s="185"/>
      <c r="M670" s="191"/>
      <c r="N670" s="192"/>
      <c r="O670" s="192"/>
      <c r="P670" s="192"/>
      <c r="Q670" s="192"/>
      <c r="R670" s="192"/>
      <c r="S670" s="192"/>
      <c r="T670" s="19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87" t="s">
        <v>210</v>
      </c>
      <c r="AU670" s="187" t="s">
        <v>86</v>
      </c>
      <c r="AV670" s="13" t="s">
        <v>86</v>
      </c>
      <c r="AW670" s="13" t="s">
        <v>33</v>
      </c>
      <c r="AX670" s="13" t="s">
        <v>77</v>
      </c>
      <c r="AY670" s="187" t="s">
        <v>202</v>
      </c>
    </row>
    <row r="671" s="13" customFormat="1">
      <c r="A671" s="13"/>
      <c r="B671" s="185"/>
      <c r="C671" s="13"/>
      <c r="D671" s="186" t="s">
        <v>210</v>
      </c>
      <c r="E671" s="187" t="s">
        <v>1</v>
      </c>
      <c r="F671" s="188" t="s">
        <v>1110</v>
      </c>
      <c r="G671" s="13"/>
      <c r="H671" s="189">
        <v>19.872</v>
      </c>
      <c r="I671" s="190"/>
      <c r="J671" s="13"/>
      <c r="K671" s="13"/>
      <c r="L671" s="185"/>
      <c r="M671" s="191"/>
      <c r="N671" s="192"/>
      <c r="O671" s="192"/>
      <c r="P671" s="192"/>
      <c r="Q671" s="192"/>
      <c r="R671" s="192"/>
      <c r="S671" s="192"/>
      <c r="T671" s="19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187" t="s">
        <v>210</v>
      </c>
      <c r="AU671" s="187" t="s">
        <v>86</v>
      </c>
      <c r="AV671" s="13" t="s">
        <v>86</v>
      </c>
      <c r="AW671" s="13" t="s">
        <v>33</v>
      </c>
      <c r="AX671" s="13" t="s">
        <v>77</v>
      </c>
      <c r="AY671" s="187" t="s">
        <v>202</v>
      </c>
    </row>
    <row r="672" s="13" customFormat="1">
      <c r="A672" s="13"/>
      <c r="B672" s="185"/>
      <c r="C672" s="13"/>
      <c r="D672" s="186" t="s">
        <v>210</v>
      </c>
      <c r="E672" s="187" t="s">
        <v>1</v>
      </c>
      <c r="F672" s="188" t="s">
        <v>1111</v>
      </c>
      <c r="G672" s="13"/>
      <c r="H672" s="189">
        <v>61.18</v>
      </c>
      <c r="I672" s="190"/>
      <c r="J672" s="13"/>
      <c r="K672" s="13"/>
      <c r="L672" s="185"/>
      <c r="M672" s="191"/>
      <c r="N672" s="192"/>
      <c r="O672" s="192"/>
      <c r="P672" s="192"/>
      <c r="Q672" s="192"/>
      <c r="R672" s="192"/>
      <c r="S672" s="192"/>
      <c r="T672" s="19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187" t="s">
        <v>210</v>
      </c>
      <c r="AU672" s="187" t="s">
        <v>86</v>
      </c>
      <c r="AV672" s="13" t="s">
        <v>86</v>
      </c>
      <c r="AW672" s="13" t="s">
        <v>33</v>
      </c>
      <c r="AX672" s="13" t="s">
        <v>77</v>
      </c>
      <c r="AY672" s="187" t="s">
        <v>202</v>
      </c>
    </row>
    <row r="673" s="13" customFormat="1">
      <c r="A673" s="13"/>
      <c r="B673" s="185"/>
      <c r="C673" s="13"/>
      <c r="D673" s="186" t="s">
        <v>210</v>
      </c>
      <c r="E673" s="187" t="s">
        <v>1</v>
      </c>
      <c r="F673" s="188" t="s">
        <v>1112</v>
      </c>
      <c r="G673" s="13"/>
      <c r="H673" s="189">
        <v>38.152000000000001</v>
      </c>
      <c r="I673" s="190"/>
      <c r="J673" s="13"/>
      <c r="K673" s="13"/>
      <c r="L673" s="185"/>
      <c r="M673" s="191"/>
      <c r="N673" s="192"/>
      <c r="O673" s="192"/>
      <c r="P673" s="192"/>
      <c r="Q673" s="192"/>
      <c r="R673" s="192"/>
      <c r="S673" s="192"/>
      <c r="T673" s="19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187" t="s">
        <v>210</v>
      </c>
      <c r="AU673" s="187" t="s">
        <v>86</v>
      </c>
      <c r="AV673" s="13" t="s">
        <v>86</v>
      </c>
      <c r="AW673" s="13" t="s">
        <v>33</v>
      </c>
      <c r="AX673" s="13" t="s">
        <v>77</v>
      </c>
      <c r="AY673" s="187" t="s">
        <v>202</v>
      </c>
    </row>
    <row r="674" s="13" customFormat="1">
      <c r="A674" s="13"/>
      <c r="B674" s="185"/>
      <c r="C674" s="13"/>
      <c r="D674" s="186" t="s">
        <v>210</v>
      </c>
      <c r="E674" s="187" t="s">
        <v>1</v>
      </c>
      <c r="F674" s="188" t="s">
        <v>1113</v>
      </c>
      <c r="G674" s="13"/>
      <c r="H674" s="189">
        <v>120.232</v>
      </c>
      <c r="I674" s="190"/>
      <c r="J674" s="13"/>
      <c r="K674" s="13"/>
      <c r="L674" s="185"/>
      <c r="M674" s="191"/>
      <c r="N674" s="192"/>
      <c r="O674" s="192"/>
      <c r="P674" s="192"/>
      <c r="Q674" s="192"/>
      <c r="R674" s="192"/>
      <c r="S674" s="192"/>
      <c r="T674" s="19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87" t="s">
        <v>210</v>
      </c>
      <c r="AU674" s="187" t="s">
        <v>86</v>
      </c>
      <c r="AV674" s="13" t="s">
        <v>86</v>
      </c>
      <c r="AW674" s="13" t="s">
        <v>33</v>
      </c>
      <c r="AX674" s="13" t="s">
        <v>77</v>
      </c>
      <c r="AY674" s="187" t="s">
        <v>202</v>
      </c>
    </row>
    <row r="675" s="13" customFormat="1">
      <c r="A675" s="13"/>
      <c r="B675" s="185"/>
      <c r="C675" s="13"/>
      <c r="D675" s="186" t="s">
        <v>210</v>
      </c>
      <c r="E675" s="187" t="s">
        <v>1</v>
      </c>
      <c r="F675" s="188" t="s">
        <v>1114</v>
      </c>
      <c r="G675" s="13"/>
      <c r="H675" s="189">
        <v>68.703999999999994</v>
      </c>
      <c r="I675" s="190"/>
      <c r="J675" s="13"/>
      <c r="K675" s="13"/>
      <c r="L675" s="185"/>
      <c r="M675" s="191"/>
      <c r="N675" s="192"/>
      <c r="O675" s="192"/>
      <c r="P675" s="192"/>
      <c r="Q675" s="192"/>
      <c r="R675" s="192"/>
      <c r="S675" s="192"/>
      <c r="T675" s="19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87" t="s">
        <v>210</v>
      </c>
      <c r="AU675" s="187" t="s">
        <v>86</v>
      </c>
      <c r="AV675" s="13" t="s">
        <v>86</v>
      </c>
      <c r="AW675" s="13" t="s">
        <v>33</v>
      </c>
      <c r="AX675" s="13" t="s">
        <v>77</v>
      </c>
      <c r="AY675" s="187" t="s">
        <v>202</v>
      </c>
    </row>
    <row r="676" s="13" customFormat="1">
      <c r="A676" s="13"/>
      <c r="B676" s="185"/>
      <c r="C676" s="13"/>
      <c r="D676" s="186" t="s">
        <v>210</v>
      </c>
      <c r="E676" s="187" t="s">
        <v>1</v>
      </c>
      <c r="F676" s="188" t="s">
        <v>1115</v>
      </c>
      <c r="G676" s="13"/>
      <c r="H676" s="189">
        <v>73.859999999999999</v>
      </c>
      <c r="I676" s="190"/>
      <c r="J676" s="13"/>
      <c r="K676" s="13"/>
      <c r="L676" s="185"/>
      <c r="M676" s="191"/>
      <c r="N676" s="192"/>
      <c r="O676" s="192"/>
      <c r="P676" s="192"/>
      <c r="Q676" s="192"/>
      <c r="R676" s="192"/>
      <c r="S676" s="192"/>
      <c r="T676" s="19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87" t="s">
        <v>210</v>
      </c>
      <c r="AU676" s="187" t="s">
        <v>86</v>
      </c>
      <c r="AV676" s="13" t="s">
        <v>86</v>
      </c>
      <c r="AW676" s="13" t="s">
        <v>33</v>
      </c>
      <c r="AX676" s="13" t="s">
        <v>77</v>
      </c>
      <c r="AY676" s="187" t="s">
        <v>202</v>
      </c>
    </row>
    <row r="677" s="13" customFormat="1">
      <c r="A677" s="13"/>
      <c r="B677" s="185"/>
      <c r="C677" s="13"/>
      <c r="D677" s="186" t="s">
        <v>210</v>
      </c>
      <c r="E677" s="187" t="s">
        <v>1</v>
      </c>
      <c r="F677" s="188" t="s">
        <v>1116</v>
      </c>
      <c r="G677" s="13"/>
      <c r="H677" s="189">
        <v>85.804000000000002</v>
      </c>
      <c r="I677" s="190"/>
      <c r="J677" s="13"/>
      <c r="K677" s="13"/>
      <c r="L677" s="185"/>
      <c r="M677" s="191"/>
      <c r="N677" s="192"/>
      <c r="O677" s="192"/>
      <c r="P677" s="192"/>
      <c r="Q677" s="192"/>
      <c r="R677" s="192"/>
      <c r="S677" s="192"/>
      <c r="T677" s="19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87" t="s">
        <v>210</v>
      </c>
      <c r="AU677" s="187" t="s">
        <v>86</v>
      </c>
      <c r="AV677" s="13" t="s">
        <v>86</v>
      </c>
      <c r="AW677" s="13" t="s">
        <v>33</v>
      </c>
      <c r="AX677" s="13" t="s">
        <v>77</v>
      </c>
      <c r="AY677" s="187" t="s">
        <v>202</v>
      </c>
    </row>
    <row r="678" s="14" customFormat="1">
      <c r="A678" s="14"/>
      <c r="B678" s="194"/>
      <c r="C678" s="14"/>
      <c r="D678" s="186" t="s">
        <v>210</v>
      </c>
      <c r="E678" s="195" t="s">
        <v>1</v>
      </c>
      <c r="F678" s="196" t="s">
        <v>1117</v>
      </c>
      <c r="G678" s="14"/>
      <c r="H678" s="197">
        <v>768.71699999999998</v>
      </c>
      <c r="I678" s="198"/>
      <c r="J678" s="14"/>
      <c r="K678" s="14"/>
      <c r="L678" s="194"/>
      <c r="M678" s="199"/>
      <c r="N678" s="200"/>
      <c r="O678" s="200"/>
      <c r="P678" s="200"/>
      <c r="Q678" s="200"/>
      <c r="R678" s="200"/>
      <c r="S678" s="200"/>
      <c r="T678" s="20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195" t="s">
        <v>210</v>
      </c>
      <c r="AU678" s="195" t="s">
        <v>86</v>
      </c>
      <c r="AV678" s="14" t="s">
        <v>89</v>
      </c>
      <c r="AW678" s="14" t="s">
        <v>33</v>
      </c>
      <c r="AX678" s="14" t="s">
        <v>77</v>
      </c>
      <c r="AY678" s="195" t="s">
        <v>202</v>
      </c>
    </row>
    <row r="679" s="15" customFormat="1">
      <c r="A679" s="15"/>
      <c r="B679" s="212"/>
      <c r="C679" s="15"/>
      <c r="D679" s="186" t="s">
        <v>210</v>
      </c>
      <c r="E679" s="213" t="s">
        <v>143</v>
      </c>
      <c r="F679" s="214" t="s">
        <v>354</v>
      </c>
      <c r="G679" s="15"/>
      <c r="H679" s="215">
        <v>882.28700000000003</v>
      </c>
      <c r="I679" s="216"/>
      <c r="J679" s="15"/>
      <c r="K679" s="15"/>
      <c r="L679" s="212"/>
      <c r="M679" s="217"/>
      <c r="N679" s="218"/>
      <c r="O679" s="218"/>
      <c r="P679" s="218"/>
      <c r="Q679" s="218"/>
      <c r="R679" s="218"/>
      <c r="S679" s="218"/>
      <c r="T679" s="219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13" t="s">
        <v>210</v>
      </c>
      <c r="AU679" s="213" t="s">
        <v>86</v>
      </c>
      <c r="AV679" s="15" t="s">
        <v>92</v>
      </c>
      <c r="AW679" s="15" t="s">
        <v>33</v>
      </c>
      <c r="AX679" s="15" t="s">
        <v>8</v>
      </c>
      <c r="AY679" s="213" t="s">
        <v>202</v>
      </c>
    </row>
    <row r="680" s="2" customFormat="1" ht="24.15" customHeight="1">
      <c r="A680" s="37"/>
      <c r="B680" s="171"/>
      <c r="C680" s="172" t="s">
        <v>1118</v>
      </c>
      <c r="D680" s="172" t="s">
        <v>204</v>
      </c>
      <c r="E680" s="173" t="s">
        <v>1119</v>
      </c>
      <c r="F680" s="174" t="s">
        <v>1120</v>
      </c>
      <c r="G680" s="175" t="s">
        <v>241</v>
      </c>
      <c r="H680" s="176">
        <v>882.28700000000003</v>
      </c>
      <c r="I680" s="177"/>
      <c r="J680" s="178">
        <f>ROUND(I680*H680,0)</f>
        <v>0</v>
      </c>
      <c r="K680" s="174" t="s">
        <v>208</v>
      </c>
      <c r="L680" s="38"/>
      <c r="M680" s="179" t="s">
        <v>1</v>
      </c>
      <c r="N680" s="180" t="s">
        <v>42</v>
      </c>
      <c r="O680" s="76"/>
      <c r="P680" s="181">
        <f>O680*H680</f>
        <v>0</v>
      </c>
      <c r="Q680" s="181">
        <v>0.00028600000000000001</v>
      </c>
      <c r="R680" s="181">
        <f>Q680*H680</f>
        <v>0.25233408200000002</v>
      </c>
      <c r="S680" s="181">
        <v>0</v>
      </c>
      <c r="T680" s="182">
        <f>S680*H680</f>
        <v>0</v>
      </c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R680" s="183" t="s">
        <v>281</v>
      </c>
      <c r="AT680" s="183" t="s">
        <v>204</v>
      </c>
      <c r="AU680" s="183" t="s">
        <v>86</v>
      </c>
      <c r="AY680" s="18" t="s">
        <v>202</v>
      </c>
      <c r="BE680" s="184">
        <f>IF(N680="základní",J680,0)</f>
        <v>0</v>
      </c>
      <c r="BF680" s="184">
        <f>IF(N680="snížená",J680,0)</f>
        <v>0</v>
      </c>
      <c r="BG680" s="184">
        <f>IF(N680="zákl. přenesená",J680,0)</f>
        <v>0</v>
      </c>
      <c r="BH680" s="184">
        <f>IF(N680="sníž. přenesená",J680,0)</f>
        <v>0</v>
      </c>
      <c r="BI680" s="184">
        <f>IF(N680="nulová",J680,0)</f>
        <v>0</v>
      </c>
      <c r="BJ680" s="18" t="s">
        <v>8</v>
      </c>
      <c r="BK680" s="184">
        <f>ROUND(I680*H680,0)</f>
        <v>0</v>
      </c>
      <c r="BL680" s="18" t="s">
        <v>281</v>
      </c>
      <c r="BM680" s="183" t="s">
        <v>1121</v>
      </c>
    </row>
    <row r="681" s="13" customFormat="1">
      <c r="A681" s="13"/>
      <c r="B681" s="185"/>
      <c r="C681" s="13"/>
      <c r="D681" s="186" t="s">
        <v>210</v>
      </c>
      <c r="E681" s="187" t="s">
        <v>1</v>
      </c>
      <c r="F681" s="188" t="s">
        <v>143</v>
      </c>
      <c r="G681" s="13"/>
      <c r="H681" s="189">
        <v>882.28700000000003</v>
      </c>
      <c r="I681" s="190"/>
      <c r="J681" s="13"/>
      <c r="K681" s="13"/>
      <c r="L681" s="185"/>
      <c r="M681" s="220"/>
      <c r="N681" s="221"/>
      <c r="O681" s="221"/>
      <c r="P681" s="221"/>
      <c r="Q681" s="221"/>
      <c r="R681" s="221"/>
      <c r="S681" s="221"/>
      <c r="T681" s="22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187" t="s">
        <v>210</v>
      </c>
      <c r="AU681" s="187" t="s">
        <v>86</v>
      </c>
      <c r="AV681" s="13" t="s">
        <v>86</v>
      </c>
      <c r="AW681" s="13" t="s">
        <v>33</v>
      </c>
      <c r="AX681" s="13" t="s">
        <v>8</v>
      </c>
      <c r="AY681" s="187" t="s">
        <v>202</v>
      </c>
    </row>
    <row r="682" s="2" customFormat="1" ht="6.96" customHeight="1">
      <c r="A682" s="37"/>
      <c r="B682" s="59"/>
      <c r="C682" s="60"/>
      <c r="D682" s="60"/>
      <c r="E682" s="60"/>
      <c r="F682" s="60"/>
      <c r="G682" s="60"/>
      <c r="H682" s="60"/>
      <c r="I682" s="60"/>
      <c r="J682" s="60"/>
      <c r="K682" s="60"/>
      <c r="L682" s="38"/>
      <c r="M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</row>
  </sheetData>
  <autoFilter ref="C136:K681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107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Učebny kybernetické ochrany budova SPŠ D.K.n.L.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120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1122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20. 7. 2023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ROUND(J118,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ROUND((SUM(BE118:BE125)),  0)</f>
        <v>0</v>
      </c>
      <c r="G33" s="37"/>
      <c r="H33" s="37"/>
      <c r="I33" s="128">
        <v>0.20999999999999999</v>
      </c>
      <c r="J33" s="127">
        <f>ROUND(((SUM(BE118:BE125))*I33),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ROUND((SUM(BF118:BF125)),  0)</f>
        <v>0</v>
      </c>
      <c r="G34" s="37"/>
      <c r="H34" s="37"/>
      <c r="I34" s="128">
        <v>0.14999999999999999</v>
      </c>
      <c r="J34" s="127">
        <f>ROUND(((SUM(BF118:BF125))*I34),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ROUND((SUM(BG118:BG125)),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ROUND((SUM(BH118:BH125)),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ROUND((SUM(BI118:BI125)),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Učebny kybernetické ochrany budova SPŠ D.K.n.L.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2 - Výtah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n.L., J.Wolkera 133</v>
      </c>
      <c r="G89" s="37"/>
      <c r="H89" s="37"/>
      <c r="I89" s="31" t="s">
        <v>23</v>
      </c>
      <c r="J89" s="68" t="str">
        <f>IF(J12="","",J12)</f>
        <v>20. 7. 2023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 n.L., E.Krásnohorské 2029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162</v>
      </c>
      <c r="D94" s="129"/>
      <c r="E94" s="129"/>
      <c r="F94" s="129"/>
      <c r="G94" s="129"/>
      <c r="H94" s="129"/>
      <c r="I94" s="129"/>
      <c r="J94" s="138" t="s">
        <v>163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164</v>
      </c>
      <c r="D96" s="37"/>
      <c r="E96" s="37"/>
      <c r="F96" s="37"/>
      <c r="G96" s="37"/>
      <c r="H96" s="37"/>
      <c r="I96" s="37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165</v>
      </c>
    </row>
    <row r="97" s="9" customFormat="1" ht="24.96" customHeight="1">
      <c r="A97" s="9"/>
      <c r="B97" s="140"/>
      <c r="C97" s="9"/>
      <c r="D97" s="141" t="s">
        <v>1123</v>
      </c>
      <c r="E97" s="142"/>
      <c r="F97" s="142"/>
      <c r="G97" s="142"/>
      <c r="H97" s="142"/>
      <c r="I97" s="142"/>
      <c r="J97" s="143">
        <f>J119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1124</v>
      </c>
      <c r="E98" s="146"/>
      <c r="F98" s="146"/>
      <c r="G98" s="146"/>
      <c r="H98" s="146"/>
      <c r="I98" s="146"/>
      <c r="J98" s="147">
        <f>J120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187</v>
      </c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17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1" t="str">
        <f>E7</f>
        <v>Učebny kybernetické ochrany budova SPŠ D.K.n.L.</v>
      </c>
      <c r="F108" s="31"/>
      <c r="G108" s="31"/>
      <c r="H108" s="31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120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2 - Výtah</v>
      </c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21</v>
      </c>
      <c r="D112" s="37"/>
      <c r="E112" s="37"/>
      <c r="F112" s="26" t="str">
        <f>F12</f>
        <v>Dvůr Králové n.L., J.Wolkera 133</v>
      </c>
      <c r="G112" s="37"/>
      <c r="H112" s="37"/>
      <c r="I112" s="31" t="s">
        <v>23</v>
      </c>
      <c r="J112" s="68" t="str">
        <f>IF(J12="","",J12)</f>
        <v>20. 7. 2023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40.05" customHeight="1">
      <c r="A114" s="37"/>
      <c r="B114" s="38"/>
      <c r="C114" s="31" t="s">
        <v>25</v>
      </c>
      <c r="D114" s="37"/>
      <c r="E114" s="37"/>
      <c r="F114" s="26" t="str">
        <f>E15</f>
        <v>SPOŠ Dvůr Králové n.L., E.Krásnohorské 2029</v>
      </c>
      <c r="G114" s="37"/>
      <c r="H114" s="37"/>
      <c r="I114" s="31" t="s">
        <v>31</v>
      </c>
      <c r="J114" s="35" t="str">
        <f>E21</f>
        <v>Projektis spol. s r.o., Legionářská 562, D.K.n.L.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7"/>
      <c r="E115" s="37"/>
      <c r="F115" s="26" t="str">
        <f>IF(E18="","",E18)</f>
        <v>Vyplň údaj</v>
      </c>
      <c r="G115" s="37"/>
      <c r="H115" s="37"/>
      <c r="I115" s="31" t="s">
        <v>34</v>
      </c>
      <c r="J115" s="35" t="str">
        <f>E24</f>
        <v>ing. V. Švehla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48"/>
      <c r="B117" s="149"/>
      <c r="C117" s="150" t="s">
        <v>188</v>
      </c>
      <c r="D117" s="151" t="s">
        <v>62</v>
      </c>
      <c r="E117" s="151" t="s">
        <v>58</v>
      </c>
      <c r="F117" s="151" t="s">
        <v>59</v>
      </c>
      <c r="G117" s="151" t="s">
        <v>189</v>
      </c>
      <c r="H117" s="151" t="s">
        <v>190</v>
      </c>
      <c r="I117" s="151" t="s">
        <v>191</v>
      </c>
      <c r="J117" s="151" t="s">
        <v>163</v>
      </c>
      <c r="K117" s="152" t="s">
        <v>192</v>
      </c>
      <c r="L117" s="153"/>
      <c r="M117" s="85" t="s">
        <v>1</v>
      </c>
      <c r="N117" s="86" t="s">
        <v>41</v>
      </c>
      <c r="O117" s="86" t="s">
        <v>193</v>
      </c>
      <c r="P117" s="86" t="s">
        <v>194</v>
      </c>
      <c r="Q117" s="86" t="s">
        <v>195</v>
      </c>
      <c r="R117" s="86" t="s">
        <v>196</v>
      </c>
      <c r="S117" s="86" t="s">
        <v>197</v>
      </c>
      <c r="T117" s="87" t="s">
        <v>198</v>
      </c>
      <c r="U117" s="148"/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</row>
    <row r="118" s="2" customFormat="1" ht="22.8" customHeight="1">
      <c r="A118" s="37"/>
      <c r="B118" s="38"/>
      <c r="C118" s="92" t="s">
        <v>199</v>
      </c>
      <c r="D118" s="37"/>
      <c r="E118" s="37"/>
      <c r="F118" s="37"/>
      <c r="G118" s="37"/>
      <c r="H118" s="37"/>
      <c r="I118" s="37"/>
      <c r="J118" s="154">
        <f>BK118</f>
        <v>0</v>
      </c>
      <c r="K118" s="37"/>
      <c r="L118" s="38"/>
      <c r="M118" s="88"/>
      <c r="N118" s="72"/>
      <c r="O118" s="89"/>
      <c r="P118" s="155">
        <f>P119</f>
        <v>0</v>
      </c>
      <c r="Q118" s="89"/>
      <c r="R118" s="155">
        <f>R119</f>
        <v>0</v>
      </c>
      <c r="S118" s="89"/>
      <c r="T118" s="156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76</v>
      </c>
      <c r="AU118" s="18" t="s">
        <v>165</v>
      </c>
      <c r="BK118" s="157">
        <f>BK119</f>
        <v>0</v>
      </c>
    </row>
    <row r="119" s="12" customFormat="1" ht="25.92" customHeight="1">
      <c r="A119" s="12"/>
      <c r="B119" s="158"/>
      <c r="C119" s="12"/>
      <c r="D119" s="159" t="s">
        <v>76</v>
      </c>
      <c r="E119" s="160" t="s">
        <v>276</v>
      </c>
      <c r="F119" s="160" t="s">
        <v>1125</v>
      </c>
      <c r="G119" s="12"/>
      <c r="H119" s="12"/>
      <c r="I119" s="161"/>
      <c r="J119" s="162">
        <f>BK119</f>
        <v>0</v>
      </c>
      <c r="K119" s="12"/>
      <c r="L119" s="158"/>
      <c r="M119" s="163"/>
      <c r="N119" s="164"/>
      <c r="O119" s="164"/>
      <c r="P119" s="165">
        <f>P120</f>
        <v>0</v>
      </c>
      <c r="Q119" s="164"/>
      <c r="R119" s="165">
        <f>R120</f>
        <v>0</v>
      </c>
      <c r="S119" s="164"/>
      <c r="T119" s="166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9" t="s">
        <v>89</v>
      </c>
      <c r="AT119" s="167" t="s">
        <v>76</v>
      </c>
      <c r="AU119" s="167" t="s">
        <v>77</v>
      </c>
      <c r="AY119" s="159" t="s">
        <v>202</v>
      </c>
      <c r="BK119" s="168">
        <f>BK120</f>
        <v>0</v>
      </c>
    </row>
    <row r="120" s="12" customFormat="1" ht="22.8" customHeight="1">
      <c r="A120" s="12"/>
      <c r="B120" s="158"/>
      <c r="C120" s="12"/>
      <c r="D120" s="159" t="s">
        <v>76</v>
      </c>
      <c r="E120" s="169" t="s">
        <v>1126</v>
      </c>
      <c r="F120" s="169" t="s">
        <v>1127</v>
      </c>
      <c r="G120" s="12"/>
      <c r="H120" s="12"/>
      <c r="I120" s="161"/>
      <c r="J120" s="170">
        <f>BK120</f>
        <v>0</v>
      </c>
      <c r="K120" s="12"/>
      <c r="L120" s="158"/>
      <c r="M120" s="163"/>
      <c r="N120" s="164"/>
      <c r="O120" s="164"/>
      <c r="P120" s="165">
        <f>SUM(P121:P125)</f>
        <v>0</v>
      </c>
      <c r="Q120" s="164"/>
      <c r="R120" s="165">
        <f>SUM(R121:R125)</f>
        <v>0</v>
      </c>
      <c r="S120" s="164"/>
      <c r="T120" s="166">
        <f>SUM(T121:T125)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9" t="s">
        <v>89</v>
      </c>
      <c r="AT120" s="167" t="s">
        <v>76</v>
      </c>
      <c r="AU120" s="167" t="s">
        <v>8</v>
      </c>
      <c r="AY120" s="159" t="s">
        <v>202</v>
      </c>
      <c r="BK120" s="168">
        <f>SUM(BK121:BK125)</f>
        <v>0</v>
      </c>
    </row>
    <row r="121" s="2" customFormat="1" ht="33" customHeight="1">
      <c r="A121" s="37"/>
      <c r="B121" s="171"/>
      <c r="C121" s="202" t="s">
        <v>8</v>
      </c>
      <c r="D121" s="202" t="s">
        <v>276</v>
      </c>
      <c r="E121" s="203" t="s">
        <v>1128</v>
      </c>
      <c r="F121" s="204" t="s">
        <v>1129</v>
      </c>
      <c r="G121" s="205" t="s">
        <v>1130</v>
      </c>
      <c r="H121" s="206">
        <v>1</v>
      </c>
      <c r="I121" s="207"/>
      <c r="J121" s="208">
        <f>ROUND(I121*H121,0)</f>
        <v>0</v>
      </c>
      <c r="K121" s="204" t="s">
        <v>1</v>
      </c>
      <c r="L121" s="209"/>
      <c r="M121" s="210" t="s">
        <v>1</v>
      </c>
      <c r="N121" s="211" t="s">
        <v>42</v>
      </c>
      <c r="O121" s="76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3" t="s">
        <v>1131</v>
      </c>
      <c r="AT121" s="183" t="s">
        <v>276</v>
      </c>
      <c r="AU121" s="183" t="s">
        <v>86</v>
      </c>
      <c r="AY121" s="18" t="s">
        <v>202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8" t="s">
        <v>8</v>
      </c>
      <c r="BK121" s="184">
        <f>ROUND(I121*H121,0)</f>
        <v>0</v>
      </c>
      <c r="BL121" s="18" t="s">
        <v>586</v>
      </c>
      <c r="BM121" s="183" t="s">
        <v>1132</v>
      </c>
    </row>
    <row r="122" s="2" customFormat="1" ht="16.5" customHeight="1">
      <c r="A122" s="37"/>
      <c r="B122" s="171"/>
      <c r="C122" s="202" t="s">
        <v>86</v>
      </c>
      <c r="D122" s="202" t="s">
        <v>276</v>
      </c>
      <c r="E122" s="203" t="s">
        <v>1133</v>
      </c>
      <c r="F122" s="204" t="s">
        <v>1134</v>
      </c>
      <c r="G122" s="205" t="s">
        <v>1130</v>
      </c>
      <c r="H122" s="206">
        <v>1</v>
      </c>
      <c r="I122" s="207"/>
      <c r="J122" s="208">
        <f>ROUND(I122*H122,0)</f>
        <v>0</v>
      </c>
      <c r="K122" s="204" t="s">
        <v>1</v>
      </c>
      <c r="L122" s="209"/>
      <c r="M122" s="210" t="s">
        <v>1</v>
      </c>
      <c r="N122" s="211" t="s">
        <v>42</v>
      </c>
      <c r="O122" s="76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3" t="s">
        <v>1131</v>
      </c>
      <c r="AT122" s="183" t="s">
        <v>276</v>
      </c>
      <c r="AU122" s="183" t="s">
        <v>86</v>
      </c>
      <c r="AY122" s="18" t="s">
        <v>202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8" t="s">
        <v>8</v>
      </c>
      <c r="BK122" s="184">
        <f>ROUND(I122*H122,0)</f>
        <v>0</v>
      </c>
      <c r="BL122" s="18" t="s">
        <v>586</v>
      </c>
      <c r="BM122" s="183" t="s">
        <v>1135</v>
      </c>
    </row>
    <row r="123" s="2" customFormat="1" ht="16.5" customHeight="1">
      <c r="A123" s="37"/>
      <c r="B123" s="171"/>
      <c r="C123" s="202" t="s">
        <v>89</v>
      </c>
      <c r="D123" s="202" t="s">
        <v>276</v>
      </c>
      <c r="E123" s="203" t="s">
        <v>1136</v>
      </c>
      <c r="F123" s="204" t="s">
        <v>1137</v>
      </c>
      <c r="G123" s="205" t="s">
        <v>1130</v>
      </c>
      <c r="H123" s="206">
        <v>1</v>
      </c>
      <c r="I123" s="207"/>
      <c r="J123" s="208">
        <f>ROUND(I123*H123,0)</f>
        <v>0</v>
      </c>
      <c r="K123" s="204" t="s">
        <v>1</v>
      </c>
      <c r="L123" s="209"/>
      <c r="M123" s="210" t="s">
        <v>1</v>
      </c>
      <c r="N123" s="211" t="s">
        <v>42</v>
      </c>
      <c r="O123" s="76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3" t="s">
        <v>1131</v>
      </c>
      <c r="AT123" s="183" t="s">
        <v>276</v>
      </c>
      <c r="AU123" s="183" t="s">
        <v>86</v>
      </c>
      <c r="AY123" s="18" t="s">
        <v>202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8" t="s">
        <v>8</v>
      </c>
      <c r="BK123" s="184">
        <f>ROUND(I123*H123,0)</f>
        <v>0</v>
      </c>
      <c r="BL123" s="18" t="s">
        <v>586</v>
      </c>
      <c r="BM123" s="183" t="s">
        <v>1138</v>
      </c>
    </row>
    <row r="124" s="2" customFormat="1" ht="16.5" customHeight="1">
      <c r="A124" s="37"/>
      <c r="B124" s="171"/>
      <c r="C124" s="202" t="s">
        <v>92</v>
      </c>
      <c r="D124" s="202" t="s">
        <v>276</v>
      </c>
      <c r="E124" s="203" t="s">
        <v>1139</v>
      </c>
      <c r="F124" s="204" t="s">
        <v>1140</v>
      </c>
      <c r="G124" s="205" t="s">
        <v>1130</v>
      </c>
      <c r="H124" s="206">
        <v>1</v>
      </c>
      <c r="I124" s="207"/>
      <c r="J124" s="208">
        <f>ROUND(I124*H124,0)</f>
        <v>0</v>
      </c>
      <c r="K124" s="204" t="s">
        <v>1</v>
      </c>
      <c r="L124" s="209"/>
      <c r="M124" s="210" t="s">
        <v>1</v>
      </c>
      <c r="N124" s="211" t="s">
        <v>42</v>
      </c>
      <c r="O124" s="76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3" t="s">
        <v>1131</v>
      </c>
      <c r="AT124" s="183" t="s">
        <v>276</v>
      </c>
      <c r="AU124" s="183" t="s">
        <v>86</v>
      </c>
      <c r="AY124" s="18" t="s">
        <v>202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8" t="s">
        <v>8</v>
      </c>
      <c r="BK124" s="184">
        <f>ROUND(I124*H124,0)</f>
        <v>0</v>
      </c>
      <c r="BL124" s="18" t="s">
        <v>586</v>
      </c>
      <c r="BM124" s="183" t="s">
        <v>1141</v>
      </c>
    </row>
    <row r="125" s="2" customFormat="1" ht="16.5" customHeight="1">
      <c r="A125" s="37"/>
      <c r="B125" s="171"/>
      <c r="C125" s="202" t="s">
        <v>95</v>
      </c>
      <c r="D125" s="202" t="s">
        <v>276</v>
      </c>
      <c r="E125" s="203" t="s">
        <v>1142</v>
      </c>
      <c r="F125" s="204" t="s">
        <v>1143</v>
      </c>
      <c r="G125" s="205" t="s">
        <v>1130</v>
      </c>
      <c r="H125" s="206">
        <v>1</v>
      </c>
      <c r="I125" s="207"/>
      <c r="J125" s="208">
        <f>ROUND(I125*H125,0)</f>
        <v>0</v>
      </c>
      <c r="K125" s="204" t="s">
        <v>1</v>
      </c>
      <c r="L125" s="209"/>
      <c r="M125" s="223" t="s">
        <v>1</v>
      </c>
      <c r="N125" s="224" t="s">
        <v>42</v>
      </c>
      <c r="O125" s="225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3" t="s">
        <v>1131</v>
      </c>
      <c r="AT125" s="183" t="s">
        <v>276</v>
      </c>
      <c r="AU125" s="183" t="s">
        <v>86</v>
      </c>
      <c r="AY125" s="18" t="s">
        <v>202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8</v>
      </c>
      <c r="BK125" s="184">
        <f>ROUND(I125*H125,0)</f>
        <v>0</v>
      </c>
      <c r="BL125" s="18" t="s">
        <v>586</v>
      </c>
      <c r="BM125" s="183" t="s">
        <v>1144</v>
      </c>
    </row>
    <row r="126" s="2" customFormat="1" ht="6.96" customHeight="1">
      <c r="A126" s="37"/>
      <c r="B126" s="59"/>
      <c r="C126" s="60"/>
      <c r="D126" s="60"/>
      <c r="E126" s="60"/>
      <c r="F126" s="60"/>
      <c r="G126" s="60"/>
      <c r="H126" s="60"/>
      <c r="I126" s="60"/>
      <c r="J126" s="60"/>
      <c r="K126" s="60"/>
      <c r="L126" s="38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autoFilter ref="C117:K12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107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Učebny kybernetické ochrany budova SPŠ D.K.n.L.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120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1145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1146</v>
      </c>
      <c r="G12" s="37"/>
      <c r="H12" s="37"/>
      <c r="I12" s="31" t="s">
        <v>23</v>
      </c>
      <c r="J12" s="68" t="str">
        <f>'Rekapitulace stavby'!AN8</f>
        <v>20. 7. 2023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SPOŠ Dvůr Králové n.L., E.Krásnohorské 2029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>Projektis spol. s r.o., Legionářská 562, D.K.n.L.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ROUND(J122,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ROUND((SUM(BE122:BE169)),  0)</f>
        <v>0</v>
      </c>
      <c r="G33" s="37"/>
      <c r="H33" s="37"/>
      <c r="I33" s="128">
        <v>0.20999999999999999</v>
      </c>
      <c r="J33" s="127">
        <f>ROUND(((SUM(BE122:BE169))*I33),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ROUND((SUM(BF122:BF169)),  0)</f>
        <v>0</v>
      </c>
      <c r="G34" s="37"/>
      <c r="H34" s="37"/>
      <c r="I34" s="128">
        <v>0.14999999999999999</v>
      </c>
      <c r="J34" s="127">
        <f>ROUND(((SUM(BF122:BF169))*I34),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ROUND((SUM(BG122:BG169)),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ROUND((SUM(BH122:BH169)),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ROUND((SUM(BI122:BI169)),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Učebny kybernetické ochrany budova SPŠ D.K.n.L.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3 - Zdravotní technika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20. 7. 2023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 n.L., E.Krásnohorské 2029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162</v>
      </c>
      <c r="D94" s="129"/>
      <c r="E94" s="129"/>
      <c r="F94" s="129"/>
      <c r="G94" s="129"/>
      <c r="H94" s="129"/>
      <c r="I94" s="129"/>
      <c r="J94" s="138" t="s">
        <v>163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164</v>
      </c>
      <c r="D96" s="37"/>
      <c r="E96" s="37"/>
      <c r="F96" s="37"/>
      <c r="G96" s="37"/>
      <c r="H96" s="37"/>
      <c r="I96" s="37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165</v>
      </c>
    </row>
    <row r="97" s="9" customFormat="1" ht="24.96" customHeight="1">
      <c r="A97" s="9"/>
      <c r="B97" s="140"/>
      <c r="C97" s="9"/>
      <c r="D97" s="141" t="s">
        <v>175</v>
      </c>
      <c r="E97" s="142"/>
      <c r="F97" s="142"/>
      <c r="G97" s="142"/>
      <c r="H97" s="142"/>
      <c r="I97" s="142"/>
      <c r="J97" s="143">
        <f>J123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1147</v>
      </c>
      <c r="E98" s="146"/>
      <c r="F98" s="146"/>
      <c r="G98" s="146"/>
      <c r="H98" s="146"/>
      <c r="I98" s="146"/>
      <c r="J98" s="147">
        <f>J124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1148</v>
      </c>
      <c r="E99" s="146"/>
      <c r="F99" s="146"/>
      <c r="G99" s="146"/>
      <c r="H99" s="146"/>
      <c r="I99" s="146"/>
      <c r="J99" s="147">
        <f>J137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1149</v>
      </c>
      <c r="E100" s="146"/>
      <c r="F100" s="146"/>
      <c r="G100" s="146"/>
      <c r="H100" s="146"/>
      <c r="I100" s="146"/>
      <c r="J100" s="147">
        <f>J151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1150</v>
      </c>
      <c r="E101" s="146"/>
      <c r="F101" s="146"/>
      <c r="G101" s="146"/>
      <c r="H101" s="146"/>
      <c r="I101" s="146"/>
      <c r="J101" s="147">
        <f>J165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0"/>
      <c r="C102" s="9"/>
      <c r="D102" s="141" t="s">
        <v>1151</v>
      </c>
      <c r="E102" s="142"/>
      <c r="F102" s="142"/>
      <c r="G102" s="142"/>
      <c r="H102" s="142"/>
      <c r="I102" s="142"/>
      <c r="J102" s="143">
        <f>J168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187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1" t="str">
        <f>E7</f>
        <v>Učebny kybernetické ochrany budova SPŠ D.K.n.L.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120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>3 - Zdravotní technika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7"/>
      <c r="E116" s="37"/>
      <c r="F116" s="26" t="str">
        <f>F12</f>
        <v xml:space="preserve"> </v>
      </c>
      <c r="G116" s="37"/>
      <c r="H116" s="37"/>
      <c r="I116" s="31" t="s">
        <v>23</v>
      </c>
      <c r="J116" s="68" t="str">
        <f>IF(J12="","",J12)</f>
        <v>20. 7. 2023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40.05" customHeight="1">
      <c r="A118" s="37"/>
      <c r="B118" s="38"/>
      <c r="C118" s="31" t="s">
        <v>25</v>
      </c>
      <c r="D118" s="37"/>
      <c r="E118" s="37"/>
      <c r="F118" s="26" t="str">
        <f>E15</f>
        <v>SPOŠ Dvůr Králové n.L., E.Krásnohorské 2029</v>
      </c>
      <c r="G118" s="37"/>
      <c r="H118" s="37"/>
      <c r="I118" s="31" t="s">
        <v>31</v>
      </c>
      <c r="J118" s="35" t="str">
        <f>E21</f>
        <v>Projektis spol. s r.o., Legionářská 562, D.K.n.L.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7"/>
      <c r="E119" s="37"/>
      <c r="F119" s="26" t="str">
        <f>IF(E18="","",E18)</f>
        <v>Vyplň údaj</v>
      </c>
      <c r="G119" s="37"/>
      <c r="H119" s="37"/>
      <c r="I119" s="31" t="s">
        <v>34</v>
      </c>
      <c r="J119" s="35" t="str">
        <f>E24</f>
        <v>ing. V. Švehla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8"/>
      <c r="B121" s="149"/>
      <c r="C121" s="150" t="s">
        <v>188</v>
      </c>
      <c r="D121" s="151" t="s">
        <v>62</v>
      </c>
      <c r="E121" s="151" t="s">
        <v>58</v>
      </c>
      <c r="F121" s="151" t="s">
        <v>59</v>
      </c>
      <c r="G121" s="151" t="s">
        <v>189</v>
      </c>
      <c r="H121" s="151" t="s">
        <v>190</v>
      </c>
      <c r="I121" s="151" t="s">
        <v>191</v>
      </c>
      <c r="J121" s="151" t="s">
        <v>163</v>
      </c>
      <c r="K121" s="152" t="s">
        <v>192</v>
      </c>
      <c r="L121" s="153"/>
      <c r="M121" s="85" t="s">
        <v>1</v>
      </c>
      <c r="N121" s="86" t="s">
        <v>41</v>
      </c>
      <c r="O121" s="86" t="s">
        <v>193</v>
      </c>
      <c r="P121" s="86" t="s">
        <v>194</v>
      </c>
      <c r="Q121" s="86" t="s">
        <v>195</v>
      </c>
      <c r="R121" s="86" t="s">
        <v>196</v>
      </c>
      <c r="S121" s="86" t="s">
        <v>197</v>
      </c>
      <c r="T121" s="87" t="s">
        <v>198</v>
      </c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</row>
    <row r="122" s="2" customFormat="1" ht="22.8" customHeight="1">
      <c r="A122" s="37"/>
      <c r="B122" s="38"/>
      <c r="C122" s="92" t="s">
        <v>199</v>
      </c>
      <c r="D122" s="37"/>
      <c r="E122" s="37"/>
      <c r="F122" s="37"/>
      <c r="G122" s="37"/>
      <c r="H122" s="37"/>
      <c r="I122" s="37"/>
      <c r="J122" s="154">
        <f>BK122</f>
        <v>0</v>
      </c>
      <c r="K122" s="37"/>
      <c r="L122" s="38"/>
      <c r="M122" s="88"/>
      <c r="N122" s="72"/>
      <c r="O122" s="89"/>
      <c r="P122" s="155">
        <f>P123+P168</f>
        <v>0</v>
      </c>
      <c r="Q122" s="89"/>
      <c r="R122" s="155">
        <f>R123+R168</f>
        <v>0.24470346180000002</v>
      </c>
      <c r="S122" s="89"/>
      <c r="T122" s="156">
        <f>T123+T168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76</v>
      </c>
      <c r="AU122" s="18" t="s">
        <v>165</v>
      </c>
      <c r="BK122" s="157">
        <f>BK123+BK168</f>
        <v>0</v>
      </c>
    </row>
    <row r="123" s="12" customFormat="1" ht="25.92" customHeight="1">
      <c r="A123" s="12"/>
      <c r="B123" s="158"/>
      <c r="C123" s="12"/>
      <c r="D123" s="159" t="s">
        <v>76</v>
      </c>
      <c r="E123" s="160" t="s">
        <v>558</v>
      </c>
      <c r="F123" s="160" t="s">
        <v>559</v>
      </c>
      <c r="G123" s="12"/>
      <c r="H123" s="12"/>
      <c r="I123" s="161"/>
      <c r="J123" s="162">
        <f>BK123</f>
        <v>0</v>
      </c>
      <c r="K123" s="12"/>
      <c r="L123" s="158"/>
      <c r="M123" s="163"/>
      <c r="N123" s="164"/>
      <c r="O123" s="164"/>
      <c r="P123" s="165">
        <f>P124+P137+P151+P165</f>
        <v>0</v>
      </c>
      <c r="Q123" s="164"/>
      <c r="R123" s="165">
        <f>R124+R137+R151+R165</f>
        <v>0.24470346180000002</v>
      </c>
      <c r="S123" s="164"/>
      <c r="T123" s="166">
        <f>T124+T137+T151+T165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86</v>
      </c>
      <c r="AT123" s="167" t="s">
        <v>76</v>
      </c>
      <c r="AU123" s="167" t="s">
        <v>77</v>
      </c>
      <c r="AY123" s="159" t="s">
        <v>202</v>
      </c>
      <c r="BK123" s="168">
        <f>BK124+BK137+BK151+BK165</f>
        <v>0</v>
      </c>
    </row>
    <row r="124" s="12" customFormat="1" ht="22.8" customHeight="1">
      <c r="A124" s="12"/>
      <c r="B124" s="158"/>
      <c r="C124" s="12"/>
      <c r="D124" s="159" t="s">
        <v>76</v>
      </c>
      <c r="E124" s="169" t="s">
        <v>1152</v>
      </c>
      <c r="F124" s="169" t="s">
        <v>1153</v>
      </c>
      <c r="G124" s="12"/>
      <c r="H124" s="12"/>
      <c r="I124" s="161"/>
      <c r="J124" s="170">
        <f>BK124</f>
        <v>0</v>
      </c>
      <c r="K124" s="12"/>
      <c r="L124" s="158"/>
      <c r="M124" s="163"/>
      <c r="N124" s="164"/>
      <c r="O124" s="164"/>
      <c r="P124" s="165">
        <f>SUM(P125:P136)</f>
        <v>0</v>
      </c>
      <c r="Q124" s="164"/>
      <c r="R124" s="165">
        <f>SUM(R125:R136)</f>
        <v>0.038127566100000003</v>
      </c>
      <c r="S124" s="164"/>
      <c r="T124" s="166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86</v>
      </c>
      <c r="AT124" s="167" t="s">
        <v>76</v>
      </c>
      <c r="AU124" s="167" t="s">
        <v>8</v>
      </c>
      <c r="AY124" s="159" t="s">
        <v>202</v>
      </c>
      <c r="BK124" s="168">
        <f>SUM(BK125:BK136)</f>
        <v>0</v>
      </c>
    </row>
    <row r="125" s="2" customFormat="1" ht="16.5" customHeight="1">
      <c r="A125" s="37"/>
      <c r="B125" s="171"/>
      <c r="C125" s="172" t="s">
        <v>8</v>
      </c>
      <c r="D125" s="172" t="s">
        <v>204</v>
      </c>
      <c r="E125" s="173" t="s">
        <v>1154</v>
      </c>
      <c r="F125" s="174" t="s">
        <v>1155</v>
      </c>
      <c r="G125" s="175" t="s">
        <v>408</v>
      </c>
      <c r="H125" s="176">
        <v>1</v>
      </c>
      <c r="I125" s="177"/>
      <c r="J125" s="178">
        <f>ROUND(I125*H125,0)</f>
        <v>0</v>
      </c>
      <c r="K125" s="174" t="s">
        <v>208</v>
      </c>
      <c r="L125" s="38"/>
      <c r="M125" s="179" t="s">
        <v>1</v>
      </c>
      <c r="N125" s="180" t="s">
        <v>42</v>
      </c>
      <c r="O125" s="76"/>
      <c r="P125" s="181">
        <f>O125*H125</f>
        <v>0</v>
      </c>
      <c r="Q125" s="181">
        <v>0.016316536100000001</v>
      </c>
      <c r="R125" s="181">
        <f>Q125*H125</f>
        <v>0.016316536100000001</v>
      </c>
      <c r="S125" s="181">
        <v>0</v>
      </c>
      <c r="T125" s="18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3" t="s">
        <v>281</v>
      </c>
      <c r="AT125" s="183" t="s">
        <v>204</v>
      </c>
      <c r="AU125" s="183" t="s">
        <v>86</v>
      </c>
      <c r="AY125" s="18" t="s">
        <v>202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8</v>
      </c>
      <c r="BK125" s="184">
        <f>ROUND(I125*H125,0)</f>
        <v>0</v>
      </c>
      <c r="BL125" s="18" t="s">
        <v>281</v>
      </c>
      <c r="BM125" s="183" t="s">
        <v>86</v>
      </c>
    </row>
    <row r="126" s="2" customFormat="1" ht="16.5" customHeight="1">
      <c r="A126" s="37"/>
      <c r="B126" s="171"/>
      <c r="C126" s="172" t="s">
        <v>86</v>
      </c>
      <c r="D126" s="172" t="s">
        <v>204</v>
      </c>
      <c r="E126" s="173" t="s">
        <v>1156</v>
      </c>
      <c r="F126" s="174" t="s">
        <v>1157</v>
      </c>
      <c r="G126" s="175" t="s">
        <v>408</v>
      </c>
      <c r="H126" s="176">
        <v>1</v>
      </c>
      <c r="I126" s="177"/>
      <c r="J126" s="178">
        <f>ROUND(I126*H126,0)</f>
        <v>0</v>
      </c>
      <c r="K126" s="174" t="s">
        <v>208</v>
      </c>
      <c r="L126" s="38"/>
      <c r="M126" s="179" t="s">
        <v>1</v>
      </c>
      <c r="N126" s="180" t="s">
        <v>42</v>
      </c>
      <c r="O126" s="76"/>
      <c r="P126" s="181">
        <f>O126*H126</f>
        <v>0</v>
      </c>
      <c r="Q126" s="181">
        <v>0.0020193300000000002</v>
      </c>
      <c r="R126" s="181">
        <f>Q126*H126</f>
        <v>0.0020193300000000002</v>
      </c>
      <c r="S126" s="181">
        <v>0</v>
      </c>
      <c r="T126" s="18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3" t="s">
        <v>281</v>
      </c>
      <c r="AT126" s="183" t="s">
        <v>204</v>
      </c>
      <c r="AU126" s="183" t="s">
        <v>86</v>
      </c>
      <c r="AY126" s="18" t="s">
        <v>202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8</v>
      </c>
      <c r="BK126" s="184">
        <f>ROUND(I126*H126,0)</f>
        <v>0</v>
      </c>
      <c r="BL126" s="18" t="s">
        <v>281</v>
      </c>
      <c r="BM126" s="183" t="s">
        <v>92</v>
      </c>
    </row>
    <row r="127" s="2" customFormat="1" ht="16.5" customHeight="1">
      <c r="A127" s="37"/>
      <c r="B127" s="171"/>
      <c r="C127" s="172" t="s">
        <v>89</v>
      </c>
      <c r="D127" s="172" t="s">
        <v>204</v>
      </c>
      <c r="E127" s="173" t="s">
        <v>1158</v>
      </c>
      <c r="F127" s="174" t="s">
        <v>1159</v>
      </c>
      <c r="G127" s="175" t="s">
        <v>408</v>
      </c>
      <c r="H127" s="176">
        <v>1</v>
      </c>
      <c r="I127" s="177"/>
      <c r="J127" s="178">
        <f>ROUND(I127*H127,0)</f>
        <v>0</v>
      </c>
      <c r="K127" s="174" t="s">
        <v>208</v>
      </c>
      <c r="L127" s="38"/>
      <c r="M127" s="179" t="s">
        <v>1</v>
      </c>
      <c r="N127" s="180" t="s">
        <v>42</v>
      </c>
      <c r="O127" s="76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3" t="s">
        <v>281</v>
      </c>
      <c r="AT127" s="183" t="s">
        <v>204</v>
      </c>
      <c r="AU127" s="183" t="s">
        <v>86</v>
      </c>
      <c r="AY127" s="18" t="s">
        <v>202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8</v>
      </c>
      <c r="BK127" s="184">
        <f>ROUND(I127*H127,0)</f>
        <v>0</v>
      </c>
      <c r="BL127" s="18" t="s">
        <v>281</v>
      </c>
      <c r="BM127" s="183" t="s">
        <v>98</v>
      </c>
    </row>
    <row r="128" s="2" customFormat="1" ht="16.5" customHeight="1">
      <c r="A128" s="37"/>
      <c r="B128" s="171"/>
      <c r="C128" s="172" t="s">
        <v>92</v>
      </c>
      <c r="D128" s="172" t="s">
        <v>204</v>
      </c>
      <c r="E128" s="173" t="s">
        <v>1160</v>
      </c>
      <c r="F128" s="174" t="s">
        <v>1161</v>
      </c>
      <c r="G128" s="175" t="s">
        <v>408</v>
      </c>
      <c r="H128" s="176">
        <v>2</v>
      </c>
      <c r="I128" s="177"/>
      <c r="J128" s="178">
        <f>ROUND(I128*H128,0)</f>
        <v>0</v>
      </c>
      <c r="K128" s="174" t="s">
        <v>208</v>
      </c>
      <c r="L128" s="38"/>
      <c r="M128" s="179" t="s">
        <v>1</v>
      </c>
      <c r="N128" s="180" t="s">
        <v>42</v>
      </c>
      <c r="O128" s="76"/>
      <c r="P128" s="181">
        <f>O128*H128</f>
        <v>0</v>
      </c>
      <c r="Q128" s="181">
        <v>0.00089309999999999997</v>
      </c>
      <c r="R128" s="181">
        <f>Q128*H128</f>
        <v>0.0017861999999999999</v>
      </c>
      <c r="S128" s="181">
        <v>0</v>
      </c>
      <c r="T128" s="18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3" t="s">
        <v>281</v>
      </c>
      <c r="AT128" s="183" t="s">
        <v>204</v>
      </c>
      <c r="AU128" s="183" t="s">
        <v>86</v>
      </c>
      <c r="AY128" s="18" t="s">
        <v>202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8</v>
      </c>
      <c r="BK128" s="184">
        <f>ROUND(I128*H128,0)</f>
        <v>0</v>
      </c>
      <c r="BL128" s="18" t="s">
        <v>281</v>
      </c>
      <c r="BM128" s="183" t="s">
        <v>238</v>
      </c>
    </row>
    <row r="129" s="2" customFormat="1" ht="16.5" customHeight="1">
      <c r="A129" s="37"/>
      <c r="B129" s="171"/>
      <c r="C129" s="172" t="s">
        <v>95</v>
      </c>
      <c r="D129" s="172" t="s">
        <v>204</v>
      </c>
      <c r="E129" s="173" t="s">
        <v>1162</v>
      </c>
      <c r="F129" s="174" t="s">
        <v>1163</v>
      </c>
      <c r="G129" s="175" t="s">
        <v>653</v>
      </c>
      <c r="H129" s="176">
        <v>5</v>
      </c>
      <c r="I129" s="177"/>
      <c r="J129" s="178">
        <f>ROUND(I129*H129,0)</f>
        <v>0</v>
      </c>
      <c r="K129" s="174" t="s">
        <v>208</v>
      </c>
      <c r="L129" s="38"/>
      <c r="M129" s="179" t="s">
        <v>1</v>
      </c>
      <c r="N129" s="180" t="s">
        <v>42</v>
      </c>
      <c r="O129" s="76"/>
      <c r="P129" s="181">
        <f>O129*H129</f>
        <v>0</v>
      </c>
      <c r="Q129" s="181">
        <v>0.00041189999999999998</v>
      </c>
      <c r="R129" s="181">
        <f>Q129*H129</f>
        <v>0.0020594999999999997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281</v>
      </c>
      <c r="AT129" s="183" t="s">
        <v>204</v>
      </c>
      <c r="AU129" s="183" t="s">
        <v>86</v>
      </c>
      <c r="AY129" s="18" t="s">
        <v>202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</v>
      </c>
      <c r="BK129" s="184">
        <f>ROUND(I129*H129,0)</f>
        <v>0</v>
      </c>
      <c r="BL129" s="18" t="s">
        <v>281</v>
      </c>
      <c r="BM129" s="183" t="s">
        <v>248</v>
      </c>
    </row>
    <row r="130" s="2" customFormat="1" ht="16.5" customHeight="1">
      <c r="A130" s="37"/>
      <c r="B130" s="171"/>
      <c r="C130" s="172" t="s">
        <v>98</v>
      </c>
      <c r="D130" s="172" t="s">
        <v>204</v>
      </c>
      <c r="E130" s="173" t="s">
        <v>1164</v>
      </c>
      <c r="F130" s="174" t="s">
        <v>1165</v>
      </c>
      <c r="G130" s="175" t="s">
        <v>653</v>
      </c>
      <c r="H130" s="176">
        <v>10</v>
      </c>
      <c r="I130" s="177"/>
      <c r="J130" s="178">
        <f>ROUND(I130*H130,0)</f>
        <v>0</v>
      </c>
      <c r="K130" s="174" t="s">
        <v>208</v>
      </c>
      <c r="L130" s="38"/>
      <c r="M130" s="179" t="s">
        <v>1</v>
      </c>
      <c r="N130" s="180" t="s">
        <v>42</v>
      </c>
      <c r="O130" s="76"/>
      <c r="P130" s="181">
        <f>O130*H130</f>
        <v>0</v>
      </c>
      <c r="Q130" s="181">
        <v>0.00047649999999999998</v>
      </c>
      <c r="R130" s="181">
        <f>Q130*H130</f>
        <v>0.0047650000000000001</v>
      </c>
      <c r="S130" s="181">
        <v>0</v>
      </c>
      <c r="T130" s="18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3" t="s">
        <v>281</v>
      </c>
      <c r="AT130" s="183" t="s">
        <v>204</v>
      </c>
      <c r="AU130" s="183" t="s">
        <v>86</v>
      </c>
      <c r="AY130" s="18" t="s">
        <v>202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8</v>
      </c>
      <c r="BK130" s="184">
        <f>ROUND(I130*H130,0)</f>
        <v>0</v>
      </c>
      <c r="BL130" s="18" t="s">
        <v>281</v>
      </c>
      <c r="BM130" s="183" t="s">
        <v>259</v>
      </c>
    </row>
    <row r="131" s="2" customFormat="1" ht="16.5" customHeight="1">
      <c r="A131" s="37"/>
      <c r="B131" s="171"/>
      <c r="C131" s="172" t="s">
        <v>232</v>
      </c>
      <c r="D131" s="172" t="s">
        <v>204</v>
      </c>
      <c r="E131" s="173" t="s">
        <v>1166</v>
      </c>
      <c r="F131" s="174" t="s">
        <v>1167</v>
      </c>
      <c r="G131" s="175" t="s">
        <v>653</v>
      </c>
      <c r="H131" s="176">
        <v>5</v>
      </c>
      <c r="I131" s="177"/>
      <c r="J131" s="178">
        <f>ROUND(I131*H131,0)</f>
        <v>0</v>
      </c>
      <c r="K131" s="174" t="s">
        <v>208</v>
      </c>
      <c r="L131" s="38"/>
      <c r="M131" s="179" t="s">
        <v>1</v>
      </c>
      <c r="N131" s="180" t="s">
        <v>42</v>
      </c>
      <c r="O131" s="76"/>
      <c r="P131" s="181">
        <f>O131*H131</f>
        <v>0</v>
      </c>
      <c r="Q131" s="181">
        <v>0.0022361999999999998</v>
      </c>
      <c r="R131" s="181">
        <f>Q131*H131</f>
        <v>0.011181</v>
      </c>
      <c r="S131" s="181">
        <v>0</v>
      </c>
      <c r="T131" s="18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3" t="s">
        <v>281</v>
      </c>
      <c r="AT131" s="183" t="s">
        <v>204</v>
      </c>
      <c r="AU131" s="183" t="s">
        <v>86</v>
      </c>
      <c r="AY131" s="18" t="s">
        <v>202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</v>
      </c>
      <c r="BK131" s="184">
        <f>ROUND(I131*H131,0)</f>
        <v>0</v>
      </c>
      <c r="BL131" s="18" t="s">
        <v>281</v>
      </c>
      <c r="BM131" s="183" t="s">
        <v>271</v>
      </c>
    </row>
    <row r="132" s="2" customFormat="1" ht="16.5" customHeight="1">
      <c r="A132" s="37"/>
      <c r="B132" s="171"/>
      <c r="C132" s="172" t="s">
        <v>238</v>
      </c>
      <c r="D132" s="172" t="s">
        <v>204</v>
      </c>
      <c r="E132" s="173" t="s">
        <v>1168</v>
      </c>
      <c r="F132" s="174" t="s">
        <v>1169</v>
      </c>
      <c r="G132" s="175" t="s">
        <v>408</v>
      </c>
      <c r="H132" s="176">
        <v>4</v>
      </c>
      <c r="I132" s="177"/>
      <c r="J132" s="178">
        <f>ROUND(I132*H132,0)</f>
        <v>0</v>
      </c>
      <c r="K132" s="174" t="s">
        <v>208</v>
      </c>
      <c r="L132" s="38"/>
      <c r="M132" s="179" t="s">
        <v>1</v>
      </c>
      <c r="N132" s="180" t="s">
        <v>42</v>
      </c>
      <c r="O132" s="76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3" t="s">
        <v>281</v>
      </c>
      <c r="AT132" s="183" t="s">
        <v>204</v>
      </c>
      <c r="AU132" s="183" t="s">
        <v>86</v>
      </c>
      <c r="AY132" s="18" t="s">
        <v>202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</v>
      </c>
      <c r="BK132" s="184">
        <f>ROUND(I132*H132,0)</f>
        <v>0</v>
      </c>
      <c r="BL132" s="18" t="s">
        <v>281</v>
      </c>
      <c r="BM132" s="183" t="s">
        <v>281</v>
      </c>
    </row>
    <row r="133" s="2" customFormat="1" ht="16.5" customHeight="1">
      <c r="A133" s="37"/>
      <c r="B133" s="171"/>
      <c r="C133" s="172" t="s">
        <v>244</v>
      </c>
      <c r="D133" s="172" t="s">
        <v>204</v>
      </c>
      <c r="E133" s="173" t="s">
        <v>1170</v>
      </c>
      <c r="F133" s="174" t="s">
        <v>1171</v>
      </c>
      <c r="G133" s="175" t="s">
        <v>408</v>
      </c>
      <c r="H133" s="176">
        <v>1</v>
      </c>
      <c r="I133" s="177"/>
      <c r="J133" s="178">
        <f>ROUND(I133*H133,0)</f>
        <v>0</v>
      </c>
      <c r="K133" s="174" t="s">
        <v>208</v>
      </c>
      <c r="L133" s="38"/>
      <c r="M133" s="179" t="s">
        <v>1</v>
      </c>
      <c r="N133" s="180" t="s">
        <v>42</v>
      </c>
      <c r="O133" s="76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3" t="s">
        <v>281</v>
      </c>
      <c r="AT133" s="183" t="s">
        <v>204</v>
      </c>
      <c r="AU133" s="183" t="s">
        <v>86</v>
      </c>
      <c r="AY133" s="18" t="s">
        <v>202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</v>
      </c>
      <c r="BK133" s="184">
        <f>ROUND(I133*H133,0)</f>
        <v>0</v>
      </c>
      <c r="BL133" s="18" t="s">
        <v>281</v>
      </c>
      <c r="BM133" s="183" t="s">
        <v>292</v>
      </c>
    </row>
    <row r="134" s="2" customFormat="1" ht="21.75" customHeight="1">
      <c r="A134" s="37"/>
      <c r="B134" s="171"/>
      <c r="C134" s="172" t="s">
        <v>248</v>
      </c>
      <c r="D134" s="172" t="s">
        <v>204</v>
      </c>
      <c r="E134" s="173" t="s">
        <v>1172</v>
      </c>
      <c r="F134" s="174" t="s">
        <v>1173</v>
      </c>
      <c r="G134" s="175" t="s">
        <v>408</v>
      </c>
      <c r="H134" s="176">
        <v>2</v>
      </c>
      <c r="I134" s="177"/>
      <c r="J134" s="178">
        <f>ROUND(I134*H134,0)</f>
        <v>0</v>
      </c>
      <c r="K134" s="174" t="s">
        <v>208</v>
      </c>
      <c r="L134" s="38"/>
      <c r="M134" s="179" t="s">
        <v>1</v>
      </c>
      <c r="N134" s="180" t="s">
        <v>42</v>
      </c>
      <c r="O134" s="7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281</v>
      </c>
      <c r="AT134" s="183" t="s">
        <v>204</v>
      </c>
      <c r="AU134" s="183" t="s">
        <v>86</v>
      </c>
      <c r="AY134" s="18" t="s">
        <v>202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</v>
      </c>
      <c r="BK134" s="184">
        <f>ROUND(I134*H134,0)</f>
        <v>0</v>
      </c>
      <c r="BL134" s="18" t="s">
        <v>281</v>
      </c>
      <c r="BM134" s="183" t="s">
        <v>306</v>
      </c>
    </row>
    <row r="135" s="2" customFormat="1" ht="21.75" customHeight="1">
      <c r="A135" s="37"/>
      <c r="B135" s="171"/>
      <c r="C135" s="172" t="s">
        <v>82</v>
      </c>
      <c r="D135" s="172" t="s">
        <v>204</v>
      </c>
      <c r="E135" s="173" t="s">
        <v>1174</v>
      </c>
      <c r="F135" s="174" t="s">
        <v>1175</v>
      </c>
      <c r="G135" s="175" t="s">
        <v>653</v>
      </c>
      <c r="H135" s="176">
        <v>20</v>
      </c>
      <c r="I135" s="177"/>
      <c r="J135" s="178">
        <f>ROUND(I135*H135,0)</f>
        <v>0</v>
      </c>
      <c r="K135" s="174" t="s">
        <v>208</v>
      </c>
      <c r="L135" s="38"/>
      <c r="M135" s="179" t="s">
        <v>1</v>
      </c>
      <c r="N135" s="180" t="s">
        <v>42</v>
      </c>
      <c r="O135" s="76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3" t="s">
        <v>281</v>
      </c>
      <c r="AT135" s="183" t="s">
        <v>204</v>
      </c>
      <c r="AU135" s="183" t="s">
        <v>86</v>
      </c>
      <c r="AY135" s="18" t="s">
        <v>202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</v>
      </c>
      <c r="BK135" s="184">
        <f>ROUND(I135*H135,0)</f>
        <v>0</v>
      </c>
      <c r="BL135" s="18" t="s">
        <v>281</v>
      </c>
      <c r="BM135" s="183" t="s">
        <v>316</v>
      </c>
    </row>
    <row r="136" s="2" customFormat="1" ht="24.15" customHeight="1">
      <c r="A136" s="37"/>
      <c r="B136" s="171"/>
      <c r="C136" s="172" t="s">
        <v>259</v>
      </c>
      <c r="D136" s="172" t="s">
        <v>204</v>
      </c>
      <c r="E136" s="173" t="s">
        <v>1176</v>
      </c>
      <c r="F136" s="174" t="s">
        <v>1177</v>
      </c>
      <c r="G136" s="175" t="s">
        <v>225</v>
      </c>
      <c r="H136" s="176">
        <v>0.037999999999999999</v>
      </c>
      <c r="I136" s="177"/>
      <c r="J136" s="178">
        <f>ROUND(I136*H136,0)</f>
        <v>0</v>
      </c>
      <c r="K136" s="174" t="s">
        <v>208</v>
      </c>
      <c r="L136" s="38"/>
      <c r="M136" s="179" t="s">
        <v>1</v>
      </c>
      <c r="N136" s="180" t="s">
        <v>42</v>
      </c>
      <c r="O136" s="76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3" t="s">
        <v>281</v>
      </c>
      <c r="AT136" s="183" t="s">
        <v>204</v>
      </c>
      <c r="AU136" s="183" t="s">
        <v>86</v>
      </c>
      <c r="AY136" s="18" t="s">
        <v>202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</v>
      </c>
      <c r="BK136" s="184">
        <f>ROUND(I136*H136,0)</f>
        <v>0</v>
      </c>
      <c r="BL136" s="18" t="s">
        <v>281</v>
      </c>
      <c r="BM136" s="183" t="s">
        <v>326</v>
      </c>
    </row>
    <row r="137" s="12" customFormat="1" ht="22.8" customHeight="1">
      <c r="A137" s="12"/>
      <c r="B137" s="158"/>
      <c r="C137" s="12"/>
      <c r="D137" s="159" t="s">
        <v>76</v>
      </c>
      <c r="E137" s="169" t="s">
        <v>1178</v>
      </c>
      <c r="F137" s="169" t="s">
        <v>1179</v>
      </c>
      <c r="G137" s="12"/>
      <c r="H137" s="12"/>
      <c r="I137" s="161"/>
      <c r="J137" s="170">
        <f>BK137</f>
        <v>0</v>
      </c>
      <c r="K137" s="12"/>
      <c r="L137" s="158"/>
      <c r="M137" s="163"/>
      <c r="N137" s="164"/>
      <c r="O137" s="164"/>
      <c r="P137" s="165">
        <f>SUM(P138:P150)</f>
        <v>0</v>
      </c>
      <c r="Q137" s="164"/>
      <c r="R137" s="165">
        <f>SUM(R138:R150)</f>
        <v>0.053115345000000001</v>
      </c>
      <c r="S137" s="164"/>
      <c r="T137" s="166">
        <f>SUM(T138:T150)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86</v>
      </c>
      <c r="AT137" s="167" t="s">
        <v>76</v>
      </c>
      <c r="AU137" s="167" t="s">
        <v>8</v>
      </c>
      <c r="AY137" s="159" t="s">
        <v>202</v>
      </c>
      <c r="BK137" s="168">
        <f>SUM(BK138:BK150)</f>
        <v>0</v>
      </c>
    </row>
    <row r="138" s="2" customFormat="1" ht="33" customHeight="1">
      <c r="A138" s="37"/>
      <c r="B138" s="171"/>
      <c r="C138" s="172" t="s">
        <v>265</v>
      </c>
      <c r="D138" s="172" t="s">
        <v>204</v>
      </c>
      <c r="E138" s="173" t="s">
        <v>1180</v>
      </c>
      <c r="F138" s="174" t="s">
        <v>1181</v>
      </c>
      <c r="G138" s="175" t="s">
        <v>408</v>
      </c>
      <c r="H138" s="176">
        <v>2</v>
      </c>
      <c r="I138" s="177"/>
      <c r="J138" s="178">
        <f>ROUND(I138*H138,0)</f>
        <v>0</v>
      </c>
      <c r="K138" s="174" t="s">
        <v>208</v>
      </c>
      <c r="L138" s="38"/>
      <c r="M138" s="179" t="s">
        <v>1</v>
      </c>
      <c r="N138" s="180" t="s">
        <v>42</v>
      </c>
      <c r="O138" s="76"/>
      <c r="P138" s="181">
        <f>O138*H138</f>
        <v>0</v>
      </c>
      <c r="Q138" s="181">
        <v>0.0018335599999999999</v>
      </c>
      <c r="R138" s="181">
        <f>Q138*H138</f>
        <v>0.0036671199999999998</v>
      </c>
      <c r="S138" s="181">
        <v>0</v>
      </c>
      <c r="T138" s="18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3" t="s">
        <v>281</v>
      </c>
      <c r="AT138" s="183" t="s">
        <v>204</v>
      </c>
      <c r="AU138" s="183" t="s">
        <v>86</v>
      </c>
      <c r="AY138" s="18" t="s">
        <v>202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</v>
      </c>
      <c r="BK138" s="184">
        <f>ROUND(I138*H138,0)</f>
        <v>0</v>
      </c>
      <c r="BL138" s="18" t="s">
        <v>281</v>
      </c>
      <c r="BM138" s="183" t="s">
        <v>337</v>
      </c>
    </row>
    <row r="139" s="2" customFormat="1" ht="24.15" customHeight="1">
      <c r="A139" s="37"/>
      <c r="B139" s="171"/>
      <c r="C139" s="172" t="s">
        <v>271</v>
      </c>
      <c r="D139" s="172" t="s">
        <v>204</v>
      </c>
      <c r="E139" s="173" t="s">
        <v>1182</v>
      </c>
      <c r="F139" s="174" t="s">
        <v>1183</v>
      </c>
      <c r="G139" s="175" t="s">
        <v>653</v>
      </c>
      <c r="H139" s="176">
        <v>20</v>
      </c>
      <c r="I139" s="177"/>
      <c r="J139" s="178">
        <f>ROUND(I139*H139,0)</f>
        <v>0</v>
      </c>
      <c r="K139" s="174" t="s">
        <v>208</v>
      </c>
      <c r="L139" s="38"/>
      <c r="M139" s="179" t="s">
        <v>1</v>
      </c>
      <c r="N139" s="180" t="s">
        <v>42</v>
      </c>
      <c r="O139" s="76"/>
      <c r="P139" s="181">
        <f>O139*H139</f>
        <v>0</v>
      </c>
      <c r="Q139" s="181">
        <v>0.000976972</v>
      </c>
      <c r="R139" s="181">
        <f>Q139*H139</f>
        <v>0.019539439999999998</v>
      </c>
      <c r="S139" s="181">
        <v>0</v>
      </c>
      <c r="T139" s="18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3" t="s">
        <v>281</v>
      </c>
      <c r="AT139" s="183" t="s">
        <v>204</v>
      </c>
      <c r="AU139" s="183" t="s">
        <v>86</v>
      </c>
      <c r="AY139" s="18" t="s">
        <v>202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</v>
      </c>
      <c r="BK139" s="184">
        <f>ROUND(I139*H139,0)</f>
        <v>0</v>
      </c>
      <c r="BL139" s="18" t="s">
        <v>281</v>
      </c>
      <c r="BM139" s="183" t="s">
        <v>359</v>
      </c>
    </row>
    <row r="140" s="2" customFormat="1" ht="24.15" customHeight="1">
      <c r="A140" s="37"/>
      <c r="B140" s="171"/>
      <c r="C140" s="172" t="s">
        <v>9</v>
      </c>
      <c r="D140" s="172" t="s">
        <v>204</v>
      </c>
      <c r="E140" s="173" t="s">
        <v>1184</v>
      </c>
      <c r="F140" s="174" t="s">
        <v>1185</v>
      </c>
      <c r="G140" s="175" t="s">
        <v>653</v>
      </c>
      <c r="H140" s="176">
        <v>15</v>
      </c>
      <c r="I140" s="177"/>
      <c r="J140" s="178">
        <f>ROUND(I140*H140,0)</f>
        <v>0</v>
      </c>
      <c r="K140" s="174" t="s">
        <v>208</v>
      </c>
      <c r="L140" s="38"/>
      <c r="M140" s="179" t="s">
        <v>1</v>
      </c>
      <c r="N140" s="180" t="s">
        <v>42</v>
      </c>
      <c r="O140" s="76"/>
      <c r="P140" s="181">
        <f>O140*H140</f>
        <v>0</v>
      </c>
      <c r="Q140" s="181">
        <v>0.0012616000000000001</v>
      </c>
      <c r="R140" s="181">
        <f>Q140*H140</f>
        <v>0.018924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281</v>
      </c>
      <c r="AT140" s="183" t="s">
        <v>204</v>
      </c>
      <c r="AU140" s="183" t="s">
        <v>86</v>
      </c>
      <c r="AY140" s="18" t="s">
        <v>202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</v>
      </c>
      <c r="BK140" s="184">
        <f>ROUND(I140*H140,0)</f>
        <v>0</v>
      </c>
      <c r="BL140" s="18" t="s">
        <v>281</v>
      </c>
      <c r="BM140" s="183" t="s">
        <v>376</v>
      </c>
    </row>
    <row r="141" s="2" customFormat="1" ht="24.15" customHeight="1">
      <c r="A141" s="37"/>
      <c r="B141" s="171"/>
      <c r="C141" s="172" t="s">
        <v>281</v>
      </c>
      <c r="D141" s="172" t="s">
        <v>204</v>
      </c>
      <c r="E141" s="173" t="s">
        <v>1186</v>
      </c>
      <c r="F141" s="174" t="s">
        <v>1187</v>
      </c>
      <c r="G141" s="175" t="s">
        <v>1188</v>
      </c>
      <c r="H141" s="176">
        <v>2</v>
      </c>
      <c r="I141" s="177"/>
      <c r="J141" s="178">
        <f>ROUND(I141*H141,0)</f>
        <v>0</v>
      </c>
      <c r="K141" s="174" t="s">
        <v>208</v>
      </c>
      <c r="L141" s="38"/>
      <c r="M141" s="179" t="s">
        <v>1</v>
      </c>
      <c r="N141" s="180" t="s">
        <v>42</v>
      </c>
      <c r="O141" s="7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3" t="s">
        <v>281</v>
      </c>
      <c r="AT141" s="183" t="s">
        <v>204</v>
      </c>
      <c r="AU141" s="183" t="s">
        <v>86</v>
      </c>
      <c r="AY141" s="18" t="s">
        <v>202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</v>
      </c>
      <c r="BK141" s="184">
        <f>ROUND(I141*H141,0)</f>
        <v>0</v>
      </c>
      <c r="BL141" s="18" t="s">
        <v>281</v>
      </c>
      <c r="BM141" s="183" t="s">
        <v>401</v>
      </c>
    </row>
    <row r="142" s="2" customFormat="1" ht="37.8" customHeight="1">
      <c r="A142" s="37"/>
      <c r="B142" s="171"/>
      <c r="C142" s="172" t="s">
        <v>287</v>
      </c>
      <c r="D142" s="172" t="s">
        <v>204</v>
      </c>
      <c r="E142" s="173" t="s">
        <v>1189</v>
      </c>
      <c r="F142" s="174" t="s">
        <v>1190</v>
      </c>
      <c r="G142" s="175" t="s">
        <v>653</v>
      </c>
      <c r="H142" s="176">
        <v>20</v>
      </c>
      <c r="I142" s="177"/>
      <c r="J142" s="178">
        <f>ROUND(I142*H142,0)</f>
        <v>0</v>
      </c>
      <c r="K142" s="174" t="s">
        <v>208</v>
      </c>
      <c r="L142" s="38"/>
      <c r="M142" s="179" t="s">
        <v>1</v>
      </c>
      <c r="N142" s="180" t="s">
        <v>42</v>
      </c>
      <c r="O142" s="76"/>
      <c r="P142" s="181">
        <f>O142*H142</f>
        <v>0</v>
      </c>
      <c r="Q142" s="181">
        <v>6.7399999999999998E-05</v>
      </c>
      <c r="R142" s="181">
        <f>Q142*H142</f>
        <v>0.001348</v>
      </c>
      <c r="S142" s="181">
        <v>0</v>
      </c>
      <c r="T142" s="18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3" t="s">
        <v>281</v>
      </c>
      <c r="AT142" s="183" t="s">
        <v>204</v>
      </c>
      <c r="AU142" s="183" t="s">
        <v>86</v>
      </c>
      <c r="AY142" s="18" t="s">
        <v>202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8</v>
      </c>
      <c r="BK142" s="184">
        <f>ROUND(I142*H142,0)</f>
        <v>0</v>
      </c>
      <c r="BL142" s="18" t="s">
        <v>281</v>
      </c>
      <c r="BM142" s="183" t="s">
        <v>411</v>
      </c>
    </row>
    <row r="143" s="2" customFormat="1" ht="37.8" customHeight="1">
      <c r="A143" s="37"/>
      <c r="B143" s="171"/>
      <c r="C143" s="172" t="s">
        <v>292</v>
      </c>
      <c r="D143" s="172" t="s">
        <v>204</v>
      </c>
      <c r="E143" s="173" t="s">
        <v>1191</v>
      </c>
      <c r="F143" s="174" t="s">
        <v>1192</v>
      </c>
      <c r="G143" s="175" t="s">
        <v>653</v>
      </c>
      <c r="H143" s="176">
        <v>15</v>
      </c>
      <c r="I143" s="177"/>
      <c r="J143" s="178">
        <f>ROUND(I143*H143,0)</f>
        <v>0</v>
      </c>
      <c r="K143" s="174" t="s">
        <v>208</v>
      </c>
      <c r="L143" s="38"/>
      <c r="M143" s="179" t="s">
        <v>1</v>
      </c>
      <c r="N143" s="180" t="s">
        <v>42</v>
      </c>
      <c r="O143" s="76"/>
      <c r="P143" s="181">
        <f>O143*H143</f>
        <v>0</v>
      </c>
      <c r="Q143" s="181">
        <v>0.00016312</v>
      </c>
      <c r="R143" s="181">
        <f>Q143*H143</f>
        <v>0.0024467999999999998</v>
      </c>
      <c r="S143" s="181">
        <v>0</v>
      </c>
      <c r="T143" s="18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3" t="s">
        <v>281</v>
      </c>
      <c r="AT143" s="183" t="s">
        <v>204</v>
      </c>
      <c r="AU143" s="183" t="s">
        <v>86</v>
      </c>
      <c r="AY143" s="18" t="s">
        <v>202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</v>
      </c>
      <c r="BK143" s="184">
        <f>ROUND(I143*H143,0)</f>
        <v>0</v>
      </c>
      <c r="BL143" s="18" t="s">
        <v>281</v>
      </c>
      <c r="BM143" s="183" t="s">
        <v>420</v>
      </c>
    </row>
    <row r="144" s="2" customFormat="1" ht="16.5" customHeight="1">
      <c r="A144" s="37"/>
      <c r="B144" s="171"/>
      <c r="C144" s="172" t="s">
        <v>298</v>
      </c>
      <c r="D144" s="172" t="s">
        <v>204</v>
      </c>
      <c r="E144" s="173" t="s">
        <v>1193</v>
      </c>
      <c r="F144" s="174" t="s">
        <v>1194</v>
      </c>
      <c r="G144" s="175" t="s">
        <v>408</v>
      </c>
      <c r="H144" s="176">
        <v>12</v>
      </c>
      <c r="I144" s="177"/>
      <c r="J144" s="178">
        <f>ROUND(I144*H144,0)</f>
        <v>0</v>
      </c>
      <c r="K144" s="174" t="s">
        <v>208</v>
      </c>
      <c r="L144" s="38"/>
      <c r="M144" s="179" t="s">
        <v>1</v>
      </c>
      <c r="N144" s="180" t="s">
        <v>42</v>
      </c>
      <c r="O144" s="7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281</v>
      </c>
      <c r="AT144" s="183" t="s">
        <v>204</v>
      </c>
      <c r="AU144" s="183" t="s">
        <v>86</v>
      </c>
      <c r="AY144" s="18" t="s">
        <v>202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</v>
      </c>
      <c r="BK144" s="184">
        <f>ROUND(I144*H144,0)</f>
        <v>0</v>
      </c>
      <c r="BL144" s="18" t="s">
        <v>281</v>
      </c>
      <c r="BM144" s="183" t="s">
        <v>432</v>
      </c>
    </row>
    <row r="145" s="2" customFormat="1" ht="24.15" customHeight="1">
      <c r="A145" s="37"/>
      <c r="B145" s="171"/>
      <c r="C145" s="172" t="s">
        <v>306</v>
      </c>
      <c r="D145" s="172" t="s">
        <v>204</v>
      </c>
      <c r="E145" s="173" t="s">
        <v>1195</v>
      </c>
      <c r="F145" s="174" t="s">
        <v>1196</v>
      </c>
      <c r="G145" s="175" t="s">
        <v>408</v>
      </c>
      <c r="H145" s="176">
        <v>1</v>
      </c>
      <c r="I145" s="177"/>
      <c r="J145" s="178">
        <f>ROUND(I145*H145,0)</f>
        <v>0</v>
      </c>
      <c r="K145" s="174" t="s">
        <v>208</v>
      </c>
      <c r="L145" s="38"/>
      <c r="M145" s="179" t="s">
        <v>1</v>
      </c>
      <c r="N145" s="180" t="s">
        <v>42</v>
      </c>
      <c r="O145" s="76"/>
      <c r="P145" s="181">
        <f>O145*H145</f>
        <v>0</v>
      </c>
      <c r="Q145" s="181">
        <v>0.00016956999999999999</v>
      </c>
      <c r="R145" s="181">
        <f>Q145*H145</f>
        <v>0.00016956999999999999</v>
      </c>
      <c r="S145" s="181">
        <v>0</v>
      </c>
      <c r="T145" s="18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3" t="s">
        <v>281</v>
      </c>
      <c r="AT145" s="183" t="s">
        <v>204</v>
      </c>
      <c r="AU145" s="183" t="s">
        <v>86</v>
      </c>
      <c r="AY145" s="18" t="s">
        <v>202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</v>
      </c>
      <c r="BK145" s="184">
        <f>ROUND(I145*H145,0)</f>
        <v>0</v>
      </c>
      <c r="BL145" s="18" t="s">
        <v>281</v>
      </c>
      <c r="BM145" s="183" t="s">
        <v>449</v>
      </c>
    </row>
    <row r="146" s="2" customFormat="1" ht="24.15" customHeight="1">
      <c r="A146" s="37"/>
      <c r="B146" s="171"/>
      <c r="C146" s="172" t="s">
        <v>7</v>
      </c>
      <c r="D146" s="172" t="s">
        <v>204</v>
      </c>
      <c r="E146" s="173" t="s">
        <v>1197</v>
      </c>
      <c r="F146" s="174" t="s">
        <v>1198</v>
      </c>
      <c r="G146" s="175" t="s">
        <v>408</v>
      </c>
      <c r="H146" s="176">
        <v>1</v>
      </c>
      <c r="I146" s="177"/>
      <c r="J146" s="178">
        <f>ROUND(I146*H146,0)</f>
        <v>0</v>
      </c>
      <c r="K146" s="174" t="s">
        <v>208</v>
      </c>
      <c r="L146" s="38"/>
      <c r="M146" s="179" t="s">
        <v>1</v>
      </c>
      <c r="N146" s="180" t="s">
        <v>42</v>
      </c>
      <c r="O146" s="76"/>
      <c r="P146" s="181">
        <f>O146*H146</f>
        <v>0</v>
      </c>
      <c r="Q146" s="181">
        <v>0.00032957</v>
      </c>
      <c r="R146" s="181">
        <f>Q146*H146</f>
        <v>0.00032957</v>
      </c>
      <c r="S146" s="181">
        <v>0</v>
      </c>
      <c r="T146" s="18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3" t="s">
        <v>281</v>
      </c>
      <c r="AT146" s="183" t="s">
        <v>204</v>
      </c>
      <c r="AU146" s="183" t="s">
        <v>86</v>
      </c>
      <c r="AY146" s="18" t="s">
        <v>202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</v>
      </c>
      <c r="BK146" s="184">
        <f>ROUND(I146*H146,0)</f>
        <v>0</v>
      </c>
      <c r="BL146" s="18" t="s">
        <v>281</v>
      </c>
      <c r="BM146" s="183" t="s">
        <v>463</v>
      </c>
    </row>
    <row r="147" s="2" customFormat="1" ht="24.15" customHeight="1">
      <c r="A147" s="37"/>
      <c r="B147" s="171"/>
      <c r="C147" s="172" t="s">
        <v>316</v>
      </c>
      <c r="D147" s="172" t="s">
        <v>204</v>
      </c>
      <c r="E147" s="173" t="s">
        <v>1199</v>
      </c>
      <c r="F147" s="174" t="s">
        <v>1200</v>
      </c>
      <c r="G147" s="175" t="s">
        <v>408</v>
      </c>
      <c r="H147" s="176">
        <v>2</v>
      </c>
      <c r="I147" s="177"/>
      <c r="J147" s="178">
        <f>ROUND(I147*H147,0)</f>
        <v>0</v>
      </c>
      <c r="K147" s="174" t="s">
        <v>208</v>
      </c>
      <c r="L147" s="38"/>
      <c r="M147" s="179" t="s">
        <v>1</v>
      </c>
      <c r="N147" s="180" t="s">
        <v>42</v>
      </c>
      <c r="O147" s="76"/>
      <c r="P147" s="181">
        <f>O147*H147</f>
        <v>0</v>
      </c>
      <c r="Q147" s="181">
        <v>0.00034957</v>
      </c>
      <c r="R147" s="181">
        <f>Q147*H147</f>
        <v>0.00069914</v>
      </c>
      <c r="S147" s="181">
        <v>0</v>
      </c>
      <c r="T147" s="18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281</v>
      </c>
      <c r="AT147" s="183" t="s">
        <v>204</v>
      </c>
      <c r="AU147" s="183" t="s">
        <v>86</v>
      </c>
      <c r="AY147" s="18" t="s">
        <v>202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</v>
      </c>
      <c r="BK147" s="184">
        <f>ROUND(I147*H147,0)</f>
        <v>0</v>
      </c>
      <c r="BL147" s="18" t="s">
        <v>281</v>
      </c>
      <c r="BM147" s="183" t="s">
        <v>476</v>
      </c>
    </row>
    <row r="148" s="2" customFormat="1" ht="24.15" customHeight="1">
      <c r="A148" s="37"/>
      <c r="B148" s="171"/>
      <c r="C148" s="172" t="s">
        <v>321</v>
      </c>
      <c r="D148" s="172" t="s">
        <v>204</v>
      </c>
      <c r="E148" s="173" t="s">
        <v>1201</v>
      </c>
      <c r="F148" s="174" t="s">
        <v>1202</v>
      </c>
      <c r="G148" s="175" t="s">
        <v>653</v>
      </c>
      <c r="H148" s="176">
        <v>30</v>
      </c>
      <c r="I148" s="177"/>
      <c r="J148" s="178">
        <f>ROUND(I148*H148,0)</f>
        <v>0</v>
      </c>
      <c r="K148" s="174" t="s">
        <v>208</v>
      </c>
      <c r="L148" s="38"/>
      <c r="M148" s="179" t="s">
        <v>1</v>
      </c>
      <c r="N148" s="180" t="s">
        <v>42</v>
      </c>
      <c r="O148" s="76"/>
      <c r="P148" s="181">
        <f>O148*H148</f>
        <v>0</v>
      </c>
      <c r="Q148" s="181">
        <v>0.00018972349999999999</v>
      </c>
      <c r="R148" s="181">
        <f>Q148*H148</f>
        <v>0.005691705</v>
      </c>
      <c r="S148" s="181">
        <v>0</v>
      </c>
      <c r="T148" s="18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3" t="s">
        <v>281</v>
      </c>
      <c r="AT148" s="183" t="s">
        <v>204</v>
      </c>
      <c r="AU148" s="183" t="s">
        <v>86</v>
      </c>
      <c r="AY148" s="18" t="s">
        <v>202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</v>
      </c>
      <c r="BK148" s="184">
        <f>ROUND(I148*H148,0)</f>
        <v>0</v>
      </c>
      <c r="BL148" s="18" t="s">
        <v>281</v>
      </c>
      <c r="BM148" s="183" t="s">
        <v>487</v>
      </c>
    </row>
    <row r="149" s="2" customFormat="1" ht="21.75" customHeight="1">
      <c r="A149" s="37"/>
      <c r="B149" s="171"/>
      <c r="C149" s="172" t="s">
        <v>326</v>
      </c>
      <c r="D149" s="172" t="s">
        <v>204</v>
      </c>
      <c r="E149" s="173" t="s">
        <v>1203</v>
      </c>
      <c r="F149" s="174" t="s">
        <v>1204</v>
      </c>
      <c r="G149" s="175" t="s">
        <v>653</v>
      </c>
      <c r="H149" s="176">
        <v>30</v>
      </c>
      <c r="I149" s="177"/>
      <c r="J149" s="178">
        <f>ROUND(I149*H149,0)</f>
        <v>0</v>
      </c>
      <c r="K149" s="174" t="s">
        <v>208</v>
      </c>
      <c r="L149" s="38"/>
      <c r="M149" s="179" t="s">
        <v>1</v>
      </c>
      <c r="N149" s="180" t="s">
        <v>42</v>
      </c>
      <c r="O149" s="76"/>
      <c r="P149" s="181">
        <f>O149*H149</f>
        <v>0</v>
      </c>
      <c r="Q149" s="181">
        <v>1.0000000000000001E-05</v>
      </c>
      <c r="R149" s="181">
        <f>Q149*H149</f>
        <v>0.00030000000000000003</v>
      </c>
      <c r="S149" s="181">
        <v>0</v>
      </c>
      <c r="T149" s="18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3" t="s">
        <v>281</v>
      </c>
      <c r="AT149" s="183" t="s">
        <v>204</v>
      </c>
      <c r="AU149" s="183" t="s">
        <v>86</v>
      </c>
      <c r="AY149" s="18" t="s">
        <v>202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</v>
      </c>
      <c r="BK149" s="184">
        <f>ROUND(I149*H149,0)</f>
        <v>0</v>
      </c>
      <c r="BL149" s="18" t="s">
        <v>281</v>
      </c>
      <c r="BM149" s="183" t="s">
        <v>499</v>
      </c>
    </row>
    <row r="150" s="2" customFormat="1" ht="24.15" customHeight="1">
      <c r="A150" s="37"/>
      <c r="B150" s="171"/>
      <c r="C150" s="172" t="s">
        <v>330</v>
      </c>
      <c r="D150" s="172" t="s">
        <v>204</v>
      </c>
      <c r="E150" s="173" t="s">
        <v>1205</v>
      </c>
      <c r="F150" s="174" t="s">
        <v>1206</v>
      </c>
      <c r="G150" s="175" t="s">
        <v>225</v>
      </c>
      <c r="H150" s="176">
        <v>0.052999999999999998</v>
      </c>
      <c r="I150" s="177"/>
      <c r="J150" s="178">
        <f>ROUND(I150*H150,0)</f>
        <v>0</v>
      </c>
      <c r="K150" s="174" t="s">
        <v>208</v>
      </c>
      <c r="L150" s="38"/>
      <c r="M150" s="179" t="s">
        <v>1</v>
      </c>
      <c r="N150" s="180" t="s">
        <v>42</v>
      </c>
      <c r="O150" s="76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3" t="s">
        <v>281</v>
      </c>
      <c r="AT150" s="183" t="s">
        <v>204</v>
      </c>
      <c r="AU150" s="183" t="s">
        <v>86</v>
      </c>
      <c r="AY150" s="18" t="s">
        <v>202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8" t="s">
        <v>8</v>
      </c>
      <c r="BK150" s="184">
        <f>ROUND(I150*H150,0)</f>
        <v>0</v>
      </c>
      <c r="BL150" s="18" t="s">
        <v>281</v>
      </c>
      <c r="BM150" s="183" t="s">
        <v>509</v>
      </c>
    </row>
    <row r="151" s="12" customFormat="1" ht="22.8" customHeight="1">
      <c r="A151" s="12"/>
      <c r="B151" s="158"/>
      <c r="C151" s="12"/>
      <c r="D151" s="159" t="s">
        <v>76</v>
      </c>
      <c r="E151" s="169" t="s">
        <v>1207</v>
      </c>
      <c r="F151" s="169" t="s">
        <v>1208</v>
      </c>
      <c r="G151" s="12"/>
      <c r="H151" s="12"/>
      <c r="I151" s="161"/>
      <c r="J151" s="170">
        <f>BK151</f>
        <v>0</v>
      </c>
      <c r="K151" s="12"/>
      <c r="L151" s="158"/>
      <c r="M151" s="163"/>
      <c r="N151" s="164"/>
      <c r="O151" s="164"/>
      <c r="P151" s="165">
        <f>SUM(P152:P164)</f>
        <v>0</v>
      </c>
      <c r="Q151" s="164"/>
      <c r="R151" s="165">
        <f>SUM(R152:R164)</f>
        <v>0.12016055070000002</v>
      </c>
      <c r="S151" s="164"/>
      <c r="T151" s="166">
        <f>SUM(T152:T164)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9" t="s">
        <v>86</v>
      </c>
      <c r="AT151" s="167" t="s">
        <v>76</v>
      </c>
      <c r="AU151" s="167" t="s">
        <v>8</v>
      </c>
      <c r="AY151" s="159" t="s">
        <v>202</v>
      </c>
      <c r="BK151" s="168">
        <f>SUM(BK152:BK164)</f>
        <v>0</v>
      </c>
    </row>
    <row r="152" s="2" customFormat="1" ht="24.15" customHeight="1">
      <c r="A152" s="37"/>
      <c r="B152" s="171"/>
      <c r="C152" s="172" t="s">
        <v>337</v>
      </c>
      <c r="D152" s="172" t="s">
        <v>204</v>
      </c>
      <c r="E152" s="173" t="s">
        <v>1209</v>
      </c>
      <c r="F152" s="174" t="s">
        <v>1210</v>
      </c>
      <c r="G152" s="175" t="s">
        <v>1188</v>
      </c>
      <c r="H152" s="176">
        <v>2</v>
      </c>
      <c r="I152" s="177"/>
      <c r="J152" s="178">
        <f>ROUND(I152*H152,0)</f>
        <v>0</v>
      </c>
      <c r="K152" s="174" t="s">
        <v>208</v>
      </c>
      <c r="L152" s="38"/>
      <c r="M152" s="179" t="s">
        <v>1</v>
      </c>
      <c r="N152" s="180" t="s">
        <v>42</v>
      </c>
      <c r="O152" s="76"/>
      <c r="P152" s="181">
        <f>O152*H152</f>
        <v>0</v>
      </c>
      <c r="Q152" s="181">
        <v>0.016968836300000002</v>
      </c>
      <c r="R152" s="181">
        <f>Q152*H152</f>
        <v>0.033937672600000003</v>
      </c>
      <c r="S152" s="181">
        <v>0</v>
      </c>
      <c r="T152" s="18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3" t="s">
        <v>281</v>
      </c>
      <c r="AT152" s="183" t="s">
        <v>204</v>
      </c>
      <c r="AU152" s="183" t="s">
        <v>86</v>
      </c>
      <c r="AY152" s="18" t="s">
        <v>202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8</v>
      </c>
      <c r="BK152" s="184">
        <f>ROUND(I152*H152,0)</f>
        <v>0</v>
      </c>
      <c r="BL152" s="18" t="s">
        <v>281</v>
      </c>
      <c r="BM152" s="183" t="s">
        <v>523</v>
      </c>
    </row>
    <row r="153" s="2" customFormat="1" ht="24.15" customHeight="1">
      <c r="A153" s="37"/>
      <c r="B153" s="171"/>
      <c r="C153" s="172" t="s">
        <v>355</v>
      </c>
      <c r="D153" s="172" t="s">
        <v>204</v>
      </c>
      <c r="E153" s="173" t="s">
        <v>1211</v>
      </c>
      <c r="F153" s="174" t="s">
        <v>1212</v>
      </c>
      <c r="G153" s="175" t="s">
        <v>1188</v>
      </c>
      <c r="H153" s="176">
        <v>2</v>
      </c>
      <c r="I153" s="177"/>
      <c r="J153" s="178">
        <f>ROUND(I153*H153,0)</f>
        <v>0</v>
      </c>
      <c r="K153" s="174" t="s">
        <v>208</v>
      </c>
      <c r="L153" s="38"/>
      <c r="M153" s="179" t="s">
        <v>1</v>
      </c>
      <c r="N153" s="180" t="s">
        <v>42</v>
      </c>
      <c r="O153" s="76"/>
      <c r="P153" s="181">
        <f>O153*H153</f>
        <v>0</v>
      </c>
      <c r="Q153" s="181">
        <v>0.022229276499999999</v>
      </c>
      <c r="R153" s="181">
        <f>Q153*H153</f>
        <v>0.044458552999999998</v>
      </c>
      <c r="S153" s="181">
        <v>0</v>
      </c>
      <c r="T153" s="18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3" t="s">
        <v>281</v>
      </c>
      <c r="AT153" s="183" t="s">
        <v>204</v>
      </c>
      <c r="AU153" s="183" t="s">
        <v>86</v>
      </c>
      <c r="AY153" s="18" t="s">
        <v>202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8" t="s">
        <v>8</v>
      </c>
      <c r="BK153" s="184">
        <f>ROUND(I153*H153,0)</f>
        <v>0</v>
      </c>
      <c r="BL153" s="18" t="s">
        <v>281</v>
      </c>
      <c r="BM153" s="183" t="s">
        <v>536</v>
      </c>
    </row>
    <row r="154" s="2" customFormat="1" ht="24.15" customHeight="1">
      <c r="A154" s="37"/>
      <c r="B154" s="171"/>
      <c r="C154" s="172" t="s">
        <v>359</v>
      </c>
      <c r="D154" s="172" t="s">
        <v>204</v>
      </c>
      <c r="E154" s="173" t="s">
        <v>1213</v>
      </c>
      <c r="F154" s="174" t="s">
        <v>1214</v>
      </c>
      <c r="G154" s="175" t="s">
        <v>1188</v>
      </c>
      <c r="H154" s="176">
        <v>2</v>
      </c>
      <c r="I154" s="177"/>
      <c r="J154" s="178">
        <f>ROUND(I154*H154,0)</f>
        <v>0</v>
      </c>
      <c r="K154" s="174" t="s">
        <v>208</v>
      </c>
      <c r="L154" s="38"/>
      <c r="M154" s="179" t="s">
        <v>1</v>
      </c>
      <c r="N154" s="180" t="s">
        <v>42</v>
      </c>
      <c r="O154" s="76"/>
      <c r="P154" s="181">
        <f>O154*H154</f>
        <v>0</v>
      </c>
      <c r="Q154" s="181">
        <v>0.0094592765000000006</v>
      </c>
      <c r="R154" s="181">
        <f>Q154*H154</f>
        <v>0.018918553000000001</v>
      </c>
      <c r="S154" s="181">
        <v>0</v>
      </c>
      <c r="T154" s="18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3" t="s">
        <v>281</v>
      </c>
      <c r="AT154" s="183" t="s">
        <v>204</v>
      </c>
      <c r="AU154" s="183" t="s">
        <v>86</v>
      </c>
      <c r="AY154" s="18" t="s">
        <v>202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</v>
      </c>
      <c r="BK154" s="184">
        <f>ROUND(I154*H154,0)</f>
        <v>0</v>
      </c>
      <c r="BL154" s="18" t="s">
        <v>281</v>
      </c>
      <c r="BM154" s="183" t="s">
        <v>544</v>
      </c>
    </row>
    <row r="155" s="2" customFormat="1" ht="33" customHeight="1">
      <c r="A155" s="37"/>
      <c r="B155" s="171"/>
      <c r="C155" s="172" t="s">
        <v>369</v>
      </c>
      <c r="D155" s="172" t="s">
        <v>204</v>
      </c>
      <c r="E155" s="173" t="s">
        <v>1215</v>
      </c>
      <c r="F155" s="174" t="s">
        <v>1216</v>
      </c>
      <c r="G155" s="175" t="s">
        <v>1188</v>
      </c>
      <c r="H155" s="176">
        <v>1</v>
      </c>
      <c r="I155" s="177"/>
      <c r="J155" s="178">
        <f>ROUND(I155*H155,0)</f>
        <v>0</v>
      </c>
      <c r="K155" s="174" t="s">
        <v>208</v>
      </c>
      <c r="L155" s="38"/>
      <c r="M155" s="179" t="s">
        <v>1</v>
      </c>
      <c r="N155" s="180" t="s">
        <v>42</v>
      </c>
      <c r="O155" s="76"/>
      <c r="P155" s="181">
        <f>O155*H155</f>
        <v>0</v>
      </c>
      <c r="Q155" s="181">
        <v>0.0049347121000000004</v>
      </c>
      <c r="R155" s="181">
        <f>Q155*H155</f>
        <v>0.0049347121000000004</v>
      </c>
      <c r="S155" s="181">
        <v>0</v>
      </c>
      <c r="T155" s="18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3" t="s">
        <v>281</v>
      </c>
      <c r="AT155" s="183" t="s">
        <v>204</v>
      </c>
      <c r="AU155" s="183" t="s">
        <v>86</v>
      </c>
      <c r="AY155" s="18" t="s">
        <v>202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</v>
      </c>
      <c r="BK155" s="184">
        <f>ROUND(I155*H155,0)</f>
        <v>0</v>
      </c>
      <c r="BL155" s="18" t="s">
        <v>281</v>
      </c>
      <c r="BM155" s="183" t="s">
        <v>554</v>
      </c>
    </row>
    <row r="156" s="2" customFormat="1" ht="24.15" customHeight="1">
      <c r="A156" s="37"/>
      <c r="B156" s="171"/>
      <c r="C156" s="172" t="s">
        <v>376</v>
      </c>
      <c r="D156" s="172" t="s">
        <v>204</v>
      </c>
      <c r="E156" s="173" t="s">
        <v>1217</v>
      </c>
      <c r="F156" s="174" t="s">
        <v>1218</v>
      </c>
      <c r="G156" s="175" t="s">
        <v>1188</v>
      </c>
      <c r="H156" s="176">
        <v>1</v>
      </c>
      <c r="I156" s="177"/>
      <c r="J156" s="178">
        <f>ROUND(I156*H156,0)</f>
        <v>0</v>
      </c>
      <c r="K156" s="174" t="s">
        <v>208</v>
      </c>
      <c r="L156" s="38"/>
      <c r="M156" s="179" t="s">
        <v>1</v>
      </c>
      <c r="N156" s="180" t="s">
        <v>42</v>
      </c>
      <c r="O156" s="76"/>
      <c r="P156" s="181">
        <f>O156*H156</f>
        <v>0</v>
      </c>
      <c r="Q156" s="181">
        <v>0.01065786</v>
      </c>
      <c r="R156" s="181">
        <f>Q156*H156</f>
        <v>0.01065786</v>
      </c>
      <c r="S156" s="181">
        <v>0</v>
      </c>
      <c r="T156" s="18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3" t="s">
        <v>281</v>
      </c>
      <c r="AT156" s="183" t="s">
        <v>204</v>
      </c>
      <c r="AU156" s="183" t="s">
        <v>86</v>
      </c>
      <c r="AY156" s="18" t="s">
        <v>202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8" t="s">
        <v>8</v>
      </c>
      <c r="BK156" s="184">
        <f>ROUND(I156*H156,0)</f>
        <v>0</v>
      </c>
      <c r="BL156" s="18" t="s">
        <v>281</v>
      </c>
      <c r="BM156" s="183" t="s">
        <v>567</v>
      </c>
    </row>
    <row r="157" s="2" customFormat="1" ht="24.15" customHeight="1">
      <c r="A157" s="37"/>
      <c r="B157" s="171"/>
      <c r="C157" s="172" t="s">
        <v>380</v>
      </c>
      <c r="D157" s="172" t="s">
        <v>204</v>
      </c>
      <c r="E157" s="173" t="s">
        <v>1219</v>
      </c>
      <c r="F157" s="174" t="s">
        <v>1220</v>
      </c>
      <c r="G157" s="175" t="s">
        <v>1188</v>
      </c>
      <c r="H157" s="176">
        <v>1</v>
      </c>
      <c r="I157" s="177"/>
      <c r="J157" s="178">
        <f>ROUND(I157*H157,0)</f>
        <v>0</v>
      </c>
      <c r="K157" s="174" t="s">
        <v>208</v>
      </c>
      <c r="L157" s="38"/>
      <c r="M157" s="179" t="s">
        <v>1</v>
      </c>
      <c r="N157" s="180" t="s">
        <v>42</v>
      </c>
      <c r="O157" s="76"/>
      <c r="P157" s="181">
        <f>O157*H157</f>
        <v>0</v>
      </c>
      <c r="Q157" s="181">
        <v>0.0017191400000000001</v>
      </c>
      <c r="R157" s="181">
        <f>Q157*H157</f>
        <v>0.0017191400000000001</v>
      </c>
      <c r="S157" s="181">
        <v>0</v>
      </c>
      <c r="T157" s="18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3" t="s">
        <v>281</v>
      </c>
      <c r="AT157" s="183" t="s">
        <v>204</v>
      </c>
      <c r="AU157" s="183" t="s">
        <v>86</v>
      </c>
      <c r="AY157" s="18" t="s">
        <v>202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</v>
      </c>
      <c r="BK157" s="184">
        <f>ROUND(I157*H157,0)</f>
        <v>0</v>
      </c>
      <c r="BL157" s="18" t="s">
        <v>281</v>
      </c>
      <c r="BM157" s="183" t="s">
        <v>578</v>
      </c>
    </row>
    <row r="158" s="2" customFormat="1" ht="16.5" customHeight="1">
      <c r="A158" s="37"/>
      <c r="B158" s="171"/>
      <c r="C158" s="172" t="s">
        <v>401</v>
      </c>
      <c r="D158" s="172" t="s">
        <v>204</v>
      </c>
      <c r="E158" s="173" t="s">
        <v>1221</v>
      </c>
      <c r="F158" s="174" t="s">
        <v>1222</v>
      </c>
      <c r="G158" s="175" t="s">
        <v>1188</v>
      </c>
      <c r="H158" s="176">
        <v>2</v>
      </c>
      <c r="I158" s="177"/>
      <c r="J158" s="178">
        <f>ROUND(I158*H158,0)</f>
        <v>0</v>
      </c>
      <c r="K158" s="174" t="s">
        <v>208</v>
      </c>
      <c r="L158" s="38"/>
      <c r="M158" s="179" t="s">
        <v>1</v>
      </c>
      <c r="N158" s="180" t="s">
        <v>42</v>
      </c>
      <c r="O158" s="76"/>
      <c r="P158" s="181">
        <f>O158*H158</f>
        <v>0</v>
      </c>
      <c r="Q158" s="181">
        <v>0.00183914</v>
      </c>
      <c r="R158" s="181">
        <f>Q158*H158</f>
        <v>0.0036782799999999999</v>
      </c>
      <c r="S158" s="181">
        <v>0</v>
      </c>
      <c r="T158" s="18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3" t="s">
        <v>281</v>
      </c>
      <c r="AT158" s="183" t="s">
        <v>204</v>
      </c>
      <c r="AU158" s="183" t="s">
        <v>86</v>
      </c>
      <c r="AY158" s="18" t="s">
        <v>202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</v>
      </c>
      <c r="BK158" s="184">
        <f>ROUND(I158*H158,0)</f>
        <v>0</v>
      </c>
      <c r="BL158" s="18" t="s">
        <v>281</v>
      </c>
      <c r="BM158" s="183" t="s">
        <v>586</v>
      </c>
    </row>
    <row r="159" s="2" customFormat="1" ht="24.15" customHeight="1">
      <c r="A159" s="37"/>
      <c r="B159" s="171"/>
      <c r="C159" s="172" t="s">
        <v>405</v>
      </c>
      <c r="D159" s="172" t="s">
        <v>204</v>
      </c>
      <c r="E159" s="173" t="s">
        <v>1223</v>
      </c>
      <c r="F159" s="174" t="s">
        <v>1224</v>
      </c>
      <c r="G159" s="175" t="s">
        <v>408</v>
      </c>
      <c r="H159" s="176">
        <v>2</v>
      </c>
      <c r="I159" s="177"/>
      <c r="J159" s="178">
        <f>ROUND(I159*H159,0)</f>
        <v>0</v>
      </c>
      <c r="K159" s="174" t="s">
        <v>208</v>
      </c>
      <c r="L159" s="38"/>
      <c r="M159" s="179" t="s">
        <v>1</v>
      </c>
      <c r="N159" s="180" t="s">
        <v>42</v>
      </c>
      <c r="O159" s="76"/>
      <c r="P159" s="181">
        <f>O159*H159</f>
        <v>0</v>
      </c>
      <c r="Q159" s="181">
        <v>0.00015914</v>
      </c>
      <c r="R159" s="181">
        <f>Q159*H159</f>
        <v>0.00031828</v>
      </c>
      <c r="S159" s="181">
        <v>0</v>
      </c>
      <c r="T159" s="18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3" t="s">
        <v>281</v>
      </c>
      <c r="AT159" s="183" t="s">
        <v>204</v>
      </c>
      <c r="AU159" s="183" t="s">
        <v>86</v>
      </c>
      <c r="AY159" s="18" t="s">
        <v>202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8" t="s">
        <v>8</v>
      </c>
      <c r="BK159" s="184">
        <f>ROUND(I159*H159,0)</f>
        <v>0</v>
      </c>
      <c r="BL159" s="18" t="s">
        <v>281</v>
      </c>
      <c r="BM159" s="183" t="s">
        <v>598</v>
      </c>
    </row>
    <row r="160" s="2" customFormat="1" ht="16.5" customHeight="1">
      <c r="A160" s="37"/>
      <c r="B160" s="171"/>
      <c r="C160" s="172" t="s">
        <v>411</v>
      </c>
      <c r="D160" s="172" t="s">
        <v>204</v>
      </c>
      <c r="E160" s="173" t="s">
        <v>1225</v>
      </c>
      <c r="F160" s="174" t="s">
        <v>1226</v>
      </c>
      <c r="G160" s="175" t="s">
        <v>408</v>
      </c>
      <c r="H160" s="176">
        <v>4</v>
      </c>
      <c r="I160" s="177"/>
      <c r="J160" s="178">
        <f>ROUND(I160*H160,0)</f>
        <v>0</v>
      </c>
      <c r="K160" s="174" t="s">
        <v>208</v>
      </c>
      <c r="L160" s="38"/>
      <c r="M160" s="179" t="s">
        <v>1</v>
      </c>
      <c r="N160" s="180" t="s">
        <v>42</v>
      </c>
      <c r="O160" s="76"/>
      <c r="P160" s="181">
        <f>O160*H160</f>
        <v>0</v>
      </c>
      <c r="Q160" s="181">
        <v>0.0002375</v>
      </c>
      <c r="R160" s="181">
        <f>Q160*H160</f>
        <v>0.00095</v>
      </c>
      <c r="S160" s="181">
        <v>0</v>
      </c>
      <c r="T160" s="18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3" t="s">
        <v>281</v>
      </c>
      <c r="AT160" s="183" t="s">
        <v>204</v>
      </c>
      <c r="AU160" s="183" t="s">
        <v>86</v>
      </c>
      <c r="AY160" s="18" t="s">
        <v>202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8" t="s">
        <v>8</v>
      </c>
      <c r="BK160" s="184">
        <f>ROUND(I160*H160,0)</f>
        <v>0</v>
      </c>
      <c r="BL160" s="18" t="s">
        <v>281</v>
      </c>
      <c r="BM160" s="183" t="s">
        <v>608</v>
      </c>
    </row>
    <row r="161" s="2" customFormat="1" ht="16.5" customHeight="1">
      <c r="A161" s="37"/>
      <c r="B161" s="171"/>
      <c r="C161" s="172" t="s">
        <v>415</v>
      </c>
      <c r="D161" s="172" t="s">
        <v>204</v>
      </c>
      <c r="E161" s="173" t="s">
        <v>1227</v>
      </c>
      <c r="F161" s="174" t="s">
        <v>1228</v>
      </c>
      <c r="G161" s="175" t="s">
        <v>408</v>
      </c>
      <c r="H161" s="176">
        <v>1</v>
      </c>
      <c r="I161" s="177"/>
      <c r="J161" s="178">
        <f>ROUND(I161*H161,0)</f>
        <v>0</v>
      </c>
      <c r="K161" s="174" t="s">
        <v>208</v>
      </c>
      <c r="L161" s="38"/>
      <c r="M161" s="179" t="s">
        <v>1</v>
      </c>
      <c r="N161" s="180" t="s">
        <v>42</v>
      </c>
      <c r="O161" s="76"/>
      <c r="P161" s="181">
        <f>O161*H161</f>
        <v>0</v>
      </c>
      <c r="Q161" s="181">
        <v>0.00027750000000000002</v>
      </c>
      <c r="R161" s="181">
        <f>Q161*H161</f>
        <v>0.00027750000000000002</v>
      </c>
      <c r="S161" s="181">
        <v>0</v>
      </c>
      <c r="T161" s="18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3" t="s">
        <v>281</v>
      </c>
      <c r="AT161" s="183" t="s">
        <v>204</v>
      </c>
      <c r="AU161" s="183" t="s">
        <v>86</v>
      </c>
      <c r="AY161" s="18" t="s">
        <v>202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</v>
      </c>
      <c r="BK161" s="184">
        <f>ROUND(I161*H161,0)</f>
        <v>0</v>
      </c>
      <c r="BL161" s="18" t="s">
        <v>281</v>
      </c>
      <c r="BM161" s="183" t="s">
        <v>619</v>
      </c>
    </row>
    <row r="162" s="2" customFormat="1" ht="16.5" customHeight="1">
      <c r="A162" s="37"/>
      <c r="B162" s="171"/>
      <c r="C162" s="172" t="s">
        <v>420</v>
      </c>
      <c r="D162" s="172" t="s">
        <v>204</v>
      </c>
      <c r="E162" s="173" t="s">
        <v>1229</v>
      </c>
      <c r="F162" s="174" t="s">
        <v>1230</v>
      </c>
      <c r="G162" s="175" t="s">
        <v>408</v>
      </c>
      <c r="H162" s="176">
        <v>1</v>
      </c>
      <c r="I162" s="177"/>
      <c r="J162" s="178">
        <f>ROUND(I162*H162,0)</f>
        <v>0</v>
      </c>
      <c r="K162" s="174" t="s">
        <v>208</v>
      </c>
      <c r="L162" s="38"/>
      <c r="M162" s="179" t="s">
        <v>1</v>
      </c>
      <c r="N162" s="180" t="s">
        <v>42</v>
      </c>
      <c r="O162" s="76"/>
      <c r="P162" s="181">
        <f>O162*H162</f>
        <v>0</v>
      </c>
      <c r="Q162" s="181">
        <v>0.00031</v>
      </c>
      <c r="R162" s="181">
        <f>Q162*H162</f>
        <v>0.00031</v>
      </c>
      <c r="S162" s="181">
        <v>0</v>
      </c>
      <c r="T162" s="18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3" t="s">
        <v>281</v>
      </c>
      <c r="AT162" s="183" t="s">
        <v>204</v>
      </c>
      <c r="AU162" s="183" t="s">
        <v>86</v>
      </c>
      <c r="AY162" s="18" t="s">
        <v>202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</v>
      </c>
      <c r="BK162" s="184">
        <f>ROUND(I162*H162,0)</f>
        <v>0</v>
      </c>
      <c r="BL162" s="18" t="s">
        <v>281</v>
      </c>
      <c r="BM162" s="183" t="s">
        <v>628</v>
      </c>
    </row>
    <row r="163" s="2" customFormat="1" ht="16.5" customHeight="1">
      <c r="A163" s="37"/>
      <c r="B163" s="171"/>
      <c r="C163" s="172" t="s">
        <v>425</v>
      </c>
      <c r="D163" s="172" t="s">
        <v>204</v>
      </c>
      <c r="E163" s="173" t="s">
        <v>1231</v>
      </c>
      <c r="F163" s="174" t="s">
        <v>1232</v>
      </c>
      <c r="G163" s="175" t="s">
        <v>408</v>
      </c>
      <c r="H163" s="176">
        <v>2</v>
      </c>
      <c r="I163" s="177"/>
      <c r="J163" s="178">
        <f>ROUND(I163*H163,0)</f>
        <v>0</v>
      </c>
      <c r="K163" s="174" t="s">
        <v>1</v>
      </c>
      <c r="L163" s="38"/>
      <c r="M163" s="179" t="s">
        <v>1</v>
      </c>
      <c r="N163" s="180" t="s">
        <v>42</v>
      </c>
      <c r="O163" s="76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3" t="s">
        <v>281</v>
      </c>
      <c r="AT163" s="183" t="s">
        <v>204</v>
      </c>
      <c r="AU163" s="183" t="s">
        <v>86</v>
      </c>
      <c r="AY163" s="18" t="s">
        <v>202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8" t="s">
        <v>8</v>
      </c>
      <c r="BK163" s="184">
        <f>ROUND(I163*H163,0)</f>
        <v>0</v>
      </c>
      <c r="BL163" s="18" t="s">
        <v>281</v>
      </c>
      <c r="BM163" s="183" t="s">
        <v>636</v>
      </c>
    </row>
    <row r="164" s="2" customFormat="1" ht="24.15" customHeight="1">
      <c r="A164" s="37"/>
      <c r="B164" s="171"/>
      <c r="C164" s="172" t="s">
        <v>432</v>
      </c>
      <c r="D164" s="172" t="s">
        <v>204</v>
      </c>
      <c r="E164" s="173" t="s">
        <v>1233</v>
      </c>
      <c r="F164" s="174" t="s">
        <v>1234</v>
      </c>
      <c r="G164" s="175" t="s">
        <v>225</v>
      </c>
      <c r="H164" s="176">
        <v>0.121</v>
      </c>
      <c r="I164" s="177"/>
      <c r="J164" s="178">
        <f>ROUND(I164*H164,0)</f>
        <v>0</v>
      </c>
      <c r="K164" s="174" t="s">
        <v>208</v>
      </c>
      <c r="L164" s="38"/>
      <c r="M164" s="179" t="s">
        <v>1</v>
      </c>
      <c r="N164" s="180" t="s">
        <v>42</v>
      </c>
      <c r="O164" s="76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3" t="s">
        <v>281</v>
      </c>
      <c r="AT164" s="183" t="s">
        <v>204</v>
      </c>
      <c r="AU164" s="183" t="s">
        <v>86</v>
      </c>
      <c r="AY164" s="18" t="s">
        <v>202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</v>
      </c>
      <c r="BK164" s="184">
        <f>ROUND(I164*H164,0)</f>
        <v>0</v>
      </c>
      <c r="BL164" s="18" t="s">
        <v>281</v>
      </c>
      <c r="BM164" s="183" t="s">
        <v>645</v>
      </c>
    </row>
    <row r="165" s="12" customFormat="1" ht="22.8" customHeight="1">
      <c r="A165" s="12"/>
      <c r="B165" s="158"/>
      <c r="C165" s="12"/>
      <c r="D165" s="159" t="s">
        <v>76</v>
      </c>
      <c r="E165" s="169" t="s">
        <v>1235</v>
      </c>
      <c r="F165" s="169" t="s">
        <v>1236</v>
      </c>
      <c r="G165" s="12"/>
      <c r="H165" s="12"/>
      <c r="I165" s="161"/>
      <c r="J165" s="170">
        <f>BK165</f>
        <v>0</v>
      </c>
      <c r="K165" s="12"/>
      <c r="L165" s="158"/>
      <c r="M165" s="163"/>
      <c r="N165" s="164"/>
      <c r="O165" s="164"/>
      <c r="P165" s="165">
        <f>SUM(P166:P167)</f>
        <v>0</v>
      </c>
      <c r="Q165" s="164"/>
      <c r="R165" s="165">
        <f>SUM(R166:R167)</f>
        <v>0.033300000000000003</v>
      </c>
      <c r="S165" s="164"/>
      <c r="T165" s="166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9" t="s">
        <v>86</v>
      </c>
      <c r="AT165" s="167" t="s">
        <v>76</v>
      </c>
      <c r="AU165" s="167" t="s">
        <v>8</v>
      </c>
      <c r="AY165" s="159" t="s">
        <v>202</v>
      </c>
      <c r="BK165" s="168">
        <f>SUM(BK166:BK167)</f>
        <v>0</v>
      </c>
    </row>
    <row r="166" s="2" customFormat="1" ht="33" customHeight="1">
      <c r="A166" s="37"/>
      <c r="B166" s="171"/>
      <c r="C166" s="172" t="s">
        <v>442</v>
      </c>
      <c r="D166" s="172" t="s">
        <v>204</v>
      </c>
      <c r="E166" s="173" t="s">
        <v>1237</v>
      </c>
      <c r="F166" s="174" t="s">
        <v>1238</v>
      </c>
      <c r="G166" s="175" t="s">
        <v>1188</v>
      </c>
      <c r="H166" s="176">
        <v>2</v>
      </c>
      <c r="I166" s="177"/>
      <c r="J166" s="178">
        <f>ROUND(I166*H166,0)</f>
        <v>0</v>
      </c>
      <c r="K166" s="174" t="s">
        <v>208</v>
      </c>
      <c r="L166" s="38"/>
      <c r="M166" s="179" t="s">
        <v>1</v>
      </c>
      <c r="N166" s="180" t="s">
        <v>42</v>
      </c>
      <c r="O166" s="76"/>
      <c r="P166" s="181">
        <f>O166*H166</f>
        <v>0</v>
      </c>
      <c r="Q166" s="181">
        <v>0.016650000000000002</v>
      </c>
      <c r="R166" s="181">
        <f>Q166*H166</f>
        <v>0.033300000000000003</v>
      </c>
      <c r="S166" s="181">
        <v>0</v>
      </c>
      <c r="T166" s="18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3" t="s">
        <v>281</v>
      </c>
      <c r="AT166" s="183" t="s">
        <v>204</v>
      </c>
      <c r="AU166" s="183" t="s">
        <v>86</v>
      </c>
      <c r="AY166" s="18" t="s">
        <v>202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</v>
      </c>
      <c r="BK166" s="184">
        <f>ROUND(I166*H166,0)</f>
        <v>0</v>
      </c>
      <c r="BL166" s="18" t="s">
        <v>281</v>
      </c>
      <c r="BM166" s="183" t="s">
        <v>656</v>
      </c>
    </row>
    <row r="167" s="2" customFormat="1" ht="24.15" customHeight="1">
      <c r="A167" s="37"/>
      <c r="B167" s="171"/>
      <c r="C167" s="172" t="s">
        <v>449</v>
      </c>
      <c r="D167" s="172" t="s">
        <v>204</v>
      </c>
      <c r="E167" s="173" t="s">
        <v>1239</v>
      </c>
      <c r="F167" s="174" t="s">
        <v>1240</v>
      </c>
      <c r="G167" s="175" t="s">
        <v>225</v>
      </c>
      <c r="H167" s="176">
        <v>0.033000000000000002</v>
      </c>
      <c r="I167" s="177"/>
      <c r="J167" s="178">
        <f>ROUND(I167*H167,0)</f>
        <v>0</v>
      </c>
      <c r="K167" s="174" t="s">
        <v>208</v>
      </c>
      <c r="L167" s="38"/>
      <c r="M167" s="179" t="s">
        <v>1</v>
      </c>
      <c r="N167" s="180" t="s">
        <v>42</v>
      </c>
      <c r="O167" s="76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3" t="s">
        <v>281</v>
      </c>
      <c r="AT167" s="183" t="s">
        <v>204</v>
      </c>
      <c r="AU167" s="183" t="s">
        <v>86</v>
      </c>
      <c r="AY167" s="18" t="s">
        <v>202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</v>
      </c>
      <c r="BK167" s="184">
        <f>ROUND(I167*H167,0)</f>
        <v>0</v>
      </c>
      <c r="BL167" s="18" t="s">
        <v>281</v>
      </c>
      <c r="BM167" s="183" t="s">
        <v>665</v>
      </c>
    </row>
    <row r="168" s="12" customFormat="1" ht="25.92" customHeight="1">
      <c r="A168" s="12"/>
      <c r="B168" s="158"/>
      <c r="C168" s="12"/>
      <c r="D168" s="159" t="s">
        <v>76</v>
      </c>
      <c r="E168" s="160" t="s">
        <v>1241</v>
      </c>
      <c r="F168" s="160" t="s">
        <v>1242</v>
      </c>
      <c r="G168" s="12"/>
      <c r="H168" s="12"/>
      <c r="I168" s="161"/>
      <c r="J168" s="162">
        <f>BK168</f>
        <v>0</v>
      </c>
      <c r="K168" s="12"/>
      <c r="L168" s="158"/>
      <c r="M168" s="163"/>
      <c r="N168" s="164"/>
      <c r="O168" s="164"/>
      <c r="P168" s="165">
        <f>P169</f>
        <v>0</v>
      </c>
      <c r="Q168" s="164"/>
      <c r="R168" s="165">
        <f>R169</f>
        <v>0</v>
      </c>
      <c r="S168" s="164"/>
      <c r="T168" s="166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9" t="s">
        <v>92</v>
      </c>
      <c r="AT168" s="167" t="s">
        <v>76</v>
      </c>
      <c r="AU168" s="167" t="s">
        <v>77</v>
      </c>
      <c r="AY168" s="159" t="s">
        <v>202</v>
      </c>
      <c r="BK168" s="168">
        <f>BK169</f>
        <v>0</v>
      </c>
    </row>
    <row r="169" s="2" customFormat="1" ht="16.5" customHeight="1">
      <c r="A169" s="37"/>
      <c r="B169" s="171"/>
      <c r="C169" s="172" t="s">
        <v>456</v>
      </c>
      <c r="D169" s="172" t="s">
        <v>204</v>
      </c>
      <c r="E169" s="173" t="s">
        <v>1243</v>
      </c>
      <c r="F169" s="174" t="s">
        <v>1244</v>
      </c>
      <c r="G169" s="175" t="s">
        <v>1245</v>
      </c>
      <c r="H169" s="176">
        <v>16</v>
      </c>
      <c r="I169" s="177"/>
      <c r="J169" s="178">
        <f>ROUND(I169*H169,0)</f>
        <v>0</v>
      </c>
      <c r="K169" s="174" t="s">
        <v>208</v>
      </c>
      <c r="L169" s="38"/>
      <c r="M169" s="228" t="s">
        <v>1</v>
      </c>
      <c r="N169" s="229" t="s">
        <v>42</v>
      </c>
      <c r="O169" s="225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3" t="s">
        <v>1246</v>
      </c>
      <c r="AT169" s="183" t="s">
        <v>204</v>
      </c>
      <c r="AU169" s="183" t="s">
        <v>8</v>
      </c>
      <c r="AY169" s="18" t="s">
        <v>202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</v>
      </c>
      <c r="BK169" s="184">
        <f>ROUND(I169*H169,0)</f>
        <v>0</v>
      </c>
      <c r="BL169" s="18" t="s">
        <v>1246</v>
      </c>
      <c r="BM169" s="183" t="s">
        <v>676</v>
      </c>
    </row>
    <row r="170" s="2" customFormat="1" ht="6.96" customHeight="1">
      <c r="A170" s="37"/>
      <c r="B170" s="59"/>
      <c r="C170" s="60"/>
      <c r="D170" s="60"/>
      <c r="E170" s="60"/>
      <c r="F170" s="60"/>
      <c r="G170" s="60"/>
      <c r="H170" s="60"/>
      <c r="I170" s="60"/>
      <c r="J170" s="60"/>
      <c r="K170" s="60"/>
      <c r="L170" s="38"/>
      <c r="M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</row>
  </sheetData>
  <autoFilter ref="C121:K16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107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Učebny kybernetické ochrany budova SPŠ D.K.n.L.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120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1247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20. 7. 2023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ROUND(J120,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ROUND((SUM(BE120:BE147)),  0)</f>
        <v>0</v>
      </c>
      <c r="G33" s="37"/>
      <c r="H33" s="37"/>
      <c r="I33" s="128">
        <v>0.20999999999999999</v>
      </c>
      <c r="J33" s="127">
        <f>ROUND(((SUM(BE120:BE147))*I33),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ROUND((SUM(BF120:BF147)),  0)</f>
        <v>0</v>
      </c>
      <c r="G34" s="37"/>
      <c r="H34" s="37"/>
      <c r="I34" s="128">
        <v>0.14999999999999999</v>
      </c>
      <c r="J34" s="127">
        <f>ROUND(((SUM(BF120:BF147))*I34),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ROUND((SUM(BG120:BG147)),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ROUND((SUM(BH120:BH147)),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ROUND((SUM(BI120:BI147)),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Učebny kybernetické ochrany budova SPŠ D.K.n.L.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4 - Větrání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n.L., J.Wolkera 133</v>
      </c>
      <c r="G89" s="37"/>
      <c r="H89" s="37"/>
      <c r="I89" s="31" t="s">
        <v>23</v>
      </c>
      <c r="J89" s="68" t="str">
        <f>IF(J12="","",J12)</f>
        <v>20. 7. 2023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 n.L., E.Krásnohorské 2029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162</v>
      </c>
      <c r="D94" s="129"/>
      <c r="E94" s="129"/>
      <c r="F94" s="129"/>
      <c r="G94" s="129"/>
      <c r="H94" s="129"/>
      <c r="I94" s="129"/>
      <c r="J94" s="138" t="s">
        <v>163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164</v>
      </c>
      <c r="D96" s="37"/>
      <c r="E96" s="37"/>
      <c r="F96" s="37"/>
      <c r="G96" s="37"/>
      <c r="H96" s="37"/>
      <c r="I96" s="37"/>
      <c r="J96" s="95">
        <f>J120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165</v>
      </c>
    </row>
    <row r="97" s="9" customFormat="1" ht="24.96" customHeight="1">
      <c r="A97" s="9"/>
      <c r="B97" s="140"/>
      <c r="C97" s="9"/>
      <c r="D97" s="141" t="s">
        <v>175</v>
      </c>
      <c r="E97" s="142"/>
      <c r="F97" s="142"/>
      <c r="G97" s="142"/>
      <c r="H97" s="142"/>
      <c r="I97" s="142"/>
      <c r="J97" s="143">
        <f>J121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177</v>
      </c>
      <c r="E98" s="146"/>
      <c r="F98" s="146"/>
      <c r="G98" s="146"/>
      <c r="H98" s="146"/>
      <c r="I98" s="146"/>
      <c r="J98" s="147">
        <f>J122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1148</v>
      </c>
      <c r="E99" s="146"/>
      <c r="F99" s="146"/>
      <c r="G99" s="146"/>
      <c r="H99" s="146"/>
      <c r="I99" s="146"/>
      <c r="J99" s="147">
        <f>J125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1248</v>
      </c>
      <c r="E100" s="146"/>
      <c r="F100" s="146"/>
      <c r="G100" s="146"/>
      <c r="H100" s="146"/>
      <c r="I100" s="146"/>
      <c r="J100" s="147">
        <f>J128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187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17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1" t="str">
        <f>E7</f>
        <v>Učebny kybernetické ochrany budova SPŠ D.K.n.L.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120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66" t="str">
        <f>E9</f>
        <v>4 - Větrání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7"/>
      <c r="E114" s="37"/>
      <c r="F114" s="26" t="str">
        <f>F12</f>
        <v>Dvůr Králové n.L., J.Wolkera 133</v>
      </c>
      <c r="G114" s="37"/>
      <c r="H114" s="37"/>
      <c r="I114" s="31" t="s">
        <v>23</v>
      </c>
      <c r="J114" s="68" t="str">
        <f>IF(J12="","",J12)</f>
        <v>20. 7. 2023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40.05" customHeight="1">
      <c r="A116" s="37"/>
      <c r="B116" s="38"/>
      <c r="C116" s="31" t="s">
        <v>25</v>
      </c>
      <c r="D116" s="37"/>
      <c r="E116" s="37"/>
      <c r="F116" s="26" t="str">
        <f>E15</f>
        <v>SPOŠ Dvůr Králové n.L., E.Krásnohorské 2029</v>
      </c>
      <c r="G116" s="37"/>
      <c r="H116" s="37"/>
      <c r="I116" s="31" t="s">
        <v>31</v>
      </c>
      <c r="J116" s="35" t="str">
        <f>E21</f>
        <v>Projektis spol. s r.o., Legionářská 562, D.K.n.L.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7"/>
      <c r="E117" s="37"/>
      <c r="F117" s="26" t="str">
        <f>IF(E18="","",E18)</f>
        <v>Vyplň údaj</v>
      </c>
      <c r="G117" s="37"/>
      <c r="H117" s="37"/>
      <c r="I117" s="31" t="s">
        <v>34</v>
      </c>
      <c r="J117" s="35" t="str">
        <f>E24</f>
        <v>ing. V. Švehla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48"/>
      <c r="B119" s="149"/>
      <c r="C119" s="150" t="s">
        <v>188</v>
      </c>
      <c r="D119" s="151" t="s">
        <v>62</v>
      </c>
      <c r="E119" s="151" t="s">
        <v>58</v>
      </c>
      <c r="F119" s="151" t="s">
        <v>59</v>
      </c>
      <c r="G119" s="151" t="s">
        <v>189</v>
      </c>
      <c r="H119" s="151" t="s">
        <v>190</v>
      </c>
      <c r="I119" s="151" t="s">
        <v>191</v>
      </c>
      <c r="J119" s="151" t="s">
        <v>163</v>
      </c>
      <c r="K119" s="152" t="s">
        <v>192</v>
      </c>
      <c r="L119" s="153"/>
      <c r="M119" s="85" t="s">
        <v>1</v>
      </c>
      <c r="N119" s="86" t="s">
        <v>41</v>
      </c>
      <c r="O119" s="86" t="s">
        <v>193</v>
      </c>
      <c r="P119" s="86" t="s">
        <v>194</v>
      </c>
      <c r="Q119" s="86" t="s">
        <v>195</v>
      </c>
      <c r="R119" s="86" t="s">
        <v>196</v>
      </c>
      <c r="S119" s="86" t="s">
        <v>197</v>
      </c>
      <c r="T119" s="87" t="s">
        <v>198</v>
      </c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="2" customFormat="1" ht="22.8" customHeight="1">
      <c r="A120" s="37"/>
      <c r="B120" s="38"/>
      <c r="C120" s="92" t="s">
        <v>199</v>
      </c>
      <c r="D120" s="37"/>
      <c r="E120" s="37"/>
      <c r="F120" s="37"/>
      <c r="G120" s="37"/>
      <c r="H120" s="37"/>
      <c r="I120" s="37"/>
      <c r="J120" s="154">
        <f>BK120</f>
        <v>0</v>
      </c>
      <c r="K120" s="37"/>
      <c r="L120" s="38"/>
      <c r="M120" s="88"/>
      <c r="N120" s="72"/>
      <c r="O120" s="89"/>
      <c r="P120" s="155">
        <f>P121</f>
        <v>0</v>
      </c>
      <c r="Q120" s="89"/>
      <c r="R120" s="155">
        <f>R121</f>
        <v>0.099797999999999998</v>
      </c>
      <c r="S120" s="89"/>
      <c r="T120" s="156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76</v>
      </c>
      <c r="AU120" s="18" t="s">
        <v>165</v>
      </c>
      <c r="BK120" s="157">
        <f>BK121</f>
        <v>0</v>
      </c>
    </row>
    <row r="121" s="12" customFormat="1" ht="25.92" customHeight="1">
      <c r="A121" s="12"/>
      <c r="B121" s="158"/>
      <c r="C121" s="12"/>
      <c r="D121" s="159" t="s">
        <v>76</v>
      </c>
      <c r="E121" s="160" t="s">
        <v>558</v>
      </c>
      <c r="F121" s="160" t="s">
        <v>559</v>
      </c>
      <c r="G121" s="12"/>
      <c r="H121" s="12"/>
      <c r="I121" s="161"/>
      <c r="J121" s="162">
        <f>BK121</f>
        <v>0</v>
      </c>
      <c r="K121" s="12"/>
      <c r="L121" s="158"/>
      <c r="M121" s="163"/>
      <c r="N121" s="164"/>
      <c r="O121" s="164"/>
      <c r="P121" s="165">
        <f>P122+P125+P128</f>
        <v>0</v>
      </c>
      <c r="Q121" s="164"/>
      <c r="R121" s="165">
        <f>R122+R125+R128</f>
        <v>0.099797999999999998</v>
      </c>
      <c r="S121" s="164"/>
      <c r="T121" s="166">
        <f>T122+T125+T128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86</v>
      </c>
      <c r="AT121" s="167" t="s">
        <v>76</v>
      </c>
      <c r="AU121" s="167" t="s">
        <v>77</v>
      </c>
      <c r="AY121" s="159" t="s">
        <v>202</v>
      </c>
      <c r="BK121" s="168">
        <f>BK122+BK125+BK128</f>
        <v>0</v>
      </c>
    </row>
    <row r="122" s="12" customFormat="1" ht="22.8" customHeight="1">
      <c r="A122" s="12"/>
      <c r="B122" s="158"/>
      <c r="C122" s="12"/>
      <c r="D122" s="159" t="s">
        <v>76</v>
      </c>
      <c r="E122" s="169" t="s">
        <v>596</v>
      </c>
      <c r="F122" s="169" t="s">
        <v>597</v>
      </c>
      <c r="G122" s="12"/>
      <c r="H122" s="12"/>
      <c r="I122" s="161"/>
      <c r="J122" s="170">
        <f>BK122</f>
        <v>0</v>
      </c>
      <c r="K122" s="12"/>
      <c r="L122" s="158"/>
      <c r="M122" s="163"/>
      <c r="N122" s="164"/>
      <c r="O122" s="164"/>
      <c r="P122" s="165">
        <f>SUM(P123:P124)</f>
        <v>0</v>
      </c>
      <c r="Q122" s="164"/>
      <c r="R122" s="165">
        <f>SUM(R123:R124)</f>
        <v>0.038760000000000003</v>
      </c>
      <c r="S122" s="164"/>
      <c r="T122" s="166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86</v>
      </c>
      <c r="AT122" s="167" t="s">
        <v>76</v>
      </c>
      <c r="AU122" s="167" t="s">
        <v>8</v>
      </c>
      <c r="AY122" s="159" t="s">
        <v>202</v>
      </c>
      <c r="BK122" s="168">
        <f>SUM(BK123:BK124)</f>
        <v>0</v>
      </c>
    </row>
    <row r="123" s="2" customFormat="1" ht="33" customHeight="1">
      <c r="A123" s="37"/>
      <c r="B123" s="171"/>
      <c r="C123" s="172" t="s">
        <v>8</v>
      </c>
      <c r="D123" s="172" t="s">
        <v>204</v>
      </c>
      <c r="E123" s="173" t="s">
        <v>1249</v>
      </c>
      <c r="F123" s="174" t="s">
        <v>1250</v>
      </c>
      <c r="G123" s="175" t="s">
        <v>653</v>
      </c>
      <c r="H123" s="176">
        <v>120</v>
      </c>
      <c r="I123" s="177"/>
      <c r="J123" s="178">
        <f>ROUND(I123*H123,0)</f>
        <v>0</v>
      </c>
      <c r="K123" s="174" t="s">
        <v>208</v>
      </c>
      <c r="L123" s="38"/>
      <c r="M123" s="179" t="s">
        <v>1</v>
      </c>
      <c r="N123" s="180" t="s">
        <v>42</v>
      </c>
      <c r="O123" s="76"/>
      <c r="P123" s="181">
        <f>O123*H123</f>
        <v>0</v>
      </c>
      <c r="Q123" s="181">
        <v>5.7000000000000003E-05</v>
      </c>
      <c r="R123" s="181">
        <f>Q123*H123</f>
        <v>0.0068400000000000006</v>
      </c>
      <c r="S123" s="181">
        <v>0</v>
      </c>
      <c r="T123" s="18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3" t="s">
        <v>281</v>
      </c>
      <c r="AT123" s="183" t="s">
        <v>204</v>
      </c>
      <c r="AU123" s="183" t="s">
        <v>86</v>
      </c>
      <c r="AY123" s="18" t="s">
        <v>202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8" t="s">
        <v>8</v>
      </c>
      <c r="BK123" s="184">
        <f>ROUND(I123*H123,0)</f>
        <v>0</v>
      </c>
      <c r="BL123" s="18" t="s">
        <v>281</v>
      </c>
      <c r="BM123" s="183" t="s">
        <v>1251</v>
      </c>
    </row>
    <row r="124" s="2" customFormat="1" ht="21.75" customHeight="1">
      <c r="A124" s="37"/>
      <c r="B124" s="171"/>
      <c r="C124" s="202" t="s">
        <v>86</v>
      </c>
      <c r="D124" s="202" t="s">
        <v>276</v>
      </c>
      <c r="E124" s="203" t="s">
        <v>1252</v>
      </c>
      <c r="F124" s="204" t="s">
        <v>1253</v>
      </c>
      <c r="G124" s="205" t="s">
        <v>653</v>
      </c>
      <c r="H124" s="206">
        <v>120</v>
      </c>
      <c r="I124" s="207"/>
      <c r="J124" s="208">
        <f>ROUND(I124*H124,0)</f>
        <v>0</v>
      </c>
      <c r="K124" s="204" t="s">
        <v>1254</v>
      </c>
      <c r="L124" s="209"/>
      <c r="M124" s="210" t="s">
        <v>1</v>
      </c>
      <c r="N124" s="211" t="s">
        <v>42</v>
      </c>
      <c r="O124" s="76"/>
      <c r="P124" s="181">
        <f>O124*H124</f>
        <v>0</v>
      </c>
      <c r="Q124" s="181">
        <v>0.00026600000000000001</v>
      </c>
      <c r="R124" s="181">
        <f>Q124*H124</f>
        <v>0.031920000000000004</v>
      </c>
      <c r="S124" s="181">
        <v>0</v>
      </c>
      <c r="T124" s="18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3" t="s">
        <v>401</v>
      </c>
      <c r="AT124" s="183" t="s">
        <v>276</v>
      </c>
      <c r="AU124" s="183" t="s">
        <v>86</v>
      </c>
      <c r="AY124" s="18" t="s">
        <v>202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8" t="s">
        <v>8</v>
      </c>
      <c r="BK124" s="184">
        <f>ROUND(I124*H124,0)</f>
        <v>0</v>
      </c>
      <c r="BL124" s="18" t="s">
        <v>281</v>
      </c>
      <c r="BM124" s="183" t="s">
        <v>1255</v>
      </c>
    </row>
    <row r="125" s="12" customFormat="1" ht="22.8" customHeight="1">
      <c r="A125" s="12"/>
      <c r="B125" s="158"/>
      <c r="C125" s="12"/>
      <c r="D125" s="159" t="s">
        <v>76</v>
      </c>
      <c r="E125" s="169" t="s">
        <v>1178</v>
      </c>
      <c r="F125" s="169" t="s">
        <v>1179</v>
      </c>
      <c r="G125" s="12"/>
      <c r="H125" s="12"/>
      <c r="I125" s="161"/>
      <c r="J125" s="170">
        <f>BK125</f>
        <v>0</v>
      </c>
      <c r="K125" s="12"/>
      <c r="L125" s="158"/>
      <c r="M125" s="163"/>
      <c r="N125" s="164"/>
      <c r="O125" s="164"/>
      <c r="P125" s="165">
        <f>SUM(P126:P127)</f>
        <v>0</v>
      </c>
      <c r="Q125" s="164"/>
      <c r="R125" s="165">
        <f>SUM(R126:R127)</f>
        <v>0.051047999999999996</v>
      </c>
      <c r="S125" s="164"/>
      <c r="T125" s="166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86</v>
      </c>
      <c r="AT125" s="167" t="s">
        <v>76</v>
      </c>
      <c r="AU125" s="167" t="s">
        <v>8</v>
      </c>
      <c r="AY125" s="159" t="s">
        <v>202</v>
      </c>
      <c r="BK125" s="168">
        <f>SUM(BK126:BK127)</f>
        <v>0</v>
      </c>
    </row>
    <row r="126" s="2" customFormat="1" ht="24.15" customHeight="1">
      <c r="A126" s="37"/>
      <c r="B126" s="171"/>
      <c r="C126" s="172" t="s">
        <v>89</v>
      </c>
      <c r="D126" s="172" t="s">
        <v>204</v>
      </c>
      <c r="E126" s="173" t="s">
        <v>1256</v>
      </c>
      <c r="F126" s="174" t="s">
        <v>1257</v>
      </c>
      <c r="G126" s="175" t="s">
        <v>653</v>
      </c>
      <c r="H126" s="176">
        <v>60</v>
      </c>
      <c r="I126" s="177"/>
      <c r="J126" s="178">
        <f>ROUND(I126*H126,0)</f>
        <v>0</v>
      </c>
      <c r="K126" s="174" t="s">
        <v>208</v>
      </c>
      <c r="L126" s="38"/>
      <c r="M126" s="179" t="s">
        <v>1</v>
      </c>
      <c r="N126" s="180" t="s">
        <v>42</v>
      </c>
      <c r="O126" s="76"/>
      <c r="P126" s="181">
        <f>O126*H126</f>
        <v>0</v>
      </c>
      <c r="Q126" s="181">
        <v>0.00038000000000000002</v>
      </c>
      <c r="R126" s="181">
        <f>Q126*H126</f>
        <v>0.022800000000000001</v>
      </c>
      <c r="S126" s="181">
        <v>0</v>
      </c>
      <c r="T126" s="18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3" t="s">
        <v>281</v>
      </c>
      <c r="AT126" s="183" t="s">
        <v>204</v>
      </c>
      <c r="AU126" s="183" t="s">
        <v>86</v>
      </c>
      <c r="AY126" s="18" t="s">
        <v>202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8</v>
      </c>
      <c r="BK126" s="184">
        <f>ROUND(I126*H126,0)</f>
        <v>0</v>
      </c>
      <c r="BL126" s="18" t="s">
        <v>281</v>
      </c>
      <c r="BM126" s="183" t="s">
        <v>1258</v>
      </c>
    </row>
    <row r="127" s="2" customFormat="1" ht="24.15" customHeight="1">
      <c r="A127" s="37"/>
      <c r="B127" s="171"/>
      <c r="C127" s="172" t="s">
        <v>92</v>
      </c>
      <c r="D127" s="172" t="s">
        <v>204</v>
      </c>
      <c r="E127" s="173" t="s">
        <v>1259</v>
      </c>
      <c r="F127" s="174" t="s">
        <v>1260</v>
      </c>
      <c r="G127" s="175" t="s">
        <v>653</v>
      </c>
      <c r="H127" s="176">
        <v>60</v>
      </c>
      <c r="I127" s="177"/>
      <c r="J127" s="178">
        <f>ROUND(I127*H127,0)</f>
        <v>0</v>
      </c>
      <c r="K127" s="174" t="s">
        <v>208</v>
      </c>
      <c r="L127" s="38"/>
      <c r="M127" s="179" t="s">
        <v>1</v>
      </c>
      <c r="N127" s="180" t="s">
        <v>42</v>
      </c>
      <c r="O127" s="76"/>
      <c r="P127" s="181">
        <f>O127*H127</f>
        <v>0</v>
      </c>
      <c r="Q127" s="181">
        <v>0.00047080000000000001</v>
      </c>
      <c r="R127" s="181">
        <f>Q127*H127</f>
        <v>0.028247999999999999</v>
      </c>
      <c r="S127" s="181">
        <v>0</v>
      </c>
      <c r="T127" s="18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3" t="s">
        <v>281</v>
      </c>
      <c r="AT127" s="183" t="s">
        <v>204</v>
      </c>
      <c r="AU127" s="183" t="s">
        <v>86</v>
      </c>
      <c r="AY127" s="18" t="s">
        <v>202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8</v>
      </c>
      <c r="BK127" s="184">
        <f>ROUND(I127*H127,0)</f>
        <v>0</v>
      </c>
      <c r="BL127" s="18" t="s">
        <v>281</v>
      </c>
      <c r="BM127" s="183" t="s">
        <v>1261</v>
      </c>
    </row>
    <row r="128" s="12" customFormat="1" ht="22.8" customHeight="1">
      <c r="A128" s="12"/>
      <c r="B128" s="158"/>
      <c r="C128" s="12"/>
      <c r="D128" s="159" t="s">
        <v>76</v>
      </c>
      <c r="E128" s="169" t="s">
        <v>1262</v>
      </c>
      <c r="F128" s="169" t="s">
        <v>1263</v>
      </c>
      <c r="G128" s="12"/>
      <c r="H128" s="12"/>
      <c r="I128" s="161"/>
      <c r="J128" s="170">
        <f>BK128</f>
        <v>0</v>
      </c>
      <c r="K128" s="12"/>
      <c r="L128" s="158"/>
      <c r="M128" s="163"/>
      <c r="N128" s="164"/>
      <c r="O128" s="164"/>
      <c r="P128" s="165">
        <f>SUM(P129:P147)</f>
        <v>0</v>
      </c>
      <c r="Q128" s="164"/>
      <c r="R128" s="165">
        <f>SUM(R129:R147)</f>
        <v>0.0099900000000000006</v>
      </c>
      <c r="S128" s="164"/>
      <c r="T128" s="166">
        <f>SUM(T129:T147)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9" t="s">
        <v>86</v>
      </c>
      <c r="AT128" s="167" t="s">
        <v>76</v>
      </c>
      <c r="AU128" s="167" t="s">
        <v>8</v>
      </c>
      <c r="AY128" s="159" t="s">
        <v>202</v>
      </c>
      <c r="BK128" s="168">
        <f>SUM(BK129:BK147)</f>
        <v>0</v>
      </c>
    </row>
    <row r="129" s="2" customFormat="1" ht="21.75" customHeight="1">
      <c r="A129" s="37"/>
      <c r="B129" s="171"/>
      <c r="C129" s="172" t="s">
        <v>95</v>
      </c>
      <c r="D129" s="172" t="s">
        <v>204</v>
      </c>
      <c r="E129" s="173" t="s">
        <v>1264</v>
      </c>
      <c r="F129" s="174" t="s">
        <v>1265</v>
      </c>
      <c r="G129" s="175" t="s">
        <v>408</v>
      </c>
      <c r="H129" s="176">
        <v>1</v>
      </c>
      <c r="I129" s="177"/>
      <c r="J129" s="178">
        <f>ROUND(I129*H129,0)</f>
        <v>0</v>
      </c>
      <c r="K129" s="174" t="s">
        <v>208</v>
      </c>
      <c r="L129" s="38"/>
      <c r="M129" s="179" t="s">
        <v>1</v>
      </c>
      <c r="N129" s="180" t="s">
        <v>42</v>
      </c>
      <c r="O129" s="76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281</v>
      </c>
      <c r="AT129" s="183" t="s">
        <v>204</v>
      </c>
      <c r="AU129" s="183" t="s">
        <v>86</v>
      </c>
      <c r="AY129" s="18" t="s">
        <v>202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</v>
      </c>
      <c r="BK129" s="184">
        <f>ROUND(I129*H129,0)</f>
        <v>0</v>
      </c>
      <c r="BL129" s="18" t="s">
        <v>281</v>
      </c>
      <c r="BM129" s="183" t="s">
        <v>1266</v>
      </c>
    </row>
    <row r="130" s="2" customFormat="1" ht="16.5" customHeight="1">
      <c r="A130" s="37"/>
      <c r="B130" s="171"/>
      <c r="C130" s="202" t="s">
        <v>98</v>
      </c>
      <c r="D130" s="202" t="s">
        <v>276</v>
      </c>
      <c r="E130" s="203" t="s">
        <v>1267</v>
      </c>
      <c r="F130" s="204" t="s">
        <v>1268</v>
      </c>
      <c r="G130" s="205" t="s">
        <v>408</v>
      </c>
      <c r="H130" s="206">
        <v>1</v>
      </c>
      <c r="I130" s="207"/>
      <c r="J130" s="208">
        <f>ROUND(I130*H130,0)</f>
        <v>0</v>
      </c>
      <c r="K130" s="204" t="s">
        <v>1</v>
      </c>
      <c r="L130" s="209"/>
      <c r="M130" s="210" t="s">
        <v>1</v>
      </c>
      <c r="N130" s="211" t="s">
        <v>42</v>
      </c>
      <c r="O130" s="76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3" t="s">
        <v>401</v>
      </c>
      <c r="AT130" s="183" t="s">
        <v>276</v>
      </c>
      <c r="AU130" s="183" t="s">
        <v>86</v>
      </c>
      <c r="AY130" s="18" t="s">
        <v>202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8</v>
      </c>
      <c r="BK130" s="184">
        <f>ROUND(I130*H130,0)</f>
        <v>0</v>
      </c>
      <c r="BL130" s="18" t="s">
        <v>281</v>
      </c>
      <c r="BM130" s="183" t="s">
        <v>1269</v>
      </c>
    </row>
    <row r="131" s="2" customFormat="1" ht="16.5" customHeight="1">
      <c r="A131" s="37"/>
      <c r="B131" s="171"/>
      <c r="C131" s="172" t="s">
        <v>232</v>
      </c>
      <c r="D131" s="172" t="s">
        <v>204</v>
      </c>
      <c r="E131" s="173" t="s">
        <v>1270</v>
      </c>
      <c r="F131" s="174" t="s">
        <v>1271</v>
      </c>
      <c r="G131" s="175" t="s">
        <v>408</v>
      </c>
      <c r="H131" s="176">
        <v>2</v>
      </c>
      <c r="I131" s="177"/>
      <c r="J131" s="178">
        <f>ROUND(I131*H131,0)</f>
        <v>0</v>
      </c>
      <c r="K131" s="174" t="s">
        <v>208</v>
      </c>
      <c r="L131" s="38"/>
      <c r="M131" s="179" t="s">
        <v>1</v>
      </c>
      <c r="N131" s="180" t="s">
        <v>42</v>
      </c>
      <c r="O131" s="76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3" t="s">
        <v>281</v>
      </c>
      <c r="AT131" s="183" t="s">
        <v>204</v>
      </c>
      <c r="AU131" s="183" t="s">
        <v>86</v>
      </c>
      <c r="AY131" s="18" t="s">
        <v>202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</v>
      </c>
      <c r="BK131" s="184">
        <f>ROUND(I131*H131,0)</f>
        <v>0</v>
      </c>
      <c r="BL131" s="18" t="s">
        <v>281</v>
      </c>
      <c r="BM131" s="183" t="s">
        <v>1272</v>
      </c>
    </row>
    <row r="132" s="2" customFormat="1" ht="16.5" customHeight="1">
      <c r="A132" s="37"/>
      <c r="B132" s="171"/>
      <c r="C132" s="202" t="s">
        <v>238</v>
      </c>
      <c r="D132" s="202" t="s">
        <v>276</v>
      </c>
      <c r="E132" s="203" t="s">
        <v>1273</v>
      </c>
      <c r="F132" s="204" t="s">
        <v>1274</v>
      </c>
      <c r="G132" s="205" t="s">
        <v>408</v>
      </c>
      <c r="H132" s="206">
        <v>2</v>
      </c>
      <c r="I132" s="207"/>
      <c r="J132" s="208">
        <f>ROUND(I132*H132,0)</f>
        <v>0</v>
      </c>
      <c r="K132" s="204" t="s">
        <v>1</v>
      </c>
      <c r="L132" s="209"/>
      <c r="M132" s="210" t="s">
        <v>1</v>
      </c>
      <c r="N132" s="211" t="s">
        <v>42</v>
      </c>
      <c r="O132" s="76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3" t="s">
        <v>401</v>
      </c>
      <c r="AT132" s="183" t="s">
        <v>276</v>
      </c>
      <c r="AU132" s="183" t="s">
        <v>86</v>
      </c>
      <c r="AY132" s="18" t="s">
        <v>202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</v>
      </c>
      <c r="BK132" s="184">
        <f>ROUND(I132*H132,0)</f>
        <v>0</v>
      </c>
      <c r="BL132" s="18" t="s">
        <v>281</v>
      </c>
      <c r="BM132" s="183" t="s">
        <v>1275</v>
      </c>
    </row>
    <row r="133" s="2" customFormat="1" ht="16.5" customHeight="1">
      <c r="A133" s="37"/>
      <c r="B133" s="171"/>
      <c r="C133" s="202" t="s">
        <v>244</v>
      </c>
      <c r="D133" s="202" t="s">
        <v>276</v>
      </c>
      <c r="E133" s="203" t="s">
        <v>1276</v>
      </c>
      <c r="F133" s="204" t="s">
        <v>1277</v>
      </c>
      <c r="G133" s="205" t="s">
        <v>408</v>
      </c>
      <c r="H133" s="206">
        <v>2</v>
      </c>
      <c r="I133" s="207"/>
      <c r="J133" s="208">
        <f>ROUND(I133*H133,0)</f>
        <v>0</v>
      </c>
      <c r="K133" s="204" t="s">
        <v>1</v>
      </c>
      <c r="L133" s="209"/>
      <c r="M133" s="210" t="s">
        <v>1</v>
      </c>
      <c r="N133" s="211" t="s">
        <v>42</v>
      </c>
      <c r="O133" s="76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3" t="s">
        <v>401</v>
      </c>
      <c r="AT133" s="183" t="s">
        <v>276</v>
      </c>
      <c r="AU133" s="183" t="s">
        <v>86</v>
      </c>
      <c r="AY133" s="18" t="s">
        <v>202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</v>
      </c>
      <c r="BK133" s="184">
        <f>ROUND(I133*H133,0)</f>
        <v>0</v>
      </c>
      <c r="BL133" s="18" t="s">
        <v>281</v>
      </c>
      <c r="BM133" s="183" t="s">
        <v>1278</v>
      </c>
    </row>
    <row r="134" s="2" customFormat="1" ht="21.75" customHeight="1">
      <c r="A134" s="37"/>
      <c r="B134" s="171"/>
      <c r="C134" s="172" t="s">
        <v>248</v>
      </c>
      <c r="D134" s="172" t="s">
        <v>204</v>
      </c>
      <c r="E134" s="173" t="s">
        <v>1279</v>
      </c>
      <c r="F134" s="174" t="s">
        <v>1280</v>
      </c>
      <c r="G134" s="175" t="s">
        <v>408</v>
      </c>
      <c r="H134" s="176">
        <v>1</v>
      </c>
      <c r="I134" s="177"/>
      <c r="J134" s="178">
        <f>ROUND(I134*H134,0)</f>
        <v>0</v>
      </c>
      <c r="K134" s="174" t="s">
        <v>208</v>
      </c>
      <c r="L134" s="38"/>
      <c r="M134" s="179" t="s">
        <v>1</v>
      </c>
      <c r="N134" s="180" t="s">
        <v>42</v>
      </c>
      <c r="O134" s="7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281</v>
      </c>
      <c r="AT134" s="183" t="s">
        <v>204</v>
      </c>
      <c r="AU134" s="183" t="s">
        <v>86</v>
      </c>
      <c r="AY134" s="18" t="s">
        <v>202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</v>
      </c>
      <c r="BK134" s="184">
        <f>ROUND(I134*H134,0)</f>
        <v>0</v>
      </c>
      <c r="BL134" s="18" t="s">
        <v>281</v>
      </c>
      <c r="BM134" s="183" t="s">
        <v>1281</v>
      </c>
    </row>
    <row r="135" s="2" customFormat="1" ht="16.5" customHeight="1">
      <c r="A135" s="37"/>
      <c r="B135" s="171"/>
      <c r="C135" s="202" t="s">
        <v>82</v>
      </c>
      <c r="D135" s="202" t="s">
        <v>276</v>
      </c>
      <c r="E135" s="203" t="s">
        <v>1282</v>
      </c>
      <c r="F135" s="204" t="s">
        <v>1283</v>
      </c>
      <c r="G135" s="205" t="s">
        <v>408</v>
      </c>
      <c r="H135" s="206">
        <v>1</v>
      </c>
      <c r="I135" s="207"/>
      <c r="J135" s="208">
        <f>ROUND(I135*H135,0)</f>
        <v>0</v>
      </c>
      <c r="K135" s="204" t="s">
        <v>1</v>
      </c>
      <c r="L135" s="209"/>
      <c r="M135" s="210" t="s">
        <v>1</v>
      </c>
      <c r="N135" s="211" t="s">
        <v>42</v>
      </c>
      <c r="O135" s="76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3" t="s">
        <v>401</v>
      </c>
      <c r="AT135" s="183" t="s">
        <v>276</v>
      </c>
      <c r="AU135" s="183" t="s">
        <v>86</v>
      </c>
      <c r="AY135" s="18" t="s">
        <v>202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</v>
      </c>
      <c r="BK135" s="184">
        <f>ROUND(I135*H135,0)</f>
        <v>0</v>
      </c>
      <c r="BL135" s="18" t="s">
        <v>281</v>
      </c>
      <c r="BM135" s="183" t="s">
        <v>1284</v>
      </c>
    </row>
    <row r="136" s="2" customFormat="1" ht="16.5" customHeight="1">
      <c r="A136" s="37"/>
      <c r="B136" s="171"/>
      <c r="C136" s="172" t="s">
        <v>259</v>
      </c>
      <c r="D136" s="172" t="s">
        <v>204</v>
      </c>
      <c r="E136" s="173" t="s">
        <v>1285</v>
      </c>
      <c r="F136" s="174" t="s">
        <v>1286</v>
      </c>
      <c r="G136" s="175" t="s">
        <v>408</v>
      </c>
      <c r="H136" s="176">
        <v>2</v>
      </c>
      <c r="I136" s="177"/>
      <c r="J136" s="178">
        <f>ROUND(I136*H136,0)</f>
        <v>0</v>
      </c>
      <c r="K136" s="174" t="s">
        <v>208</v>
      </c>
      <c r="L136" s="38"/>
      <c r="M136" s="179" t="s">
        <v>1</v>
      </c>
      <c r="N136" s="180" t="s">
        <v>42</v>
      </c>
      <c r="O136" s="76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3" t="s">
        <v>281</v>
      </c>
      <c r="AT136" s="183" t="s">
        <v>204</v>
      </c>
      <c r="AU136" s="183" t="s">
        <v>86</v>
      </c>
      <c r="AY136" s="18" t="s">
        <v>202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</v>
      </c>
      <c r="BK136" s="184">
        <f>ROUND(I136*H136,0)</f>
        <v>0</v>
      </c>
      <c r="BL136" s="18" t="s">
        <v>281</v>
      </c>
      <c r="BM136" s="183" t="s">
        <v>1287</v>
      </c>
    </row>
    <row r="137" s="2" customFormat="1" ht="16.5" customHeight="1">
      <c r="A137" s="37"/>
      <c r="B137" s="171"/>
      <c r="C137" s="202" t="s">
        <v>265</v>
      </c>
      <c r="D137" s="202" t="s">
        <v>276</v>
      </c>
      <c r="E137" s="203" t="s">
        <v>1288</v>
      </c>
      <c r="F137" s="204" t="s">
        <v>1289</v>
      </c>
      <c r="G137" s="205" t="s">
        <v>408</v>
      </c>
      <c r="H137" s="206">
        <v>2</v>
      </c>
      <c r="I137" s="207"/>
      <c r="J137" s="208">
        <f>ROUND(I137*H137,0)</f>
        <v>0</v>
      </c>
      <c r="K137" s="204" t="s">
        <v>1</v>
      </c>
      <c r="L137" s="209"/>
      <c r="M137" s="210" t="s">
        <v>1</v>
      </c>
      <c r="N137" s="211" t="s">
        <v>42</v>
      </c>
      <c r="O137" s="76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3" t="s">
        <v>401</v>
      </c>
      <c r="AT137" s="183" t="s">
        <v>276</v>
      </c>
      <c r="AU137" s="183" t="s">
        <v>86</v>
      </c>
      <c r="AY137" s="18" t="s">
        <v>202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</v>
      </c>
      <c r="BK137" s="184">
        <f>ROUND(I137*H137,0)</f>
        <v>0</v>
      </c>
      <c r="BL137" s="18" t="s">
        <v>281</v>
      </c>
      <c r="BM137" s="183" t="s">
        <v>1290</v>
      </c>
    </row>
    <row r="138" s="2" customFormat="1" ht="24.15" customHeight="1">
      <c r="A138" s="37"/>
      <c r="B138" s="171"/>
      <c r="C138" s="172" t="s">
        <v>271</v>
      </c>
      <c r="D138" s="172" t="s">
        <v>204</v>
      </c>
      <c r="E138" s="173" t="s">
        <v>1291</v>
      </c>
      <c r="F138" s="174" t="s">
        <v>1292</v>
      </c>
      <c r="G138" s="175" t="s">
        <v>653</v>
      </c>
      <c r="H138" s="176">
        <v>6</v>
      </c>
      <c r="I138" s="177"/>
      <c r="J138" s="178">
        <f>ROUND(I138*H138,0)</f>
        <v>0</v>
      </c>
      <c r="K138" s="174" t="s">
        <v>208</v>
      </c>
      <c r="L138" s="38"/>
      <c r="M138" s="179" t="s">
        <v>1</v>
      </c>
      <c r="N138" s="180" t="s">
        <v>42</v>
      </c>
      <c r="O138" s="76"/>
      <c r="P138" s="181">
        <f>O138*H138</f>
        <v>0</v>
      </c>
      <c r="Q138" s="181">
        <v>0.001665</v>
      </c>
      <c r="R138" s="181">
        <f>Q138*H138</f>
        <v>0.0099900000000000006</v>
      </c>
      <c r="S138" s="181">
        <v>0</v>
      </c>
      <c r="T138" s="18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3" t="s">
        <v>281</v>
      </c>
      <c r="AT138" s="183" t="s">
        <v>204</v>
      </c>
      <c r="AU138" s="183" t="s">
        <v>86</v>
      </c>
      <c r="AY138" s="18" t="s">
        <v>202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</v>
      </c>
      <c r="BK138" s="184">
        <f>ROUND(I138*H138,0)</f>
        <v>0</v>
      </c>
      <c r="BL138" s="18" t="s">
        <v>281</v>
      </c>
      <c r="BM138" s="183" t="s">
        <v>1293</v>
      </c>
    </row>
    <row r="139" s="2" customFormat="1" ht="24.15" customHeight="1">
      <c r="A139" s="37"/>
      <c r="B139" s="171"/>
      <c r="C139" s="172" t="s">
        <v>9</v>
      </c>
      <c r="D139" s="172" t="s">
        <v>204</v>
      </c>
      <c r="E139" s="173" t="s">
        <v>1294</v>
      </c>
      <c r="F139" s="174" t="s">
        <v>1295</v>
      </c>
      <c r="G139" s="175" t="s">
        <v>408</v>
      </c>
      <c r="H139" s="176">
        <v>1</v>
      </c>
      <c r="I139" s="177"/>
      <c r="J139" s="178">
        <f>ROUND(I139*H139,0)</f>
        <v>0</v>
      </c>
      <c r="K139" s="174" t="s">
        <v>208</v>
      </c>
      <c r="L139" s="38"/>
      <c r="M139" s="179" t="s">
        <v>1</v>
      </c>
      <c r="N139" s="180" t="s">
        <v>42</v>
      </c>
      <c r="O139" s="76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3" t="s">
        <v>281</v>
      </c>
      <c r="AT139" s="183" t="s">
        <v>204</v>
      </c>
      <c r="AU139" s="183" t="s">
        <v>86</v>
      </c>
      <c r="AY139" s="18" t="s">
        <v>202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</v>
      </c>
      <c r="BK139" s="184">
        <f>ROUND(I139*H139,0)</f>
        <v>0</v>
      </c>
      <c r="BL139" s="18" t="s">
        <v>281</v>
      </c>
      <c r="BM139" s="183" t="s">
        <v>1296</v>
      </c>
    </row>
    <row r="140" s="2" customFormat="1" ht="24.15" customHeight="1">
      <c r="A140" s="37"/>
      <c r="B140" s="171"/>
      <c r="C140" s="202" t="s">
        <v>281</v>
      </c>
      <c r="D140" s="202" t="s">
        <v>276</v>
      </c>
      <c r="E140" s="203" t="s">
        <v>1297</v>
      </c>
      <c r="F140" s="204" t="s">
        <v>1298</v>
      </c>
      <c r="G140" s="205" t="s">
        <v>1130</v>
      </c>
      <c r="H140" s="206">
        <v>1</v>
      </c>
      <c r="I140" s="207"/>
      <c r="J140" s="208">
        <f>ROUND(I140*H140,0)</f>
        <v>0</v>
      </c>
      <c r="K140" s="204" t="s">
        <v>1</v>
      </c>
      <c r="L140" s="209"/>
      <c r="M140" s="210" t="s">
        <v>1</v>
      </c>
      <c r="N140" s="211" t="s">
        <v>42</v>
      </c>
      <c r="O140" s="76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401</v>
      </c>
      <c r="AT140" s="183" t="s">
        <v>276</v>
      </c>
      <c r="AU140" s="183" t="s">
        <v>86</v>
      </c>
      <c r="AY140" s="18" t="s">
        <v>202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</v>
      </c>
      <c r="BK140" s="184">
        <f>ROUND(I140*H140,0)</f>
        <v>0</v>
      </c>
      <c r="BL140" s="18" t="s">
        <v>281</v>
      </c>
      <c r="BM140" s="183" t="s">
        <v>1299</v>
      </c>
    </row>
    <row r="141" s="2" customFormat="1" ht="24.15" customHeight="1">
      <c r="A141" s="37"/>
      <c r="B141" s="171"/>
      <c r="C141" s="172" t="s">
        <v>287</v>
      </c>
      <c r="D141" s="172" t="s">
        <v>204</v>
      </c>
      <c r="E141" s="173" t="s">
        <v>1300</v>
      </c>
      <c r="F141" s="174" t="s">
        <v>1301</v>
      </c>
      <c r="G141" s="175" t="s">
        <v>408</v>
      </c>
      <c r="H141" s="176">
        <v>1</v>
      </c>
      <c r="I141" s="177"/>
      <c r="J141" s="178">
        <f>ROUND(I141*H141,0)</f>
        <v>0</v>
      </c>
      <c r="K141" s="174" t="s">
        <v>208</v>
      </c>
      <c r="L141" s="38"/>
      <c r="M141" s="179" t="s">
        <v>1</v>
      </c>
      <c r="N141" s="180" t="s">
        <v>42</v>
      </c>
      <c r="O141" s="7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3" t="s">
        <v>281</v>
      </c>
      <c r="AT141" s="183" t="s">
        <v>204</v>
      </c>
      <c r="AU141" s="183" t="s">
        <v>86</v>
      </c>
      <c r="AY141" s="18" t="s">
        <v>202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</v>
      </c>
      <c r="BK141" s="184">
        <f>ROUND(I141*H141,0)</f>
        <v>0</v>
      </c>
      <c r="BL141" s="18" t="s">
        <v>281</v>
      </c>
      <c r="BM141" s="183" t="s">
        <v>1302</v>
      </c>
    </row>
    <row r="142" s="2" customFormat="1" ht="24.15" customHeight="1">
      <c r="A142" s="37"/>
      <c r="B142" s="171"/>
      <c r="C142" s="172" t="s">
        <v>292</v>
      </c>
      <c r="D142" s="172" t="s">
        <v>204</v>
      </c>
      <c r="E142" s="173" t="s">
        <v>1303</v>
      </c>
      <c r="F142" s="174" t="s">
        <v>1304</v>
      </c>
      <c r="G142" s="175" t="s">
        <v>408</v>
      </c>
      <c r="H142" s="176">
        <v>2</v>
      </c>
      <c r="I142" s="177"/>
      <c r="J142" s="178">
        <f>ROUND(I142*H142,0)</f>
        <v>0</v>
      </c>
      <c r="K142" s="174" t="s">
        <v>208</v>
      </c>
      <c r="L142" s="38"/>
      <c r="M142" s="179" t="s">
        <v>1</v>
      </c>
      <c r="N142" s="180" t="s">
        <v>42</v>
      </c>
      <c r="O142" s="76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3" t="s">
        <v>281</v>
      </c>
      <c r="AT142" s="183" t="s">
        <v>204</v>
      </c>
      <c r="AU142" s="183" t="s">
        <v>86</v>
      </c>
      <c r="AY142" s="18" t="s">
        <v>202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8</v>
      </c>
      <c r="BK142" s="184">
        <f>ROUND(I142*H142,0)</f>
        <v>0</v>
      </c>
      <c r="BL142" s="18" t="s">
        <v>281</v>
      </c>
      <c r="BM142" s="183" t="s">
        <v>1305</v>
      </c>
    </row>
    <row r="143" s="2" customFormat="1" ht="21.75" customHeight="1">
      <c r="A143" s="37"/>
      <c r="B143" s="171"/>
      <c r="C143" s="202" t="s">
        <v>298</v>
      </c>
      <c r="D143" s="202" t="s">
        <v>276</v>
      </c>
      <c r="E143" s="203" t="s">
        <v>1306</v>
      </c>
      <c r="F143" s="204" t="s">
        <v>1307</v>
      </c>
      <c r="G143" s="205" t="s">
        <v>408</v>
      </c>
      <c r="H143" s="206">
        <v>1</v>
      </c>
      <c r="I143" s="207"/>
      <c r="J143" s="208">
        <f>ROUND(I143*H143,0)</f>
        <v>0</v>
      </c>
      <c r="K143" s="204" t="s">
        <v>1</v>
      </c>
      <c r="L143" s="209"/>
      <c r="M143" s="210" t="s">
        <v>1</v>
      </c>
      <c r="N143" s="211" t="s">
        <v>42</v>
      </c>
      <c r="O143" s="76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3" t="s">
        <v>401</v>
      </c>
      <c r="AT143" s="183" t="s">
        <v>276</v>
      </c>
      <c r="AU143" s="183" t="s">
        <v>86</v>
      </c>
      <c r="AY143" s="18" t="s">
        <v>202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</v>
      </c>
      <c r="BK143" s="184">
        <f>ROUND(I143*H143,0)</f>
        <v>0</v>
      </c>
      <c r="BL143" s="18" t="s">
        <v>281</v>
      </c>
      <c r="BM143" s="183" t="s">
        <v>1308</v>
      </c>
    </row>
    <row r="144" s="2" customFormat="1" ht="21.75" customHeight="1">
      <c r="A144" s="37"/>
      <c r="B144" s="171"/>
      <c r="C144" s="202" t="s">
        <v>306</v>
      </c>
      <c r="D144" s="202" t="s">
        <v>276</v>
      </c>
      <c r="E144" s="203" t="s">
        <v>1309</v>
      </c>
      <c r="F144" s="204" t="s">
        <v>1310</v>
      </c>
      <c r="G144" s="205" t="s">
        <v>408</v>
      </c>
      <c r="H144" s="206">
        <v>2</v>
      </c>
      <c r="I144" s="207"/>
      <c r="J144" s="208">
        <f>ROUND(I144*H144,0)</f>
        <v>0</v>
      </c>
      <c r="K144" s="204" t="s">
        <v>1</v>
      </c>
      <c r="L144" s="209"/>
      <c r="M144" s="210" t="s">
        <v>1</v>
      </c>
      <c r="N144" s="211" t="s">
        <v>42</v>
      </c>
      <c r="O144" s="7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401</v>
      </c>
      <c r="AT144" s="183" t="s">
        <v>276</v>
      </c>
      <c r="AU144" s="183" t="s">
        <v>86</v>
      </c>
      <c r="AY144" s="18" t="s">
        <v>202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</v>
      </c>
      <c r="BK144" s="184">
        <f>ROUND(I144*H144,0)</f>
        <v>0</v>
      </c>
      <c r="BL144" s="18" t="s">
        <v>281</v>
      </c>
      <c r="BM144" s="183" t="s">
        <v>1311</v>
      </c>
    </row>
    <row r="145" s="2" customFormat="1" ht="24.15" customHeight="1">
      <c r="A145" s="37"/>
      <c r="B145" s="171"/>
      <c r="C145" s="172" t="s">
        <v>7</v>
      </c>
      <c r="D145" s="172" t="s">
        <v>204</v>
      </c>
      <c r="E145" s="173" t="s">
        <v>1312</v>
      </c>
      <c r="F145" s="174" t="s">
        <v>1313</v>
      </c>
      <c r="G145" s="175" t="s">
        <v>408</v>
      </c>
      <c r="H145" s="176">
        <v>3</v>
      </c>
      <c r="I145" s="177"/>
      <c r="J145" s="178">
        <f>ROUND(I145*H145,0)</f>
        <v>0</v>
      </c>
      <c r="K145" s="174" t="s">
        <v>208</v>
      </c>
      <c r="L145" s="38"/>
      <c r="M145" s="179" t="s">
        <v>1</v>
      </c>
      <c r="N145" s="180" t="s">
        <v>42</v>
      </c>
      <c r="O145" s="76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3" t="s">
        <v>281</v>
      </c>
      <c r="AT145" s="183" t="s">
        <v>204</v>
      </c>
      <c r="AU145" s="183" t="s">
        <v>86</v>
      </c>
      <c r="AY145" s="18" t="s">
        <v>202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</v>
      </c>
      <c r="BK145" s="184">
        <f>ROUND(I145*H145,0)</f>
        <v>0</v>
      </c>
      <c r="BL145" s="18" t="s">
        <v>281</v>
      </c>
      <c r="BM145" s="183" t="s">
        <v>1314</v>
      </c>
    </row>
    <row r="146" s="2" customFormat="1" ht="21.75" customHeight="1">
      <c r="A146" s="37"/>
      <c r="B146" s="171"/>
      <c r="C146" s="202" t="s">
        <v>316</v>
      </c>
      <c r="D146" s="202" t="s">
        <v>276</v>
      </c>
      <c r="E146" s="203" t="s">
        <v>1315</v>
      </c>
      <c r="F146" s="204" t="s">
        <v>1316</v>
      </c>
      <c r="G146" s="205" t="s">
        <v>408</v>
      </c>
      <c r="H146" s="206">
        <v>1</v>
      </c>
      <c r="I146" s="207"/>
      <c r="J146" s="208">
        <f>ROUND(I146*H146,0)</f>
        <v>0</v>
      </c>
      <c r="K146" s="204" t="s">
        <v>1</v>
      </c>
      <c r="L146" s="209"/>
      <c r="M146" s="210" t="s">
        <v>1</v>
      </c>
      <c r="N146" s="211" t="s">
        <v>42</v>
      </c>
      <c r="O146" s="76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3" t="s">
        <v>401</v>
      </c>
      <c r="AT146" s="183" t="s">
        <v>276</v>
      </c>
      <c r="AU146" s="183" t="s">
        <v>86</v>
      </c>
      <c r="AY146" s="18" t="s">
        <v>202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</v>
      </c>
      <c r="BK146" s="184">
        <f>ROUND(I146*H146,0)</f>
        <v>0</v>
      </c>
      <c r="BL146" s="18" t="s">
        <v>281</v>
      </c>
      <c r="BM146" s="183" t="s">
        <v>1317</v>
      </c>
    </row>
    <row r="147" s="2" customFormat="1" ht="24.15" customHeight="1">
      <c r="A147" s="37"/>
      <c r="B147" s="171"/>
      <c r="C147" s="172" t="s">
        <v>321</v>
      </c>
      <c r="D147" s="172" t="s">
        <v>204</v>
      </c>
      <c r="E147" s="173" t="s">
        <v>1318</v>
      </c>
      <c r="F147" s="174" t="s">
        <v>1319</v>
      </c>
      <c r="G147" s="175" t="s">
        <v>225</v>
      </c>
      <c r="H147" s="176">
        <v>0.01</v>
      </c>
      <c r="I147" s="177"/>
      <c r="J147" s="178">
        <f>ROUND(I147*H147,0)</f>
        <v>0</v>
      </c>
      <c r="K147" s="174" t="s">
        <v>208</v>
      </c>
      <c r="L147" s="38"/>
      <c r="M147" s="228" t="s">
        <v>1</v>
      </c>
      <c r="N147" s="229" t="s">
        <v>42</v>
      </c>
      <c r="O147" s="225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281</v>
      </c>
      <c r="AT147" s="183" t="s">
        <v>204</v>
      </c>
      <c r="AU147" s="183" t="s">
        <v>86</v>
      </c>
      <c r="AY147" s="18" t="s">
        <v>202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</v>
      </c>
      <c r="BK147" s="184">
        <f>ROUND(I147*H147,0)</f>
        <v>0</v>
      </c>
      <c r="BL147" s="18" t="s">
        <v>281</v>
      </c>
      <c r="BM147" s="183" t="s">
        <v>1320</v>
      </c>
    </row>
    <row r="148" s="2" customFormat="1" ht="6.96" customHeight="1">
      <c r="A148" s="37"/>
      <c r="B148" s="59"/>
      <c r="C148" s="60"/>
      <c r="D148" s="60"/>
      <c r="E148" s="60"/>
      <c r="F148" s="60"/>
      <c r="G148" s="60"/>
      <c r="H148" s="60"/>
      <c r="I148" s="60"/>
      <c r="J148" s="60"/>
      <c r="K148" s="60"/>
      <c r="L148" s="38"/>
      <c r="M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autoFilter ref="C119:K14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107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Učebny kybernetické ochrany budova SPŠ D.K.n.L.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120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1321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1146</v>
      </c>
      <c r="G12" s="37"/>
      <c r="H12" s="37"/>
      <c r="I12" s="31" t="s">
        <v>23</v>
      </c>
      <c r="J12" s="68" t="str">
        <f>'Rekapitulace stavby'!AN8</f>
        <v>20. 7. 2023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SPOŠ Dvůr Králové n.L., E.Krásnohorské 2029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>Projektis spol. s r.o., Legionářská 562, D.K.n.L.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ROUND(J140,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ROUND((SUM(BE140:BE347)),  0)</f>
        <v>0</v>
      </c>
      <c r="G33" s="37"/>
      <c r="H33" s="37"/>
      <c r="I33" s="128">
        <v>0.20999999999999999</v>
      </c>
      <c r="J33" s="127">
        <f>ROUND(((SUM(BE140:BE347))*I33),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ROUND((SUM(BF140:BF347)),  0)</f>
        <v>0</v>
      </c>
      <c r="G34" s="37"/>
      <c r="H34" s="37"/>
      <c r="I34" s="128">
        <v>0.14999999999999999</v>
      </c>
      <c r="J34" s="127">
        <f>ROUND(((SUM(BF140:BF347))*I34),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ROUND((SUM(BG140:BG347)),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ROUND((SUM(BH140:BH347)),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ROUND((SUM(BI140:BI347)),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Učebny kybernetické ochrany budova SPŠ D.K.n.L.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5 - Elektroinstalace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20. 7. 2023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 n.L., E.Krásnohorské 2029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162</v>
      </c>
      <c r="D94" s="129"/>
      <c r="E94" s="129"/>
      <c r="F94" s="129"/>
      <c r="G94" s="129"/>
      <c r="H94" s="129"/>
      <c r="I94" s="129"/>
      <c r="J94" s="138" t="s">
        <v>163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164</v>
      </c>
      <c r="D96" s="37"/>
      <c r="E96" s="37"/>
      <c r="F96" s="37"/>
      <c r="G96" s="37"/>
      <c r="H96" s="37"/>
      <c r="I96" s="37"/>
      <c r="J96" s="95">
        <f>J140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165</v>
      </c>
    </row>
    <row r="97" s="9" customFormat="1" ht="24.96" customHeight="1">
      <c r="A97" s="9"/>
      <c r="B97" s="140"/>
      <c r="C97" s="9"/>
      <c r="D97" s="141" t="s">
        <v>1123</v>
      </c>
      <c r="E97" s="142"/>
      <c r="F97" s="142"/>
      <c r="G97" s="142"/>
      <c r="H97" s="142"/>
      <c r="I97" s="142"/>
      <c r="J97" s="143">
        <f>J141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1322</v>
      </c>
      <c r="E98" s="146"/>
      <c r="F98" s="146"/>
      <c r="G98" s="146"/>
      <c r="H98" s="146"/>
      <c r="I98" s="146"/>
      <c r="J98" s="147">
        <f>J142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44"/>
      <c r="C99" s="10"/>
      <c r="D99" s="145" t="s">
        <v>1323</v>
      </c>
      <c r="E99" s="146"/>
      <c r="F99" s="146"/>
      <c r="G99" s="146"/>
      <c r="H99" s="146"/>
      <c r="I99" s="146"/>
      <c r="J99" s="147">
        <f>J143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44"/>
      <c r="C100" s="10"/>
      <c r="D100" s="145" t="s">
        <v>1324</v>
      </c>
      <c r="E100" s="146"/>
      <c r="F100" s="146"/>
      <c r="G100" s="146"/>
      <c r="H100" s="146"/>
      <c r="I100" s="146"/>
      <c r="J100" s="147">
        <f>J161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1325</v>
      </c>
      <c r="E101" s="146"/>
      <c r="F101" s="146"/>
      <c r="G101" s="146"/>
      <c r="H101" s="146"/>
      <c r="I101" s="146"/>
      <c r="J101" s="147">
        <f>J171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1326</v>
      </c>
      <c r="E102" s="146"/>
      <c r="F102" s="146"/>
      <c r="G102" s="146"/>
      <c r="H102" s="146"/>
      <c r="I102" s="146"/>
      <c r="J102" s="147">
        <f>J173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1327</v>
      </c>
      <c r="E103" s="146"/>
      <c r="F103" s="146"/>
      <c r="G103" s="146"/>
      <c r="H103" s="146"/>
      <c r="I103" s="146"/>
      <c r="J103" s="147">
        <f>J175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44"/>
      <c r="C104" s="10"/>
      <c r="D104" s="145" t="s">
        <v>1328</v>
      </c>
      <c r="E104" s="146"/>
      <c r="F104" s="146"/>
      <c r="G104" s="146"/>
      <c r="H104" s="146"/>
      <c r="I104" s="146"/>
      <c r="J104" s="147">
        <f>J176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44"/>
      <c r="C105" s="10"/>
      <c r="D105" s="145" t="s">
        <v>1329</v>
      </c>
      <c r="E105" s="146"/>
      <c r="F105" s="146"/>
      <c r="G105" s="146"/>
      <c r="H105" s="146"/>
      <c r="I105" s="146"/>
      <c r="J105" s="147">
        <f>J212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44"/>
      <c r="C106" s="10"/>
      <c r="D106" s="145" t="s">
        <v>1330</v>
      </c>
      <c r="E106" s="146"/>
      <c r="F106" s="146"/>
      <c r="G106" s="146"/>
      <c r="H106" s="146"/>
      <c r="I106" s="146"/>
      <c r="J106" s="147">
        <f>J225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44"/>
      <c r="C107" s="10"/>
      <c r="D107" s="145" t="s">
        <v>1331</v>
      </c>
      <c r="E107" s="146"/>
      <c r="F107" s="146"/>
      <c r="G107" s="146"/>
      <c r="H107" s="146"/>
      <c r="I107" s="146"/>
      <c r="J107" s="147">
        <f>J240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44"/>
      <c r="C108" s="10"/>
      <c r="D108" s="145" t="s">
        <v>1332</v>
      </c>
      <c r="E108" s="146"/>
      <c r="F108" s="146"/>
      <c r="G108" s="146"/>
      <c r="H108" s="146"/>
      <c r="I108" s="146"/>
      <c r="J108" s="147">
        <f>J246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1333</v>
      </c>
      <c r="E109" s="146"/>
      <c r="F109" s="146"/>
      <c r="G109" s="146"/>
      <c r="H109" s="146"/>
      <c r="I109" s="146"/>
      <c r="J109" s="147">
        <f>J254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1334</v>
      </c>
      <c r="E110" s="146"/>
      <c r="F110" s="146"/>
      <c r="G110" s="146"/>
      <c r="H110" s="146"/>
      <c r="I110" s="146"/>
      <c r="J110" s="147">
        <f>J256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1335</v>
      </c>
      <c r="E111" s="146"/>
      <c r="F111" s="146"/>
      <c r="G111" s="146"/>
      <c r="H111" s="146"/>
      <c r="I111" s="146"/>
      <c r="J111" s="147">
        <f>J258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44"/>
      <c r="C112" s="10"/>
      <c r="D112" s="145" t="s">
        <v>1328</v>
      </c>
      <c r="E112" s="146"/>
      <c r="F112" s="146"/>
      <c r="G112" s="146"/>
      <c r="H112" s="146"/>
      <c r="I112" s="146"/>
      <c r="J112" s="147">
        <f>J260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44"/>
      <c r="C113" s="10"/>
      <c r="D113" s="145" t="s">
        <v>1329</v>
      </c>
      <c r="E113" s="146"/>
      <c r="F113" s="146"/>
      <c r="G113" s="146"/>
      <c r="H113" s="146"/>
      <c r="I113" s="146"/>
      <c r="J113" s="147">
        <f>J291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44"/>
      <c r="C114" s="10"/>
      <c r="D114" s="145" t="s">
        <v>1330</v>
      </c>
      <c r="E114" s="146"/>
      <c r="F114" s="146"/>
      <c r="G114" s="146"/>
      <c r="H114" s="146"/>
      <c r="I114" s="146"/>
      <c r="J114" s="147">
        <f>J306</f>
        <v>0</v>
      </c>
      <c r="K114" s="10"/>
      <c r="L114" s="14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44"/>
      <c r="C115" s="10"/>
      <c r="D115" s="145" t="s">
        <v>1331</v>
      </c>
      <c r="E115" s="146"/>
      <c r="F115" s="146"/>
      <c r="G115" s="146"/>
      <c r="H115" s="146"/>
      <c r="I115" s="146"/>
      <c r="J115" s="147">
        <f>J321</f>
        <v>0</v>
      </c>
      <c r="K115" s="10"/>
      <c r="L115" s="14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44"/>
      <c r="C116" s="10"/>
      <c r="D116" s="145" t="s">
        <v>1332</v>
      </c>
      <c r="E116" s="146"/>
      <c r="F116" s="146"/>
      <c r="G116" s="146"/>
      <c r="H116" s="146"/>
      <c r="I116" s="146"/>
      <c r="J116" s="147">
        <f>J327</f>
        <v>0</v>
      </c>
      <c r="K116" s="10"/>
      <c r="L116" s="14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4"/>
      <c r="C117" s="10"/>
      <c r="D117" s="145" t="s">
        <v>1336</v>
      </c>
      <c r="E117" s="146"/>
      <c r="F117" s="146"/>
      <c r="G117" s="146"/>
      <c r="H117" s="146"/>
      <c r="I117" s="146"/>
      <c r="J117" s="147">
        <f>J336</f>
        <v>0</v>
      </c>
      <c r="K117" s="10"/>
      <c r="L117" s="14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4"/>
      <c r="C118" s="10"/>
      <c r="D118" s="145" t="s">
        <v>1337</v>
      </c>
      <c r="E118" s="146"/>
      <c r="F118" s="146"/>
      <c r="G118" s="146"/>
      <c r="H118" s="146"/>
      <c r="I118" s="146"/>
      <c r="J118" s="147">
        <f>J338</f>
        <v>0</v>
      </c>
      <c r="K118" s="10"/>
      <c r="L118" s="14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4.88" customHeight="1">
      <c r="A119" s="10"/>
      <c r="B119" s="144"/>
      <c r="C119" s="10"/>
      <c r="D119" s="145" t="s">
        <v>1331</v>
      </c>
      <c r="E119" s="146"/>
      <c r="F119" s="146"/>
      <c r="G119" s="146"/>
      <c r="H119" s="146"/>
      <c r="I119" s="146"/>
      <c r="J119" s="147">
        <f>J339</f>
        <v>0</v>
      </c>
      <c r="K119" s="10"/>
      <c r="L119" s="14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4"/>
      <c r="C120" s="10"/>
      <c r="D120" s="145" t="s">
        <v>1338</v>
      </c>
      <c r="E120" s="146"/>
      <c r="F120" s="146"/>
      <c r="G120" s="146"/>
      <c r="H120" s="146"/>
      <c r="I120" s="146"/>
      <c r="J120" s="147">
        <f>J345</f>
        <v>0</v>
      </c>
      <c r="K120" s="10"/>
      <c r="L120" s="144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6" s="2" customFormat="1" ht="6.96" customHeight="1">
      <c r="A126" s="37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4.96" customHeight="1">
      <c r="A127" s="37"/>
      <c r="B127" s="38"/>
      <c r="C127" s="22" t="s">
        <v>187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17</v>
      </c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6.5" customHeight="1">
      <c r="A130" s="37"/>
      <c r="B130" s="38"/>
      <c r="C130" s="37"/>
      <c r="D130" s="37"/>
      <c r="E130" s="121" t="str">
        <f>E7</f>
        <v>Učebny kybernetické ochrany budova SPŠ D.K.n.L.</v>
      </c>
      <c r="F130" s="31"/>
      <c r="G130" s="31"/>
      <c r="H130" s="31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120</v>
      </c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6.5" customHeight="1">
      <c r="A132" s="37"/>
      <c r="B132" s="38"/>
      <c r="C132" s="37"/>
      <c r="D132" s="37"/>
      <c r="E132" s="66" t="str">
        <f>E9</f>
        <v>5 - Elektroinstalace</v>
      </c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21</v>
      </c>
      <c r="D134" s="37"/>
      <c r="E134" s="37"/>
      <c r="F134" s="26" t="str">
        <f>F12</f>
        <v xml:space="preserve"> </v>
      </c>
      <c r="G134" s="37"/>
      <c r="H134" s="37"/>
      <c r="I134" s="31" t="s">
        <v>23</v>
      </c>
      <c r="J134" s="68" t="str">
        <f>IF(J12="","",J12)</f>
        <v>20. 7. 2023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40.05" customHeight="1">
      <c r="A136" s="37"/>
      <c r="B136" s="38"/>
      <c r="C136" s="31" t="s">
        <v>25</v>
      </c>
      <c r="D136" s="37"/>
      <c r="E136" s="37"/>
      <c r="F136" s="26" t="str">
        <f>E15</f>
        <v>SPOŠ Dvůr Králové n.L., E.Krásnohorské 2029</v>
      </c>
      <c r="G136" s="37"/>
      <c r="H136" s="37"/>
      <c r="I136" s="31" t="s">
        <v>31</v>
      </c>
      <c r="J136" s="35" t="str">
        <f>E21</f>
        <v>Projektis spol. s r.o., Legionářská 562, D.K.n.L.</v>
      </c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5.15" customHeight="1">
      <c r="A137" s="37"/>
      <c r="B137" s="38"/>
      <c r="C137" s="31" t="s">
        <v>29</v>
      </c>
      <c r="D137" s="37"/>
      <c r="E137" s="37"/>
      <c r="F137" s="26" t="str">
        <f>IF(E18="","",E18)</f>
        <v>Vyplň údaj</v>
      </c>
      <c r="G137" s="37"/>
      <c r="H137" s="37"/>
      <c r="I137" s="31" t="s">
        <v>34</v>
      </c>
      <c r="J137" s="35" t="str">
        <f>E24</f>
        <v>ing. V. Švehla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0.32" customHeight="1">
      <c r="A138" s="37"/>
      <c r="B138" s="38"/>
      <c r="C138" s="37"/>
      <c r="D138" s="37"/>
      <c r="E138" s="37"/>
      <c r="F138" s="37"/>
      <c r="G138" s="37"/>
      <c r="H138" s="37"/>
      <c r="I138" s="37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11" customFormat="1" ht="29.28" customHeight="1">
      <c r="A139" s="148"/>
      <c r="B139" s="149"/>
      <c r="C139" s="150" t="s">
        <v>188</v>
      </c>
      <c r="D139" s="151" t="s">
        <v>62</v>
      </c>
      <c r="E139" s="151" t="s">
        <v>58</v>
      </c>
      <c r="F139" s="151" t="s">
        <v>59</v>
      </c>
      <c r="G139" s="151" t="s">
        <v>189</v>
      </c>
      <c r="H139" s="151" t="s">
        <v>190</v>
      </c>
      <c r="I139" s="151" t="s">
        <v>191</v>
      </c>
      <c r="J139" s="151" t="s">
        <v>163</v>
      </c>
      <c r="K139" s="152" t="s">
        <v>192</v>
      </c>
      <c r="L139" s="153"/>
      <c r="M139" s="85" t="s">
        <v>1</v>
      </c>
      <c r="N139" s="86" t="s">
        <v>41</v>
      </c>
      <c r="O139" s="86" t="s">
        <v>193</v>
      </c>
      <c r="P139" s="86" t="s">
        <v>194</v>
      </c>
      <c r="Q139" s="86" t="s">
        <v>195</v>
      </c>
      <c r="R139" s="86" t="s">
        <v>196</v>
      </c>
      <c r="S139" s="86" t="s">
        <v>197</v>
      </c>
      <c r="T139" s="87" t="s">
        <v>198</v>
      </c>
      <c r="U139" s="148"/>
      <c r="V139" s="148"/>
      <c r="W139" s="148"/>
      <c r="X139" s="148"/>
      <c r="Y139" s="148"/>
      <c r="Z139" s="148"/>
      <c r="AA139" s="148"/>
      <c r="AB139" s="148"/>
      <c r="AC139" s="148"/>
      <c r="AD139" s="148"/>
      <c r="AE139" s="148"/>
    </row>
    <row r="140" s="2" customFormat="1" ht="22.8" customHeight="1">
      <c r="A140" s="37"/>
      <c r="B140" s="38"/>
      <c r="C140" s="92" t="s">
        <v>199</v>
      </c>
      <c r="D140" s="37"/>
      <c r="E140" s="37"/>
      <c r="F140" s="37"/>
      <c r="G140" s="37"/>
      <c r="H140" s="37"/>
      <c r="I140" s="37"/>
      <c r="J140" s="154">
        <f>BK140</f>
        <v>0</v>
      </c>
      <c r="K140" s="37"/>
      <c r="L140" s="38"/>
      <c r="M140" s="88"/>
      <c r="N140" s="72"/>
      <c r="O140" s="89"/>
      <c r="P140" s="155">
        <f>P141</f>
        <v>0</v>
      </c>
      <c r="Q140" s="89"/>
      <c r="R140" s="155">
        <f>R141</f>
        <v>0</v>
      </c>
      <c r="S140" s="89"/>
      <c r="T140" s="156">
        <f>T141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76</v>
      </c>
      <c r="AU140" s="18" t="s">
        <v>165</v>
      </c>
      <c r="BK140" s="157">
        <f>BK141</f>
        <v>0</v>
      </c>
    </row>
    <row r="141" s="12" customFormat="1" ht="25.92" customHeight="1">
      <c r="A141" s="12"/>
      <c r="B141" s="158"/>
      <c r="C141" s="12"/>
      <c r="D141" s="159" t="s">
        <v>76</v>
      </c>
      <c r="E141" s="160" t="s">
        <v>276</v>
      </c>
      <c r="F141" s="160" t="s">
        <v>1125</v>
      </c>
      <c r="G141" s="12"/>
      <c r="H141" s="12"/>
      <c r="I141" s="161"/>
      <c r="J141" s="162">
        <f>BK141</f>
        <v>0</v>
      </c>
      <c r="K141" s="12"/>
      <c r="L141" s="158"/>
      <c r="M141" s="163"/>
      <c r="N141" s="164"/>
      <c r="O141" s="164"/>
      <c r="P141" s="165">
        <f>P142+P171+P173+P175+P254+P256+P258+P336+P338+P345</f>
        <v>0</v>
      </c>
      <c r="Q141" s="164"/>
      <c r="R141" s="165">
        <f>R142+R171+R173+R175+R254+R256+R258+R336+R338+R345</f>
        <v>0</v>
      </c>
      <c r="S141" s="164"/>
      <c r="T141" s="166">
        <f>T142+T171+T173+T175+T254+T256+T258+T336+T338+T345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9" t="s">
        <v>89</v>
      </c>
      <c r="AT141" s="167" t="s">
        <v>76</v>
      </c>
      <c r="AU141" s="167" t="s">
        <v>77</v>
      </c>
      <c r="AY141" s="159" t="s">
        <v>202</v>
      </c>
      <c r="BK141" s="168">
        <f>BK142+BK171+BK173+BK175+BK254+BK256+BK258+BK336+BK338+BK345</f>
        <v>0</v>
      </c>
    </row>
    <row r="142" s="12" customFormat="1" ht="22.8" customHeight="1">
      <c r="A142" s="12"/>
      <c r="B142" s="158"/>
      <c r="C142" s="12"/>
      <c r="D142" s="159" t="s">
        <v>76</v>
      </c>
      <c r="E142" s="169" t="s">
        <v>1339</v>
      </c>
      <c r="F142" s="169" t="s">
        <v>1340</v>
      </c>
      <c r="G142" s="12"/>
      <c r="H142" s="12"/>
      <c r="I142" s="161"/>
      <c r="J142" s="170">
        <f>BK142</f>
        <v>0</v>
      </c>
      <c r="K142" s="12"/>
      <c r="L142" s="158"/>
      <c r="M142" s="163"/>
      <c r="N142" s="164"/>
      <c r="O142" s="164"/>
      <c r="P142" s="165">
        <f>P143+P161</f>
        <v>0</v>
      </c>
      <c r="Q142" s="164"/>
      <c r="R142" s="165">
        <f>R143+R161</f>
        <v>0</v>
      </c>
      <c r="S142" s="164"/>
      <c r="T142" s="166">
        <f>T143+T161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9" t="s">
        <v>89</v>
      </c>
      <c r="AT142" s="167" t="s">
        <v>76</v>
      </c>
      <c r="AU142" s="167" t="s">
        <v>8</v>
      </c>
      <c r="AY142" s="159" t="s">
        <v>202</v>
      </c>
      <c r="BK142" s="168">
        <f>BK143+BK161</f>
        <v>0</v>
      </c>
    </row>
    <row r="143" s="12" customFormat="1" ht="20.88" customHeight="1">
      <c r="A143" s="12"/>
      <c r="B143" s="158"/>
      <c r="C143" s="12"/>
      <c r="D143" s="159" t="s">
        <v>76</v>
      </c>
      <c r="E143" s="169" t="s">
        <v>1341</v>
      </c>
      <c r="F143" s="169" t="s">
        <v>1341</v>
      </c>
      <c r="G143" s="12"/>
      <c r="H143" s="12"/>
      <c r="I143" s="161"/>
      <c r="J143" s="170">
        <f>BK143</f>
        <v>0</v>
      </c>
      <c r="K143" s="12"/>
      <c r="L143" s="158"/>
      <c r="M143" s="163"/>
      <c r="N143" s="164"/>
      <c r="O143" s="164"/>
      <c r="P143" s="165">
        <f>SUM(P144:P160)</f>
        <v>0</v>
      </c>
      <c r="Q143" s="164"/>
      <c r="R143" s="165">
        <f>SUM(R144:R160)</f>
        <v>0</v>
      </c>
      <c r="S143" s="164"/>
      <c r="T143" s="166">
        <f>SUM(T144:T160)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9" t="s">
        <v>8</v>
      </c>
      <c r="AT143" s="167" t="s">
        <v>76</v>
      </c>
      <c r="AU143" s="167" t="s">
        <v>86</v>
      </c>
      <c r="AY143" s="159" t="s">
        <v>202</v>
      </c>
      <c r="BK143" s="168">
        <f>SUM(BK144:BK160)</f>
        <v>0</v>
      </c>
    </row>
    <row r="144" s="2" customFormat="1" ht="16.5" customHeight="1">
      <c r="A144" s="37"/>
      <c r="B144" s="171"/>
      <c r="C144" s="202" t="s">
        <v>8</v>
      </c>
      <c r="D144" s="202" t="s">
        <v>276</v>
      </c>
      <c r="E144" s="203" t="s">
        <v>1342</v>
      </c>
      <c r="F144" s="204" t="s">
        <v>1343</v>
      </c>
      <c r="G144" s="205" t="s">
        <v>1344</v>
      </c>
      <c r="H144" s="206">
        <v>1</v>
      </c>
      <c r="I144" s="207"/>
      <c r="J144" s="208">
        <f>ROUND(I144*H144,0)</f>
        <v>0</v>
      </c>
      <c r="K144" s="204" t="s">
        <v>1</v>
      </c>
      <c r="L144" s="209"/>
      <c r="M144" s="210" t="s">
        <v>1</v>
      </c>
      <c r="N144" s="211" t="s">
        <v>42</v>
      </c>
      <c r="O144" s="7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238</v>
      </c>
      <c r="AT144" s="183" t="s">
        <v>276</v>
      </c>
      <c r="AU144" s="183" t="s">
        <v>89</v>
      </c>
      <c r="AY144" s="18" t="s">
        <v>202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</v>
      </c>
      <c r="BK144" s="184">
        <f>ROUND(I144*H144,0)</f>
        <v>0</v>
      </c>
      <c r="BL144" s="18" t="s">
        <v>92</v>
      </c>
      <c r="BM144" s="183" t="s">
        <v>1345</v>
      </c>
    </row>
    <row r="145" s="2" customFormat="1" ht="16.5" customHeight="1">
      <c r="A145" s="37"/>
      <c r="B145" s="171"/>
      <c r="C145" s="202" t="s">
        <v>86</v>
      </c>
      <c r="D145" s="202" t="s">
        <v>276</v>
      </c>
      <c r="E145" s="203" t="s">
        <v>1346</v>
      </c>
      <c r="F145" s="204" t="s">
        <v>1347</v>
      </c>
      <c r="G145" s="205" t="s">
        <v>1344</v>
      </c>
      <c r="H145" s="206">
        <v>3</v>
      </c>
      <c r="I145" s="207"/>
      <c r="J145" s="208">
        <f>ROUND(I145*H145,0)</f>
        <v>0</v>
      </c>
      <c r="K145" s="204" t="s">
        <v>1</v>
      </c>
      <c r="L145" s="209"/>
      <c r="M145" s="210" t="s">
        <v>1</v>
      </c>
      <c r="N145" s="211" t="s">
        <v>42</v>
      </c>
      <c r="O145" s="76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3" t="s">
        <v>238</v>
      </c>
      <c r="AT145" s="183" t="s">
        <v>276</v>
      </c>
      <c r="AU145" s="183" t="s">
        <v>89</v>
      </c>
      <c r="AY145" s="18" t="s">
        <v>202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</v>
      </c>
      <c r="BK145" s="184">
        <f>ROUND(I145*H145,0)</f>
        <v>0</v>
      </c>
      <c r="BL145" s="18" t="s">
        <v>92</v>
      </c>
      <c r="BM145" s="183" t="s">
        <v>1348</v>
      </c>
    </row>
    <row r="146" s="2" customFormat="1" ht="16.5" customHeight="1">
      <c r="A146" s="37"/>
      <c r="B146" s="171"/>
      <c r="C146" s="202" t="s">
        <v>89</v>
      </c>
      <c r="D146" s="202" t="s">
        <v>276</v>
      </c>
      <c r="E146" s="203" t="s">
        <v>1349</v>
      </c>
      <c r="F146" s="204" t="s">
        <v>1350</v>
      </c>
      <c r="G146" s="205" t="s">
        <v>1344</v>
      </c>
      <c r="H146" s="206">
        <v>1</v>
      </c>
      <c r="I146" s="207"/>
      <c r="J146" s="208">
        <f>ROUND(I146*H146,0)</f>
        <v>0</v>
      </c>
      <c r="K146" s="204" t="s">
        <v>1</v>
      </c>
      <c r="L146" s="209"/>
      <c r="M146" s="210" t="s">
        <v>1</v>
      </c>
      <c r="N146" s="211" t="s">
        <v>42</v>
      </c>
      <c r="O146" s="76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3" t="s">
        <v>238</v>
      </c>
      <c r="AT146" s="183" t="s">
        <v>276</v>
      </c>
      <c r="AU146" s="183" t="s">
        <v>89</v>
      </c>
      <c r="AY146" s="18" t="s">
        <v>202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</v>
      </c>
      <c r="BK146" s="184">
        <f>ROUND(I146*H146,0)</f>
        <v>0</v>
      </c>
      <c r="BL146" s="18" t="s">
        <v>92</v>
      </c>
      <c r="BM146" s="183" t="s">
        <v>1351</v>
      </c>
    </row>
    <row r="147" s="2" customFormat="1" ht="16.5" customHeight="1">
      <c r="A147" s="37"/>
      <c r="B147" s="171"/>
      <c r="C147" s="202" t="s">
        <v>92</v>
      </c>
      <c r="D147" s="202" t="s">
        <v>276</v>
      </c>
      <c r="E147" s="203" t="s">
        <v>1352</v>
      </c>
      <c r="F147" s="204" t="s">
        <v>1353</v>
      </c>
      <c r="G147" s="205" t="s">
        <v>1344</v>
      </c>
      <c r="H147" s="206">
        <v>1</v>
      </c>
      <c r="I147" s="207"/>
      <c r="J147" s="208">
        <f>ROUND(I147*H147,0)</f>
        <v>0</v>
      </c>
      <c r="K147" s="204" t="s">
        <v>1</v>
      </c>
      <c r="L147" s="209"/>
      <c r="M147" s="210" t="s">
        <v>1</v>
      </c>
      <c r="N147" s="211" t="s">
        <v>42</v>
      </c>
      <c r="O147" s="76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238</v>
      </c>
      <c r="AT147" s="183" t="s">
        <v>276</v>
      </c>
      <c r="AU147" s="183" t="s">
        <v>89</v>
      </c>
      <c r="AY147" s="18" t="s">
        <v>202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</v>
      </c>
      <c r="BK147" s="184">
        <f>ROUND(I147*H147,0)</f>
        <v>0</v>
      </c>
      <c r="BL147" s="18" t="s">
        <v>92</v>
      </c>
      <c r="BM147" s="183" t="s">
        <v>1354</v>
      </c>
    </row>
    <row r="148" s="2" customFormat="1" ht="16.5" customHeight="1">
      <c r="A148" s="37"/>
      <c r="B148" s="171"/>
      <c r="C148" s="202" t="s">
        <v>95</v>
      </c>
      <c r="D148" s="202" t="s">
        <v>276</v>
      </c>
      <c r="E148" s="203" t="s">
        <v>1355</v>
      </c>
      <c r="F148" s="204" t="s">
        <v>1356</v>
      </c>
      <c r="G148" s="205" t="s">
        <v>1344</v>
      </c>
      <c r="H148" s="206">
        <v>1</v>
      </c>
      <c r="I148" s="207"/>
      <c r="J148" s="208">
        <f>ROUND(I148*H148,0)</f>
        <v>0</v>
      </c>
      <c r="K148" s="204" t="s">
        <v>1</v>
      </c>
      <c r="L148" s="209"/>
      <c r="M148" s="210" t="s">
        <v>1</v>
      </c>
      <c r="N148" s="211" t="s">
        <v>42</v>
      </c>
      <c r="O148" s="76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3" t="s">
        <v>238</v>
      </c>
      <c r="AT148" s="183" t="s">
        <v>276</v>
      </c>
      <c r="AU148" s="183" t="s">
        <v>89</v>
      </c>
      <c r="AY148" s="18" t="s">
        <v>202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</v>
      </c>
      <c r="BK148" s="184">
        <f>ROUND(I148*H148,0)</f>
        <v>0</v>
      </c>
      <c r="BL148" s="18" t="s">
        <v>92</v>
      </c>
      <c r="BM148" s="183" t="s">
        <v>1357</v>
      </c>
    </row>
    <row r="149" s="2" customFormat="1" ht="16.5" customHeight="1">
      <c r="A149" s="37"/>
      <c r="B149" s="171"/>
      <c r="C149" s="202" t="s">
        <v>98</v>
      </c>
      <c r="D149" s="202" t="s">
        <v>276</v>
      </c>
      <c r="E149" s="203" t="s">
        <v>1358</v>
      </c>
      <c r="F149" s="204" t="s">
        <v>1359</v>
      </c>
      <c r="G149" s="205" t="s">
        <v>1344</v>
      </c>
      <c r="H149" s="206">
        <v>2</v>
      </c>
      <c r="I149" s="207"/>
      <c r="J149" s="208">
        <f>ROUND(I149*H149,0)</f>
        <v>0</v>
      </c>
      <c r="K149" s="204" t="s">
        <v>1</v>
      </c>
      <c r="L149" s="209"/>
      <c r="M149" s="210" t="s">
        <v>1</v>
      </c>
      <c r="N149" s="211" t="s">
        <v>42</v>
      </c>
      <c r="O149" s="76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3" t="s">
        <v>238</v>
      </c>
      <c r="AT149" s="183" t="s">
        <v>276</v>
      </c>
      <c r="AU149" s="183" t="s">
        <v>89</v>
      </c>
      <c r="AY149" s="18" t="s">
        <v>202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</v>
      </c>
      <c r="BK149" s="184">
        <f>ROUND(I149*H149,0)</f>
        <v>0</v>
      </c>
      <c r="BL149" s="18" t="s">
        <v>92</v>
      </c>
      <c r="BM149" s="183" t="s">
        <v>1360</v>
      </c>
    </row>
    <row r="150" s="2" customFormat="1" ht="16.5" customHeight="1">
      <c r="A150" s="37"/>
      <c r="B150" s="171"/>
      <c r="C150" s="202" t="s">
        <v>232</v>
      </c>
      <c r="D150" s="202" t="s">
        <v>276</v>
      </c>
      <c r="E150" s="203" t="s">
        <v>1361</v>
      </c>
      <c r="F150" s="204" t="s">
        <v>1362</v>
      </c>
      <c r="G150" s="205" t="s">
        <v>1344</v>
      </c>
      <c r="H150" s="206">
        <v>2</v>
      </c>
      <c r="I150" s="207"/>
      <c r="J150" s="208">
        <f>ROUND(I150*H150,0)</f>
        <v>0</v>
      </c>
      <c r="K150" s="204" t="s">
        <v>1</v>
      </c>
      <c r="L150" s="209"/>
      <c r="M150" s="210" t="s">
        <v>1</v>
      </c>
      <c r="N150" s="211" t="s">
        <v>42</v>
      </c>
      <c r="O150" s="76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3" t="s">
        <v>238</v>
      </c>
      <c r="AT150" s="183" t="s">
        <v>276</v>
      </c>
      <c r="AU150" s="183" t="s">
        <v>89</v>
      </c>
      <c r="AY150" s="18" t="s">
        <v>202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8" t="s">
        <v>8</v>
      </c>
      <c r="BK150" s="184">
        <f>ROUND(I150*H150,0)</f>
        <v>0</v>
      </c>
      <c r="BL150" s="18" t="s">
        <v>92</v>
      </c>
      <c r="BM150" s="183" t="s">
        <v>1363</v>
      </c>
    </row>
    <row r="151" s="2" customFormat="1" ht="16.5" customHeight="1">
      <c r="A151" s="37"/>
      <c r="B151" s="171"/>
      <c r="C151" s="202" t="s">
        <v>238</v>
      </c>
      <c r="D151" s="202" t="s">
        <v>276</v>
      </c>
      <c r="E151" s="203" t="s">
        <v>1364</v>
      </c>
      <c r="F151" s="204" t="s">
        <v>1365</v>
      </c>
      <c r="G151" s="205" t="s">
        <v>1344</v>
      </c>
      <c r="H151" s="206">
        <v>1</v>
      </c>
      <c r="I151" s="207"/>
      <c r="J151" s="208">
        <f>ROUND(I151*H151,0)</f>
        <v>0</v>
      </c>
      <c r="K151" s="204" t="s">
        <v>1</v>
      </c>
      <c r="L151" s="209"/>
      <c r="M151" s="210" t="s">
        <v>1</v>
      </c>
      <c r="N151" s="211" t="s">
        <v>42</v>
      </c>
      <c r="O151" s="76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3" t="s">
        <v>238</v>
      </c>
      <c r="AT151" s="183" t="s">
        <v>276</v>
      </c>
      <c r="AU151" s="183" t="s">
        <v>89</v>
      </c>
      <c r="AY151" s="18" t="s">
        <v>202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8</v>
      </c>
      <c r="BK151" s="184">
        <f>ROUND(I151*H151,0)</f>
        <v>0</v>
      </c>
      <c r="BL151" s="18" t="s">
        <v>92</v>
      </c>
      <c r="BM151" s="183" t="s">
        <v>1366</v>
      </c>
    </row>
    <row r="152" s="2" customFormat="1" ht="16.5" customHeight="1">
      <c r="A152" s="37"/>
      <c r="B152" s="171"/>
      <c r="C152" s="202" t="s">
        <v>244</v>
      </c>
      <c r="D152" s="202" t="s">
        <v>276</v>
      </c>
      <c r="E152" s="203" t="s">
        <v>1367</v>
      </c>
      <c r="F152" s="204" t="s">
        <v>1368</v>
      </c>
      <c r="G152" s="205" t="s">
        <v>1344</v>
      </c>
      <c r="H152" s="206">
        <v>31</v>
      </c>
      <c r="I152" s="207"/>
      <c r="J152" s="208">
        <f>ROUND(I152*H152,0)</f>
        <v>0</v>
      </c>
      <c r="K152" s="204" t="s">
        <v>1</v>
      </c>
      <c r="L152" s="209"/>
      <c r="M152" s="210" t="s">
        <v>1</v>
      </c>
      <c r="N152" s="211" t="s">
        <v>42</v>
      </c>
      <c r="O152" s="76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3" t="s">
        <v>238</v>
      </c>
      <c r="AT152" s="183" t="s">
        <v>276</v>
      </c>
      <c r="AU152" s="183" t="s">
        <v>89</v>
      </c>
      <c r="AY152" s="18" t="s">
        <v>202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8</v>
      </c>
      <c r="BK152" s="184">
        <f>ROUND(I152*H152,0)</f>
        <v>0</v>
      </c>
      <c r="BL152" s="18" t="s">
        <v>92</v>
      </c>
      <c r="BM152" s="183" t="s">
        <v>1369</v>
      </c>
    </row>
    <row r="153" s="2" customFormat="1" ht="16.5" customHeight="1">
      <c r="A153" s="37"/>
      <c r="B153" s="171"/>
      <c r="C153" s="202" t="s">
        <v>248</v>
      </c>
      <c r="D153" s="202" t="s">
        <v>276</v>
      </c>
      <c r="E153" s="203" t="s">
        <v>1370</v>
      </c>
      <c r="F153" s="204" t="s">
        <v>1371</v>
      </c>
      <c r="G153" s="205" t="s">
        <v>1344</v>
      </c>
      <c r="H153" s="206">
        <v>1</v>
      </c>
      <c r="I153" s="207"/>
      <c r="J153" s="208">
        <f>ROUND(I153*H153,0)</f>
        <v>0</v>
      </c>
      <c r="K153" s="204" t="s">
        <v>1</v>
      </c>
      <c r="L153" s="209"/>
      <c r="M153" s="210" t="s">
        <v>1</v>
      </c>
      <c r="N153" s="211" t="s">
        <v>42</v>
      </c>
      <c r="O153" s="76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3" t="s">
        <v>238</v>
      </c>
      <c r="AT153" s="183" t="s">
        <v>276</v>
      </c>
      <c r="AU153" s="183" t="s">
        <v>89</v>
      </c>
      <c r="AY153" s="18" t="s">
        <v>202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8" t="s">
        <v>8</v>
      </c>
      <c r="BK153" s="184">
        <f>ROUND(I153*H153,0)</f>
        <v>0</v>
      </c>
      <c r="BL153" s="18" t="s">
        <v>92</v>
      </c>
      <c r="BM153" s="183" t="s">
        <v>1372</v>
      </c>
    </row>
    <row r="154" s="2" customFormat="1" ht="16.5" customHeight="1">
      <c r="A154" s="37"/>
      <c r="B154" s="171"/>
      <c r="C154" s="202" t="s">
        <v>82</v>
      </c>
      <c r="D154" s="202" t="s">
        <v>276</v>
      </c>
      <c r="E154" s="203" t="s">
        <v>1373</v>
      </c>
      <c r="F154" s="204" t="s">
        <v>1374</v>
      </c>
      <c r="G154" s="205" t="s">
        <v>1344</v>
      </c>
      <c r="H154" s="206">
        <v>4</v>
      </c>
      <c r="I154" s="207"/>
      <c r="J154" s="208">
        <f>ROUND(I154*H154,0)</f>
        <v>0</v>
      </c>
      <c r="K154" s="204" t="s">
        <v>1</v>
      </c>
      <c r="L154" s="209"/>
      <c r="M154" s="210" t="s">
        <v>1</v>
      </c>
      <c r="N154" s="211" t="s">
        <v>42</v>
      </c>
      <c r="O154" s="76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3" t="s">
        <v>238</v>
      </c>
      <c r="AT154" s="183" t="s">
        <v>276</v>
      </c>
      <c r="AU154" s="183" t="s">
        <v>89</v>
      </c>
      <c r="AY154" s="18" t="s">
        <v>202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</v>
      </c>
      <c r="BK154" s="184">
        <f>ROUND(I154*H154,0)</f>
        <v>0</v>
      </c>
      <c r="BL154" s="18" t="s">
        <v>92</v>
      </c>
      <c r="BM154" s="183" t="s">
        <v>1375</v>
      </c>
    </row>
    <row r="155" s="2" customFormat="1" ht="16.5" customHeight="1">
      <c r="A155" s="37"/>
      <c r="B155" s="171"/>
      <c r="C155" s="202" t="s">
        <v>259</v>
      </c>
      <c r="D155" s="202" t="s">
        <v>276</v>
      </c>
      <c r="E155" s="203" t="s">
        <v>1376</v>
      </c>
      <c r="F155" s="204" t="s">
        <v>1377</v>
      </c>
      <c r="G155" s="205" t="s">
        <v>1344</v>
      </c>
      <c r="H155" s="206">
        <v>4</v>
      </c>
      <c r="I155" s="207"/>
      <c r="J155" s="208">
        <f>ROUND(I155*H155,0)</f>
        <v>0</v>
      </c>
      <c r="K155" s="204" t="s">
        <v>1</v>
      </c>
      <c r="L155" s="209"/>
      <c r="M155" s="210" t="s">
        <v>1</v>
      </c>
      <c r="N155" s="211" t="s">
        <v>42</v>
      </c>
      <c r="O155" s="76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3" t="s">
        <v>238</v>
      </c>
      <c r="AT155" s="183" t="s">
        <v>276</v>
      </c>
      <c r="AU155" s="183" t="s">
        <v>89</v>
      </c>
      <c r="AY155" s="18" t="s">
        <v>202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</v>
      </c>
      <c r="BK155" s="184">
        <f>ROUND(I155*H155,0)</f>
        <v>0</v>
      </c>
      <c r="BL155" s="18" t="s">
        <v>92</v>
      </c>
      <c r="BM155" s="183" t="s">
        <v>1378</v>
      </c>
    </row>
    <row r="156" s="2" customFormat="1" ht="16.5" customHeight="1">
      <c r="A156" s="37"/>
      <c r="B156" s="171"/>
      <c r="C156" s="202" t="s">
        <v>265</v>
      </c>
      <c r="D156" s="202" t="s">
        <v>276</v>
      </c>
      <c r="E156" s="203" t="s">
        <v>1379</v>
      </c>
      <c r="F156" s="204" t="s">
        <v>1380</v>
      </c>
      <c r="G156" s="205" t="s">
        <v>1344</v>
      </c>
      <c r="H156" s="206">
        <v>4</v>
      </c>
      <c r="I156" s="207"/>
      <c r="J156" s="208">
        <f>ROUND(I156*H156,0)</f>
        <v>0</v>
      </c>
      <c r="K156" s="204" t="s">
        <v>1</v>
      </c>
      <c r="L156" s="209"/>
      <c r="M156" s="210" t="s">
        <v>1</v>
      </c>
      <c r="N156" s="211" t="s">
        <v>42</v>
      </c>
      <c r="O156" s="76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3" t="s">
        <v>238</v>
      </c>
      <c r="AT156" s="183" t="s">
        <v>276</v>
      </c>
      <c r="AU156" s="183" t="s">
        <v>89</v>
      </c>
      <c r="AY156" s="18" t="s">
        <v>202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8" t="s">
        <v>8</v>
      </c>
      <c r="BK156" s="184">
        <f>ROUND(I156*H156,0)</f>
        <v>0</v>
      </c>
      <c r="BL156" s="18" t="s">
        <v>92</v>
      </c>
      <c r="BM156" s="183" t="s">
        <v>1381</v>
      </c>
    </row>
    <row r="157" s="2" customFormat="1" ht="16.5" customHeight="1">
      <c r="A157" s="37"/>
      <c r="B157" s="171"/>
      <c r="C157" s="202" t="s">
        <v>271</v>
      </c>
      <c r="D157" s="202" t="s">
        <v>276</v>
      </c>
      <c r="E157" s="203" t="s">
        <v>1382</v>
      </c>
      <c r="F157" s="204" t="s">
        <v>1383</v>
      </c>
      <c r="G157" s="205" t="s">
        <v>1344</v>
      </c>
      <c r="H157" s="206">
        <v>1</v>
      </c>
      <c r="I157" s="207"/>
      <c r="J157" s="208">
        <f>ROUND(I157*H157,0)</f>
        <v>0</v>
      </c>
      <c r="K157" s="204" t="s">
        <v>1</v>
      </c>
      <c r="L157" s="209"/>
      <c r="M157" s="210" t="s">
        <v>1</v>
      </c>
      <c r="N157" s="211" t="s">
        <v>42</v>
      </c>
      <c r="O157" s="76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3" t="s">
        <v>238</v>
      </c>
      <c r="AT157" s="183" t="s">
        <v>276</v>
      </c>
      <c r="AU157" s="183" t="s">
        <v>89</v>
      </c>
      <c r="AY157" s="18" t="s">
        <v>202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</v>
      </c>
      <c r="BK157" s="184">
        <f>ROUND(I157*H157,0)</f>
        <v>0</v>
      </c>
      <c r="BL157" s="18" t="s">
        <v>92</v>
      </c>
      <c r="BM157" s="183" t="s">
        <v>1384</v>
      </c>
    </row>
    <row r="158" s="2" customFormat="1" ht="16.5" customHeight="1">
      <c r="A158" s="37"/>
      <c r="B158" s="171"/>
      <c r="C158" s="202" t="s">
        <v>9</v>
      </c>
      <c r="D158" s="202" t="s">
        <v>276</v>
      </c>
      <c r="E158" s="203" t="s">
        <v>1385</v>
      </c>
      <c r="F158" s="204" t="s">
        <v>1386</v>
      </c>
      <c r="G158" s="205" t="s">
        <v>1344</v>
      </c>
      <c r="H158" s="206">
        <v>1</v>
      </c>
      <c r="I158" s="207"/>
      <c r="J158" s="208">
        <f>ROUND(I158*H158,0)</f>
        <v>0</v>
      </c>
      <c r="K158" s="204" t="s">
        <v>1</v>
      </c>
      <c r="L158" s="209"/>
      <c r="M158" s="210" t="s">
        <v>1</v>
      </c>
      <c r="N158" s="211" t="s">
        <v>42</v>
      </c>
      <c r="O158" s="76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3" t="s">
        <v>238</v>
      </c>
      <c r="AT158" s="183" t="s">
        <v>276</v>
      </c>
      <c r="AU158" s="183" t="s">
        <v>89</v>
      </c>
      <c r="AY158" s="18" t="s">
        <v>202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</v>
      </c>
      <c r="BK158" s="184">
        <f>ROUND(I158*H158,0)</f>
        <v>0</v>
      </c>
      <c r="BL158" s="18" t="s">
        <v>92</v>
      </c>
      <c r="BM158" s="183" t="s">
        <v>1387</v>
      </c>
    </row>
    <row r="159" s="2" customFormat="1" ht="16.5" customHeight="1">
      <c r="A159" s="37"/>
      <c r="B159" s="171"/>
      <c r="C159" s="202" t="s">
        <v>281</v>
      </c>
      <c r="D159" s="202" t="s">
        <v>276</v>
      </c>
      <c r="E159" s="203" t="s">
        <v>1388</v>
      </c>
      <c r="F159" s="204" t="s">
        <v>1389</v>
      </c>
      <c r="G159" s="205" t="s">
        <v>1130</v>
      </c>
      <c r="H159" s="206">
        <v>1</v>
      </c>
      <c r="I159" s="207"/>
      <c r="J159" s="208">
        <f>ROUND(I159*H159,0)</f>
        <v>0</v>
      </c>
      <c r="K159" s="204" t="s">
        <v>1</v>
      </c>
      <c r="L159" s="209"/>
      <c r="M159" s="210" t="s">
        <v>1</v>
      </c>
      <c r="N159" s="211" t="s">
        <v>42</v>
      </c>
      <c r="O159" s="76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3" t="s">
        <v>238</v>
      </c>
      <c r="AT159" s="183" t="s">
        <v>276</v>
      </c>
      <c r="AU159" s="183" t="s">
        <v>89</v>
      </c>
      <c r="AY159" s="18" t="s">
        <v>202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8" t="s">
        <v>8</v>
      </c>
      <c r="BK159" s="184">
        <f>ROUND(I159*H159,0)</f>
        <v>0</v>
      </c>
      <c r="BL159" s="18" t="s">
        <v>92</v>
      </c>
      <c r="BM159" s="183" t="s">
        <v>1390</v>
      </c>
    </row>
    <row r="160" s="2" customFormat="1" ht="16.5" customHeight="1">
      <c r="A160" s="37"/>
      <c r="B160" s="171"/>
      <c r="C160" s="202" t="s">
        <v>287</v>
      </c>
      <c r="D160" s="202" t="s">
        <v>276</v>
      </c>
      <c r="E160" s="203" t="s">
        <v>1391</v>
      </c>
      <c r="F160" s="204" t="s">
        <v>1392</v>
      </c>
      <c r="G160" s="205" t="s">
        <v>1130</v>
      </c>
      <c r="H160" s="206">
        <v>1</v>
      </c>
      <c r="I160" s="207"/>
      <c r="J160" s="208">
        <f>ROUND(I160*H160,0)</f>
        <v>0</v>
      </c>
      <c r="K160" s="204" t="s">
        <v>1</v>
      </c>
      <c r="L160" s="209"/>
      <c r="M160" s="210" t="s">
        <v>1</v>
      </c>
      <c r="N160" s="211" t="s">
        <v>42</v>
      </c>
      <c r="O160" s="76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3" t="s">
        <v>238</v>
      </c>
      <c r="AT160" s="183" t="s">
        <v>276</v>
      </c>
      <c r="AU160" s="183" t="s">
        <v>89</v>
      </c>
      <c r="AY160" s="18" t="s">
        <v>202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8" t="s">
        <v>8</v>
      </c>
      <c r="BK160" s="184">
        <f>ROUND(I160*H160,0)</f>
        <v>0</v>
      </c>
      <c r="BL160" s="18" t="s">
        <v>92</v>
      </c>
      <c r="BM160" s="183" t="s">
        <v>1393</v>
      </c>
    </row>
    <row r="161" s="12" customFormat="1" ht="20.88" customHeight="1">
      <c r="A161" s="12"/>
      <c r="B161" s="158"/>
      <c r="C161" s="12"/>
      <c r="D161" s="159" t="s">
        <v>76</v>
      </c>
      <c r="E161" s="169" t="s">
        <v>1394</v>
      </c>
      <c r="F161" s="169" t="s">
        <v>1394</v>
      </c>
      <c r="G161" s="12"/>
      <c r="H161" s="12"/>
      <c r="I161" s="161"/>
      <c r="J161" s="170">
        <f>BK161</f>
        <v>0</v>
      </c>
      <c r="K161" s="12"/>
      <c r="L161" s="158"/>
      <c r="M161" s="163"/>
      <c r="N161" s="164"/>
      <c r="O161" s="164"/>
      <c r="P161" s="165">
        <f>SUM(P162:P170)</f>
        <v>0</v>
      </c>
      <c r="Q161" s="164"/>
      <c r="R161" s="165">
        <f>SUM(R162:R170)</f>
        <v>0</v>
      </c>
      <c r="S161" s="164"/>
      <c r="T161" s="166">
        <f>SUM(T162:T170)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8</v>
      </c>
      <c r="AT161" s="167" t="s">
        <v>76</v>
      </c>
      <c r="AU161" s="167" t="s">
        <v>86</v>
      </c>
      <c r="AY161" s="159" t="s">
        <v>202</v>
      </c>
      <c r="BK161" s="168">
        <f>SUM(BK162:BK170)</f>
        <v>0</v>
      </c>
    </row>
    <row r="162" s="2" customFormat="1" ht="16.5" customHeight="1">
      <c r="A162" s="37"/>
      <c r="B162" s="171"/>
      <c r="C162" s="202" t="s">
        <v>292</v>
      </c>
      <c r="D162" s="202" t="s">
        <v>276</v>
      </c>
      <c r="E162" s="203" t="s">
        <v>1395</v>
      </c>
      <c r="F162" s="204" t="s">
        <v>1396</v>
      </c>
      <c r="G162" s="205" t="s">
        <v>1344</v>
      </c>
      <c r="H162" s="206">
        <v>1</v>
      </c>
      <c r="I162" s="207"/>
      <c r="J162" s="208">
        <f>ROUND(I162*H162,0)</f>
        <v>0</v>
      </c>
      <c r="K162" s="204" t="s">
        <v>1</v>
      </c>
      <c r="L162" s="209"/>
      <c r="M162" s="210" t="s">
        <v>1</v>
      </c>
      <c r="N162" s="211" t="s">
        <v>42</v>
      </c>
      <c r="O162" s="76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3" t="s">
        <v>238</v>
      </c>
      <c r="AT162" s="183" t="s">
        <v>276</v>
      </c>
      <c r="AU162" s="183" t="s">
        <v>89</v>
      </c>
      <c r="AY162" s="18" t="s">
        <v>202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</v>
      </c>
      <c r="BK162" s="184">
        <f>ROUND(I162*H162,0)</f>
        <v>0</v>
      </c>
      <c r="BL162" s="18" t="s">
        <v>92</v>
      </c>
      <c r="BM162" s="183" t="s">
        <v>1397</v>
      </c>
    </row>
    <row r="163" s="2" customFormat="1" ht="16.5" customHeight="1">
      <c r="A163" s="37"/>
      <c r="B163" s="171"/>
      <c r="C163" s="202" t="s">
        <v>298</v>
      </c>
      <c r="D163" s="202" t="s">
        <v>276</v>
      </c>
      <c r="E163" s="203" t="s">
        <v>1346</v>
      </c>
      <c r="F163" s="204" t="s">
        <v>1347</v>
      </c>
      <c r="G163" s="205" t="s">
        <v>1344</v>
      </c>
      <c r="H163" s="206">
        <v>0.59999999999999998</v>
      </c>
      <c r="I163" s="207"/>
      <c r="J163" s="208">
        <f>ROUND(I163*H163,0)</f>
        <v>0</v>
      </c>
      <c r="K163" s="204" t="s">
        <v>1</v>
      </c>
      <c r="L163" s="209"/>
      <c r="M163" s="210" t="s">
        <v>1</v>
      </c>
      <c r="N163" s="211" t="s">
        <v>42</v>
      </c>
      <c r="O163" s="76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3" t="s">
        <v>238</v>
      </c>
      <c r="AT163" s="183" t="s">
        <v>276</v>
      </c>
      <c r="AU163" s="183" t="s">
        <v>89</v>
      </c>
      <c r="AY163" s="18" t="s">
        <v>202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8" t="s">
        <v>8</v>
      </c>
      <c r="BK163" s="184">
        <f>ROUND(I163*H163,0)</f>
        <v>0</v>
      </c>
      <c r="BL163" s="18" t="s">
        <v>92</v>
      </c>
      <c r="BM163" s="183" t="s">
        <v>1398</v>
      </c>
    </row>
    <row r="164" s="2" customFormat="1" ht="16.5" customHeight="1">
      <c r="A164" s="37"/>
      <c r="B164" s="171"/>
      <c r="C164" s="202" t="s">
        <v>306</v>
      </c>
      <c r="D164" s="202" t="s">
        <v>276</v>
      </c>
      <c r="E164" s="203" t="s">
        <v>1399</v>
      </c>
      <c r="F164" s="204" t="s">
        <v>1400</v>
      </c>
      <c r="G164" s="205" t="s">
        <v>1344</v>
      </c>
      <c r="H164" s="206">
        <v>1</v>
      </c>
      <c r="I164" s="207"/>
      <c r="J164" s="208">
        <f>ROUND(I164*H164,0)</f>
        <v>0</v>
      </c>
      <c r="K164" s="204" t="s">
        <v>1</v>
      </c>
      <c r="L164" s="209"/>
      <c r="M164" s="210" t="s">
        <v>1</v>
      </c>
      <c r="N164" s="211" t="s">
        <v>42</v>
      </c>
      <c r="O164" s="76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3" t="s">
        <v>238</v>
      </c>
      <c r="AT164" s="183" t="s">
        <v>276</v>
      </c>
      <c r="AU164" s="183" t="s">
        <v>89</v>
      </c>
      <c r="AY164" s="18" t="s">
        <v>202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</v>
      </c>
      <c r="BK164" s="184">
        <f>ROUND(I164*H164,0)</f>
        <v>0</v>
      </c>
      <c r="BL164" s="18" t="s">
        <v>92</v>
      </c>
      <c r="BM164" s="183" t="s">
        <v>1401</v>
      </c>
    </row>
    <row r="165" s="2" customFormat="1" ht="16.5" customHeight="1">
      <c r="A165" s="37"/>
      <c r="B165" s="171"/>
      <c r="C165" s="202" t="s">
        <v>7</v>
      </c>
      <c r="D165" s="202" t="s">
        <v>276</v>
      </c>
      <c r="E165" s="203" t="s">
        <v>1352</v>
      </c>
      <c r="F165" s="204" t="s">
        <v>1353</v>
      </c>
      <c r="G165" s="205" t="s">
        <v>1344</v>
      </c>
      <c r="H165" s="206">
        <v>1</v>
      </c>
      <c r="I165" s="207"/>
      <c r="J165" s="208">
        <f>ROUND(I165*H165,0)</f>
        <v>0</v>
      </c>
      <c r="K165" s="204" t="s">
        <v>1</v>
      </c>
      <c r="L165" s="209"/>
      <c r="M165" s="210" t="s">
        <v>1</v>
      </c>
      <c r="N165" s="211" t="s">
        <v>42</v>
      </c>
      <c r="O165" s="76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3" t="s">
        <v>238</v>
      </c>
      <c r="AT165" s="183" t="s">
        <v>276</v>
      </c>
      <c r="AU165" s="183" t="s">
        <v>89</v>
      </c>
      <c r="AY165" s="18" t="s">
        <v>202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8" t="s">
        <v>8</v>
      </c>
      <c r="BK165" s="184">
        <f>ROUND(I165*H165,0)</f>
        <v>0</v>
      </c>
      <c r="BL165" s="18" t="s">
        <v>92</v>
      </c>
      <c r="BM165" s="183" t="s">
        <v>1402</v>
      </c>
    </row>
    <row r="166" s="2" customFormat="1" ht="16.5" customHeight="1">
      <c r="A166" s="37"/>
      <c r="B166" s="171"/>
      <c r="C166" s="202" t="s">
        <v>316</v>
      </c>
      <c r="D166" s="202" t="s">
        <v>276</v>
      </c>
      <c r="E166" s="203" t="s">
        <v>1355</v>
      </c>
      <c r="F166" s="204" t="s">
        <v>1356</v>
      </c>
      <c r="G166" s="205" t="s">
        <v>1344</v>
      </c>
      <c r="H166" s="206">
        <v>1</v>
      </c>
      <c r="I166" s="207"/>
      <c r="J166" s="208">
        <f>ROUND(I166*H166,0)</f>
        <v>0</v>
      </c>
      <c r="K166" s="204" t="s">
        <v>1</v>
      </c>
      <c r="L166" s="209"/>
      <c r="M166" s="210" t="s">
        <v>1</v>
      </c>
      <c r="N166" s="211" t="s">
        <v>42</v>
      </c>
      <c r="O166" s="76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3" t="s">
        <v>238</v>
      </c>
      <c r="AT166" s="183" t="s">
        <v>276</v>
      </c>
      <c r="AU166" s="183" t="s">
        <v>89</v>
      </c>
      <c r="AY166" s="18" t="s">
        <v>202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</v>
      </c>
      <c r="BK166" s="184">
        <f>ROUND(I166*H166,0)</f>
        <v>0</v>
      </c>
      <c r="BL166" s="18" t="s">
        <v>92</v>
      </c>
      <c r="BM166" s="183" t="s">
        <v>1403</v>
      </c>
    </row>
    <row r="167" s="2" customFormat="1" ht="16.5" customHeight="1">
      <c r="A167" s="37"/>
      <c r="B167" s="171"/>
      <c r="C167" s="202" t="s">
        <v>321</v>
      </c>
      <c r="D167" s="202" t="s">
        <v>276</v>
      </c>
      <c r="E167" s="203" t="s">
        <v>1404</v>
      </c>
      <c r="F167" s="204" t="s">
        <v>1365</v>
      </c>
      <c r="G167" s="205" t="s">
        <v>1344</v>
      </c>
      <c r="H167" s="206">
        <v>2</v>
      </c>
      <c r="I167" s="207"/>
      <c r="J167" s="208">
        <f>ROUND(I167*H167,0)</f>
        <v>0</v>
      </c>
      <c r="K167" s="204" t="s">
        <v>1</v>
      </c>
      <c r="L167" s="209"/>
      <c r="M167" s="210" t="s">
        <v>1</v>
      </c>
      <c r="N167" s="211" t="s">
        <v>42</v>
      </c>
      <c r="O167" s="76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3" t="s">
        <v>238</v>
      </c>
      <c r="AT167" s="183" t="s">
        <v>276</v>
      </c>
      <c r="AU167" s="183" t="s">
        <v>89</v>
      </c>
      <c r="AY167" s="18" t="s">
        <v>202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</v>
      </c>
      <c r="BK167" s="184">
        <f>ROUND(I167*H167,0)</f>
        <v>0</v>
      </c>
      <c r="BL167" s="18" t="s">
        <v>92</v>
      </c>
      <c r="BM167" s="183" t="s">
        <v>1405</v>
      </c>
    </row>
    <row r="168" s="2" customFormat="1" ht="16.5" customHeight="1">
      <c r="A168" s="37"/>
      <c r="B168" s="171"/>
      <c r="C168" s="202" t="s">
        <v>326</v>
      </c>
      <c r="D168" s="202" t="s">
        <v>276</v>
      </c>
      <c r="E168" s="203" t="s">
        <v>1382</v>
      </c>
      <c r="F168" s="204" t="s">
        <v>1383</v>
      </c>
      <c r="G168" s="205" t="s">
        <v>1344</v>
      </c>
      <c r="H168" s="206">
        <v>3</v>
      </c>
      <c r="I168" s="207"/>
      <c r="J168" s="208">
        <f>ROUND(I168*H168,0)</f>
        <v>0</v>
      </c>
      <c r="K168" s="204" t="s">
        <v>1</v>
      </c>
      <c r="L168" s="209"/>
      <c r="M168" s="210" t="s">
        <v>1</v>
      </c>
      <c r="N168" s="211" t="s">
        <v>42</v>
      </c>
      <c r="O168" s="76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3" t="s">
        <v>238</v>
      </c>
      <c r="AT168" s="183" t="s">
        <v>276</v>
      </c>
      <c r="AU168" s="183" t="s">
        <v>89</v>
      </c>
      <c r="AY168" s="18" t="s">
        <v>202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8" t="s">
        <v>8</v>
      </c>
      <c r="BK168" s="184">
        <f>ROUND(I168*H168,0)</f>
        <v>0</v>
      </c>
      <c r="BL168" s="18" t="s">
        <v>92</v>
      </c>
      <c r="BM168" s="183" t="s">
        <v>1406</v>
      </c>
    </row>
    <row r="169" s="2" customFormat="1" ht="16.5" customHeight="1">
      <c r="A169" s="37"/>
      <c r="B169" s="171"/>
      <c r="C169" s="202" t="s">
        <v>330</v>
      </c>
      <c r="D169" s="202" t="s">
        <v>276</v>
      </c>
      <c r="E169" s="203" t="s">
        <v>1388</v>
      </c>
      <c r="F169" s="204" t="s">
        <v>1389</v>
      </c>
      <c r="G169" s="205" t="s">
        <v>1130</v>
      </c>
      <c r="H169" s="206">
        <v>1</v>
      </c>
      <c r="I169" s="207"/>
      <c r="J169" s="208">
        <f>ROUND(I169*H169,0)</f>
        <v>0</v>
      </c>
      <c r="K169" s="204" t="s">
        <v>1</v>
      </c>
      <c r="L169" s="209"/>
      <c r="M169" s="210" t="s">
        <v>1</v>
      </c>
      <c r="N169" s="211" t="s">
        <v>42</v>
      </c>
      <c r="O169" s="76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3" t="s">
        <v>238</v>
      </c>
      <c r="AT169" s="183" t="s">
        <v>276</v>
      </c>
      <c r="AU169" s="183" t="s">
        <v>89</v>
      </c>
      <c r="AY169" s="18" t="s">
        <v>202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</v>
      </c>
      <c r="BK169" s="184">
        <f>ROUND(I169*H169,0)</f>
        <v>0</v>
      </c>
      <c r="BL169" s="18" t="s">
        <v>92</v>
      </c>
      <c r="BM169" s="183" t="s">
        <v>1407</v>
      </c>
    </row>
    <row r="170" s="2" customFormat="1" ht="16.5" customHeight="1">
      <c r="A170" s="37"/>
      <c r="B170" s="171"/>
      <c r="C170" s="202" t="s">
        <v>337</v>
      </c>
      <c r="D170" s="202" t="s">
        <v>276</v>
      </c>
      <c r="E170" s="203" t="s">
        <v>1391</v>
      </c>
      <c r="F170" s="204" t="s">
        <v>1392</v>
      </c>
      <c r="G170" s="205" t="s">
        <v>1130</v>
      </c>
      <c r="H170" s="206">
        <v>1</v>
      </c>
      <c r="I170" s="207"/>
      <c r="J170" s="208">
        <f>ROUND(I170*H170,0)</f>
        <v>0</v>
      </c>
      <c r="K170" s="204" t="s">
        <v>1</v>
      </c>
      <c r="L170" s="209"/>
      <c r="M170" s="210" t="s">
        <v>1</v>
      </c>
      <c r="N170" s="211" t="s">
        <v>42</v>
      </c>
      <c r="O170" s="76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3" t="s">
        <v>238</v>
      </c>
      <c r="AT170" s="183" t="s">
        <v>276</v>
      </c>
      <c r="AU170" s="183" t="s">
        <v>89</v>
      </c>
      <c r="AY170" s="18" t="s">
        <v>202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8" t="s">
        <v>8</v>
      </c>
      <c r="BK170" s="184">
        <f>ROUND(I170*H170,0)</f>
        <v>0</v>
      </c>
      <c r="BL170" s="18" t="s">
        <v>92</v>
      </c>
      <c r="BM170" s="183" t="s">
        <v>1408</v>
      </c>
    </row>
    <row r="171" s="12" customFormat="1" ht="22.8" customHeight="1">
      <c r="A171" s="12"/>
      <c r="B171" s="158"/>
      <c r="C171" s="12"/>
      <c r="D171" s="159" t="s">
        <v>76</v>
      </c>
      <c r="E171" s="169" t="s">
        <v>1409</v>
      </c>
      <c r="F171" s="169" t="s">
        <v>1410</v>
      </c>
      <c r="G171" s="12"/>
      <c r="H171" s="12"/>
      <c r="I171" s="161"/>
      <c r="J171" s="170">
        <f>BK171</f>
        <v>0</v>
      </c>
      <c r="K171" s="12"/>
      <c r="L171" s="158"/>
      <c r="M171" s="163"/>
      <c r="N171" s="164"/>
      <c r="O171" s="164"/>
      <c r="P171" s="165">
        <f>P172</f>
        <v>0</v>
      </c>
      <c r="Q171" s="164"/>
      <c r="R171" s="165">
        <f>R172</f>
        <v>0</v>
      </c>
      <c r="S171" s="164"/>
      <c r="T171" s="166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9" t="s">
        <v>89</v>
      </c>
      <c r="AT171" s="167" t="s">
        <v>76</v>
      </c>
      <c r="AU171" s="167" t="s">
        <v>8</v>
      </c>
      <c r="AY171" s="159" t="s">
        <v>202</v>
      </c>
      <c r="BK171" s="168">
        <f>BK172</f>
        <v>0</v>
      </c>
    </row>
    <row r="172" s="2" customFormat="1" ht="16.5" customHeight="1">
      <c r="A172" s="37"/>
      <c r="B172" s="171"/>
      <c r="C172" s="202" t="s">
        <v>355</v>
      </c>
      <c r="D172" s="202" t="s">
        <v>276</v>
      </c>
      <c r="E172" s="203" t="s">
        <v>1411</v>
      </c>
      <c r="F172" s="204" t="s">
        <v>1412</v>
      </c>
      <c r="G172" s="205" t="s">
        <v>1130</v>
      </c>
      <c r="H172" s="206">
        <v>1</v>
      </c>
      <c r="I172" s="207"/>
      <c r="J172" s="208">
        <f>ROUND(I172*H172,0)</f>
        <v>0</v>
      </c>
      <c r="K172" s="204" t="s">
        <v>1</v>
      </c>
      <c r="L172" s="209"/>
      <c r="M172" s="210" t="s">
        <v>1</v>
      </c>
      <c r="N172" s="211" t="s">
        <v>42</v>
      </c>
      <c r="O172" s="76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3" t="s">
        <v>1131</v>
      </c>
      <c r="AT172" s="183" t="s">
        <v>276</v>
      </c>
      <c r="AU172" s="183" t="s">
        <v>86</v>
      </c>
      <c r="AY172" s="18" t="s">
        <v>202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</v>
      </c>
      <c r="BK172" s="184">
        <f>ROUND(I172*H172,0)</f>
        <v>0</v>
      </c>
      <c r="BL172" s="18" t="s">
        <v>586</v>
      </c>
      <c r="BM172" s="183" t="s">
        <v>1413</v>
      </c>
    </row>
    <row r="173" s="12" customFormat="1" ht="22.8" customHeight="1">
      <c r="A173" s="12"/>
      <c r="B173" s="158"/>
      <c r="C173" s="12"/>
      <c r="D173" s="159" t="s">
        <v>76</v>
      </c>
      <c r="E173" s="169" t="s">
        <v>1414</v>
      </c>
      <c r="F173" s="169" t="s">
        <v>1415</v>
      </c>
      <c r="G173" s="12"/>
      <c r="H173" s="12"/>
      <c r="I173" s="161"/>
      <c r="J173" s="170">
        <f>BK173</f>
        <v>0</v>
      </c>
      <c r="K173" s="12"/>
      <c r="L173" s="158"/>
      <c r="M173" s="163"/>
      <c r="N173" s="164"/>
      <c r="O173" s="164"/>
      <c r="P173" s="165">
        <f>P174</f>
        <v>0</v>
      </c>
      <c r="Q173" s="164"/>
      <c r="R173" s="165">
        <f>R174</f>
        <v>0</v>
      </c>
      <c r="S173" s="164"/>
      <c r="T173" s="166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9" t="s">
        <v>89</v>
      </c>
      <c r="AT173" s="167" t="s">
        <v>76</v>
      </c>
      <c r="AU173" s="167" t="s">
        <v>8</v>
      </c>
      <c r="AY173" s="159" t="s">
        <v>202</v>
      </c>
      <c r="BK173" s="168">
        <f>BK174</f>
        <v>0</v>
      </c>
    </row>
    <row r="174" s="2" customFormat="1" ht="16.5" customHeight="1">
      <c r="A174" s="37"/>
      <c r="B174" s="171"/>
      <c r="C174" s="202" t="s">
        <v>359</v>
      </c>
      <c r="D174" s="202" t="s">
        <v>276</v>
      </c>
      <c r="E174" s="203" t="s">
        <v>1416</v>
      </c>
      <c r="F174" s="204" t="s">
        <v>1417</v>
      </c>
      <c r="G174" s="205" t="s">
        <v>1130</v>
      </c>
      <c r="H174" s="206">
        <v>1</v>
      </c>
      <c r="I174" s="207"/>
      <c r="J174" s="208">
        <f>ROUND(I174*H174,0)</f>
        <v>0</v>
      </c>
      <c r="K174" s="204" t="s">
        <v>1</v>
      </c>
      <c r="L174" s="209"/>
      <c r="M174" s="210" t="s">
        <v>1</v>
      </c>
      <c r="N174" s="211" t="s">
        <v>42</v>
      </c>
      <c r="O174" s="76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3" t="s">
        <v>1131</v>
      </c>
      <c r="AT174" s="183" t="s">
        <v>276</v>
      </c>
      <c r="AU174" s="183" t="s">
        <v>86</v>
      </c>
      <c r="AY174" s="18" t="s">
        <v>202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8" t="s">
        <v>8</v>
      </c>
      <c r="BK174" s="184">
        <f>ROUND(I174*H174,0)</f>
        <v>0</v>
      </c>
      <c r="BL174" s="18" t="s">
        <v>586</v>
      </c>
      <c r="BM174" s="183" t="s">
        <v>1418</v>
      </c>
    </row>
    <row r="175" s="12" customFormat="1" ht="22.8" customHeight="1">
      <c r="A175" s="12"/>
      <c r="B175" s="158"/>
      <c r="C175" s="12"/>
      <c r="D175" s="159" t="s">
        <v>76</v>
      </c>
      <c r="E175" s="169" t="s">
        <v>1419</v>
      </c>
      <c r="F175" s="169" t="s">
        <v>1420</v>
      </c>
      <c r="G175" s="12"/>
      <c r="H175" s="12"/>
      <c r="I175" s="161"/>
      <c r="J175" s="170">
        <f>BK175</f>
        <v>0</v>
      </c>
      <c r="K175" s="12"/>
      <c r="L175" s="158"/>
      <c r="M175" s="163"/>
      <c r="N175" s="164"/>
      <c r="O175" s="164"/>
      <c r="P175" s="165">
        <f>P176+P212+P225+P240+P246</f>
        <v>0</v>
      </c>
      <c r="Q175" s="164"/>
      <c r="R175" s="165">
        <f>R176+R212+R225+R240+R246</f>
        <v>0</v>
      </c>
      <c r="S175" s="164"/>
      <c r="T175" s="166">
        <f>T176+T212+T225+T240+T246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9" t="s">
        <v>89</v>
      </c>
      <c r="AT175" s="167" t="s">
        <v>76</v>
      </c>
      <c r="AU175" s="167" t="s">
        <v>8</v>
      </c>
      <c r="AY175" s="159" t="s">
        <v>202</v>
      </c>
      <c r="BK175" s="168">
        <f>BK176+BK212+BK225+BK240+BK246</f>
        <v>0</v>
      </c>
    </row>
    <row r="176" s="12" customFormat="1" ht="20.88" customHeight="1">
      <c r="A176" s="12"/>
      <c r="B176" s="158"/>
      <c r="C176" s="12"/>
      <c r="D176" s="159" t="s">
        <v>76</v>
      </c>
      <c r="E176" s="169" t="s">
        <v>1421</v>
      </c>
      <c r="F176" s="169" t="s">
        <v>1422</v>
      </c>
      <c r="G176" s="12"/>
      <c r="H176" s="12"/>
      <c r="I176" s="161"/>
      <c r="J176" s="170">
        <f>BK176</f>
        <v>0</v>
      </c>
      <c r="K176" s="12"/>
      <c r="L176" s="158"/>
      <c r="M176" s="163"/>
      <c r="N176" s="164"/>
      <c r="O176" s="164"/>
      <c r="P176" s="165">
        <f>SUM(P177:P211)</f>
        <v>0</v>
      </c>
      <c r="Q176" s="164"/>
      <c r="R176" s="165">
        <f>SUM(R177:R211)</f>
        <v>0</v>
      </c>
      <c r="S176" s="164"/>
      <c r="T176" s="166">
        <f>SUM(T177:T211)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9" t="s">
        <v>8</v>
      </c>
      <c r="AT176" s="167" t="s">
        <v>76</v>
      </c>
      <c r="AU176" s="167" t="s">
        <v>86</v>
      </c>
      <c r="AY176" s="159" t="s">
        <v>202</v>
      </c>
      <c r="BK176" s="168">
        <f>SUM(BK177:BK211)</f>
        <v>0</v>
      </c>
    </row>
    <row r="177" s="2" customFormat="1" ht="16.5" customHeight="1">
      <c r="A177" s="37"/>
      <c r="B177" s="171"/>
      <c r="C177" s="172" t="s">
        <v>369</v>
      </c>
      <c r="D177" s="172" t="s">
        <v>204</v>
      </c>
      <c r="E177" s="173" t="s">
        <v>1423</v>
      </c>
      <c r="F177" s="174" t="s">
        <v>1424</v>
      </c>
      <c r="G177" s="175" t="s">
        <v>653</v>
      </c>
      <c r="H177" s="176">
        <v>36</v>
      </c>
      <c r="I177" s="177"/>
      <c r="J177" s="178">
        <f>ROUND(I177*H177,0)</f>
        <v>0</v>
      </c>
      <c r="K177" s="174" t="s">
        <v>1</v>
      </c>
      <c r="L177" s="38"/>
      <c r="M177" s="179" t="s">
        <v>1</v>
      </c>
      <c r="N177" s="180" t="s">
        <v>42</v>
      </c>
      <c r="O177" s="76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3" t="s">
        <v>92</v>
      </c>
      <c r="AT177" s="183" t="s">
        <v>204</v>
      </c>
      <c r="AU177" s="183" t="s">
        <v>89</v>
      </c>
      <c r="AY177" s="18" t="s">
        <v>202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</v>
      </c>
      <c r="BK177" s="184">
        <f>ROUND(I177*H177,0)</f>
        <v>0</v>
      </c>
      <c r="BL177" s="18" t="s">
        <v>92</v>
      </c>
      <c r="BM177" s="183" t="s">
        <v>238</v>
      </c>
    </row>
    <row r="178" s="2" customFormat="1" ht="16.5" customHeight="1">
      <c r="A178" s="37"/>
      <c r="B178" s="171"/>
      <c r="C178" s="172" t="s">
        <v>376</v>
      </c>
      <c r="D178" s="172" t="s">
        <v>204</v>
      </c>
      <c r="E178" s="173" t="s">
        <v>1425</v>
      </c>
      <c r="F178" s="174" t="s">
        <v>1426</v>
      </c>
      <c r="G178" s="175" t="s">
        <v>653</v>
      </c>
      <c r="H178" s="176">
        <v>12</v>
      </c>
      <c r="I178" s="177"/>
      <c r="J178" s="178">
        <f>ROUND(I178*H178,0)</f>
        <v>0</v>
      </c>
      <c r="K178" s="174" t="s">
        <v>1</v>
      </c>
      <c r="L178" s="38"/>
      <c r="M178" s="179" t="s">
        <v>1</v>
      </c>
      <c r="N178" s="180" t="s">
        <v>42</v>
      </c>
      <c r="O178" s="76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3" t="s">
        <v>92</v>
      </c>
      <c r="AT178" s="183" t="s">
        <v>204</v>
      </c>
      <c r="AU178" s="183" t="s">
        <v>89</v>
      </c>
      <c r="AY178" s="18" t="s">
        <v>202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8" t="s">
        <v>8</v>
      </c>
      <c r="BK178" s="184">
        <f>ROUND(I178*H178,0)</f>
        <v>0</v>
      </c>
      <c r="BL178" s="18" t="s">
        <v>92</v>
      </c>
      <c r="BM178" s="183" t="s">
        <v>248</v>
      </c>
    </row>
    <row r="179" s="2" customFormat="1" ht="16.5" customHeight="1">
      <c r="A179" s="37"/>
      <c r="B179" s="171"/>
      <c r="C179" s="172" t="s">
        <v>380</v>
      </c>
      <c r="D179" s="172" t="s">
        <v>204</v>
      </c>
      <c r="E179" s="173" t="s">
        <v>1427</v>
      </c>
      <c r="F179" s="174" t="s">
        <v>1428</v>
      </c>
      <c r="G179" s="175" t="s">
        <v>653</v>
      </c>
      <c r="H179" s="176">
        <v>25</v>
      </c>
      <c r="I179" s="177"/>
      <c r="J179" s="178">
        <f>ROUND(I179*H179,0)</f>
        <v>0</v>
      </c>
      <c r="K179" s="174" t="s">
        <v>1</v>
      </c>
      <c r="L179" s="38"/>
      <c r="M179" s="179" t="s">
        <v>1</v>
      </c>
      <c r="N179" s="180" t="s">
        <v>42</v>
      </c>
      <c r="O179" s="76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3" t="s">
        <v>92</v>
      </c>
      <c r="AT179" s="183" t="s">
        <v>204</v>
      </c>
      <c r="AU179" s="183" t="s">
        <v>89</v>
      </c>
      <c r="AY179" s="18" t="s">
        <v>202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8" t="s">
        <v>8</v>
      </c>
      <c r="BK179" s="184">
        <f>ROUND(I179*H179,0)</f>
        <v>0</v>
      </c>
      <c r="BL179" s="18" t="s">
        <v>92</v>
      </c>
      <c r="BM179" s="183" t="s">
        <v>259</v>
      </c>
    </row>
    <row r="180" s="2" customFormat="1" ht="16.5" customHeight="1">
      <c r="A180" s="37"/>
      <c r="B180" s="171"/>
      <c r="C180" s="172" t="s">
        <v>401</v>
      </c>
      <c r="D180" s="172" t="s">
        <v>204</v>
      </c>
      <c r="E180" s="173" t="s">
        <v>1429</v>
      </c>
      <c r="F180" s="174" t="s">
        <v>1430</v>
      </c>
      <c r="G180" s="175" t="s">
        <v>653</v>
      </c>
      <c r="H180" s="176">
        <v>10</v>
      </c>
      <c r="I180" s="177"/>
      <c r="J180" s="178">
        <f>ROUND(I180*H180,0)</f>
        <v>0</v>
      </c>
      <c r="K180" s="174" t="s">
        <v>1</v>
      </c>
      <c r="L180" s="38"/>
      <c r="M180" s="179" t="s">
        <v>1</v>
      </c>
      <c r="N180" s="180" t="s">
        <v>42</v>
      </c>
      <c r="O180" s="76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3" t="s">
        <v>92</v>
      </c>
      <c r="AT180" s="183" t="s">
        <v>204</v>
      </c>
      <c r="AU180" s="183" t="s">
        <v>89</v>
      </c>
      <c r="AY180" s="18" t="s">
        <v>202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8" t="s">
        <v>8</v>
      </c>
      <c r="BK180" s="184">
        <f>ROUND(I180*H180,0)</f>
        <v>0</v>
      </c>
      <c r="BL180" s="18" t="s">
        <v>92</v>
      </c>
      <c r="BM180" s="183" t="s">
        <v>271</v>
      </c>
    </row>
    <row r="181" s="2" customFormat="1" ht="16.5" customHeight="1">
      <c r="A181" s="37"/>
      <c r="B181" s="171"/>
      <c r="C181" s="172" t="s">
        <v>405</v>
      </c>
      <c r="D181" s="172" t="s">
        <v>204</v>
      </c>
      <c r="E181" s="173" t="s">
        <v>1431</v>
      </c>
      <c r="F181" s="174" t="s">
        <v>1432</v>
      </c>
      <c r="G181" s="175" t="s">
        <v>653</v>
      </c>
      <c r="H181" s="176">
        <v>8</v>
      </c>
      <c r="I181" s="177"/>
      <c r="J181" s="178">
        <f>ROUND(I181*H181,0)</f>
        <v>0</v>
      </c>
      <c r="K181" s="174" t="s">
        <v>1</v>
      </c>
      <c r="L181" s="38"/>
      <c r="M181" s="179" t="s">
        <v>1</v>
      </c>
      <c r="N181" s="180" t="s">
        <v>42</v>
      </c>
      <c r="O181" s="76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3" t="s">
        <v>92</v>
      </c>
      <c r="AT181" s="183" t="s">
        <v>204</v>
      </c>
      <c r="AU181" s="183" t="s">
        <v>89</v>
      </c>
      <c r="AY181" s="18" t="s">
        <v>202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8" t="s">
        <v>8</v>
      </c>
      <c r="BK181" s="184">
        <f>ROUND(I181*H181,0)</f>
        <v>0</v>
      </c>
      <c r="BL181" s="18" t="s">
        <v>92</v>
      </c>
      <c r="BM181" s="183" t="s">
        <v>281</v>
      </c>
    </row>
    <row r="182" s="2" customFormat="1" ht="16.5" customHeight="1">
      <c r="A182" s="37"/>
      <c r="B182" s="171"/>
      <c r="C182" s="172" t="s">
        <v>411</v>
      </c>
      <c r="D182" s="172" t="s">
        <v>204</v>
      </c>
      <c r="E182" s="173" t="s">
        <v>1433</v>
      </c>
      <c r="F182" s="174" t="s">
        <v>1434</v>
      </c>
      <c r="G182" s="175" t="s">
        <v>653</v>
      </c>
      <c r="H182" s="176">
        <v>24</v>
      </c>
      <c r="I182" s="177"/>
      <c r="J182" s="178">
        <f>ROUND(I182*H182,0)</f>
        <v>0</v>
      </c>
      <c r="K182" s="174" t="s">
        <v>1</v>
      </c>
      <c r="L182" s="38"/>
      <c r="M182" s="179" t="s">
        <v>1</v>
      </c>
      <c r="N182" s="180" t="s">
        <v>42</v>
      </c>
      <c r="O182" s="76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3" t="s">
        <v>92</v>
      </c>
      <c r="AT182" s="183" t="s">
        <v>204</v>
      </c>
      <c r="AU182" s="183" t="s">
        <v>89</v>
      </c>
      <c r="AY182" s="18" t="s">
        <v>202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</v>
      </c>
      <c r="BK182" s="184">
        <f>ROUND(I182*H182,0)</f>
        <v>0</v>
      </c>
      <c r="BL182" s="18" t="s">
        <v>92</v>
      </c>
      <c r="BM182" s="183" t="s">
        <v>292</v>
      </c>
    </row>
    <row r="183" s="2" customFormat="1" ht="16.5" customHeight="1">
      <c r="A183" s="37"/>
      <c r="B183" s="171"/>
      <c r="C183" s="172" t="s">
        <v>415</v>
      </c>
      <c r="D183" s="172" t="s">
        <v>204</v>
      </c>
      <c r="E183" s="173" t="s">
        <v>1435</v>
      </c>
      <c r="F183" s="174" t="s">
        <v>1436</v>
      </c>
      <c r="G183" s="175" t="s">
        <v>653</v>
      </c>
      <c r="H183" s="176">
        <v>30</v>
      </c>
      <c r="I183" s="177"/>
      <c r="J183" s="178">
        <f>ROUND(I183*H183,0)</f>
        <v>0</v>
      </c>
      <c r="K183" s="174" t="s">
        <v>1</v>
      </c>
      <c r="L183" s="38"/>
      <c r="M183" s="179" t="s">
        <v>1</v>
      </c>
      <c r="N183" s="180" t="s">
        <v>42</v>
      </c>
      <c r="O183" s="76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3" t="s">
        <v>92</v>
      </c>
      <c r="AT183" s="183" t="s">
        <v>204</v>
      </c>
      <c r="AU183" s="183" t="s">
        <v>89</v>
      </c>
      <c r="AY183" s="18" t="s">
        <v>202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8" t="s">
        <v>8</v>
      </c>
      <c r="BK183" s="184">
        <f>ROUND(I183*H183,0)</f>
        <v>0</v>
      </c>
      <c r="BL183" s="18" t="s">
        <v>92</v>
      </c>
      <c r="BM183" s="183" t="s">
        <v>306</v>
      </c>
    </row>
    <row r="184" s="2" customFormat="1" ht="16.5" customHeight="1">
      <c r="A184" s="37"/>
      <c r="B184" s="171"/>
      <c r="C184" s="172" t="s">
        <v>420</v>
      </c>
      <c r="D184" s="172" t="s">
        <v>204</v>
      </c>
      <c r="E184" s="173" t="s">
        <v>1437</v>
      </c>
      <c r="F184" s="174" t="s">
        <v>1438</v>
      </c>
      <c r="G184" s="175" t="s">
        <v>653</v>
      </c>
      <c r="H184" s="176">
        <v>45</v>
      </c>
      <c r="I184" s="177"/>
      <c r="J184" s="178">
        <f>ROUND(I184*H184,0)</f>
        <v>0</v>
      </c>
      <c r="K184" s="174" t="s">
        <v>1</v>
      </c>
      <c r="L184" s="38"/>
      <c r="M184" s="179" t="s">
        <v>1</v>
      </c>
      <c r="N184" s="180" t="s">
        <v>42</v>
      </c>
      <c r="O184" s="76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3" t="s">
        <v>92</v>
      </c>
      <c r="AT184" s="183" t="s">
        <v>204</v>
      </c>
      <c r="AU184" s="183" t="s">
        <v>89</v>
      </c>
      <c r="AY184" s="18" t="s">
        <v>202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8" t="s">
        <v>8</v>
      </c>
      <c r="BK184" s="184">
        <f>ROUND(I184*H184,0)</f>
        <v>0</v>
      </c>
      <c r="BL184" s="18" t="s">
        <v>92</v>
      </c>
      <c r="BM184" s="183" t="s">
        <v>316</v>
      </c>
    </row>
    <row r="185" s="2" customFormat="1" ht="16.5" customHeight="1">
      <c r="A185" s="37"/>
      <c r="B185" s="171"/>
      <c r="C185" s="172" t="s">
        <v>425</v>
      </c>
      <c r="D185" s="172" t="s">
        <v>204</v>
      </c>
      <c r="E185" s="173" t="s">
        <v>1439</v>
      </c>
      <c r="F185" s="174" t="s">
        <v>1440</v>
      </c>
      <c r="G185" s="175" t="s">
        <v>653</v>
      </c>
      <c r="H185" s="176">
        <v>12</v>
      </c>
      <c r="I185" s="177"/>
      <c r="J185" s="178">
        <f>ROUND(I185*H185,0)</f>
        <v>0</v>
      </c>
      <c r="K185" s="174" t="s">
        <v>1</v>
      </c>
      <c r="L185" s="38"/>
      <c r="M185" s="179" t="s">
        <v>1</v>
      </c>
      <c r="N185" s="180" t="s">
        <v>42</v>
      </c>
      <c r="O185" s="76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3" t="s">
        <v>92</v>
      </c>
      <c r="AT185" s="183" t="s">
        <v>204</v>
      </c>
      <c r="AU185" s="183" t="s">
        <v>89</v>
      </c>
      <c r="AY185" s="18" t="s">
        <v>202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8" t="s">
        <v>8</v>
      </c>
      <c r="BK185" s="184">
        <f>ROUND(I185*H185,0)</f>
        <v>0</v>
      </c>
      <c r="BL185" s="18" t="s">
        <v>92</v>
      </c>
      <c r="BM185" s="183" t="s">
        <v>326</v>
      </c>
    </row>
    <row r="186" s="2" customFormat="1" ht="16.5" customHeight="1">
      <c r="A186" s="37"/>
      <c r="B186" s="171"/>
      <c r="C186" s="172" t="s">
        <v>432</v>
      </c>
      <c r="D186" s="172" t="s">
        <v>204</v>
      </c>
      <c r="E186" s="173" t="s">
        <v>1441</v>
      </c>
      <c r="F186" s="174" t="s">
        <v>1442</v>
      </c>
      <c r="G186" s="175" t="s">
        <v>653</v>
      </c>
      <c r="H186" s="176">
        <v>6</v>
      </c>
      <c r="I186" s="177"/>
      <c r="J186" s="178">
        <f>ROUND(I186*H186,0)</f>
        <v>0</v>
      </c>
      <c r="K186" s="174" t="s">
        <v>1</v>
      </c>
      <c r="L186" s="38"/>
      <c r="M186" s="179" t="s">
        <v>1</v>
      </c>
      <c r="N186" s="180" t="s">
        <v>42</v>
      </c>
      <c r="O186" s="76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3" t="s">
        <v>92</v>
      </c>
      <c r="AT186" s="183" t="s">
        <v>204</v>
      </c>
      <c r="AU186" s="183" t="s">
        <v>89</v>
      </c>
      <c r="AY186" s="18" t="s">
        <v>202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8" t="s">
        <v>8</v>
      </c>
      <c r="BK186" s="184">
        <f>ROUND(I186*H186,0)</f>
        <v>0</v>
      </c>
      <c r="BL186" s="18" t="s">
        <v>92</v>
      </c>
      <c r="BM186" s="183" t="s">
        <v>337</v>
      </c>
    </row>
    <row r="187" s="2" customFormat="1" ht="16.5" customHeight="1">
      <c r="A187" s="37"/>
      <c r="B187" s="171"/>
      <c r="C187" s="172" t="s">
        <v>442</v>
      </c>
      <c r="D187" s="172" t="s">
        <v>204</v>
      </c>
      <c r="E187" s="173" t="s">
        <v>1443</v>
      </c>
      <c r="F187" s="174" t="s">
        <v>1444</v>
      </c>
      <c r="G187" s="175" t="s">
        <v>1344</v>
      </c>
      <c r="H187" s="176">
        <v>22</v>
      </c>
      <c r="I187" s="177"/>
      <c r="J187" s="178">
        <f>ROUND(I187*H187,0)</f>
        <v>0</v>
      </c>
      <c r="K187" s="174" t="s">
        <v>1</v>
      </c>
      <c r="L187" s="38"/>
      <c r="M187" s="179" t="s">
        <v>1</v>
      </c>
      <c r="N187" s="180" t="s">
        <v>42</v>
      </c>
      <c r="O187" s="76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3" t="s">
        <v>92</v>
      </c>
      <c r="AT187" s="183" t="s">
        <v>204</v>
      </c>
      <c r="AU187" s="183" t="s">
        <v>89</v>
      </c>
      <c r="AY187" s="18" t="s">
        <v>202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8" t="s">
        <v>8</v>
      </c>
      <c r="BK187" s="184">
        <f>ROUND(I187*H187,0)</f>
        <v>0</v>
      </c>
      <c r="BL187" s="18" t="s">
        <v>92</v>
      </c>
      <c r="BM187" s="183" t="s">
        <v>359</v>
      </c>
    </row>
    <row r="188" s="2" customFormat="1" ht="16.5" customHeight="1">
      <c r="A188" s="37"/>
      <c r="B188" s="171"/>
      <c r="C188" s="172" t="s">
        <v>449</v>
      </c>
      <c r="D188" s="172" t="s">
        <v>204</v>
      </c>
      <c r="E188" s="173" t="s">
        <v>1445</v>
      </c>
      <c r="F188" s="174" t="s">
        <v>1446</v>
      </c>
      <c r="G188" s="175" t="s">
        <v>1344</v>
      </c>
      <c r="H188" s="176">
        <v>6</v>
      </c>
      <c r="I188" s="177"/>
      <c r="J188" s="178">
        <f>ROUND(I188*H188,0)</f>
        <v>0</v>
      </c>
      <c r="K188" s="174" t="s">
        <v>1</v>
      </c>
      <c r="L188" s="38"/>
      <c r="M188" s="179" t="s">
        <v>1</v>
      </c>
      <c r="N188" s="180" t="s">
        <v>42</v>
      </c>
      <c r="O188" s="76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3" t="s">
        <v>92</v>
      </c>
      <c r="AT188" s="183" t="s">
        <v>204</v>
      </c>
      <c r="AU188" s="183" t="s">
        <v>89</v>
      </c>
      <c r="AY188" s="18" t="s">
        <v>202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</v>
      </c>
      <c r="BK188" s="184">
        <f>ROUND(I188*H188,0)</f>
        <v>0</v>
      </c>
      <c r="BL188" s="18" t="s">
        <v>92</v>
      </c>
      <c r="BM188" s="183" t="s">
        <v>376</v>
      </c>
    </row>
    <row r="189" s="2" customFormat="1" ht="16.5" customHeight="1">
      <c r="A189" s="37"/>
      <c r="B189" s="171"/>
      <c r="C189" s="172" t="s">
        <v>456</v>
      </c>
      <c r="D189" s="172" t="s">
        <v>204</v>
      </c>
      <c r="E189" s="173" t="s">
        <v>1447</v>
      </c>
      <c r="F189" s="174" t="s">
        <v>1448</v>
      </c>
      <c r="G189" s="175" t="s">
        <v>1344</v>
      </c>
      <c r="H189" s="176">
        <v>15</v>
      </c>
      <c r="I189" s="177"/>
      <c r="J189" s="178">
        <f>ROUND(I189*H189,0)</f>
        <v>0</v>
      </c>
      <c r="K189" s="174" t="s">
        <v>1</v>
      </c>
      <c r="L189" s="38"/>
      <c r="M189" s="179" t="s">
        <v>1</v>
      </c>
      <c r="N189" s="180" t="s">
        <v>42</v>
      </c>
      <c r="O189" s="76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3" t="s">
        <v>92</v>
      </c>
      <c r="AT189" s="183" t="s">
        <v>204</v>
      </c>
      <c r="AU189" s="183" t="s">
        <v>89</v>
      </c>
      <c r="AY189" s="18" t="s">
        <v>202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8" t="s">
        <v>8</v>
      </c>
      <c r="BK189" s="184">
        <f>ROUND(I189*H189,0)</f>
        <v>0</v>
      </c>
      <c r="BL189" s="18" t="s">
        <v>92</v>
      </c>
      <c r="BM189" s="183" t="s">
        <v>401</v>
      </c>
    </row>
    <row r="190" s="2" customFormat="1" ht="16.5" customHeight="1">
      <c r="A190" s="37"/>
      <c r="B190" s="171"/>
      <c r="C190" s="172" t="s">
        <v>463</v>
      </c>
      <c r="D190" s="172" t="s">
        <v>204</v>
      </c>
      <c r="E190" s="173" t="s">
        <v>1449</v>
      </c>
      <c r="F190" s="174" t="s">
        <v>1450</v>
      </c>
      <c r="G190" s="175" t="s">
        <v>1344</v>
      </c>
      <c r="H190" s="176">
        <v>17</v>
      </c>
      <c r="I190" s="177"/>
      <c r="J190" s="178">
        <f>ROUND(I190*H190,0)</f>
        <v>0</v>
      </c>
      <c r="K190" s="174" t="s">
        <v>1</v>
      </c>
      <c r="L190" s="38"/>
      <c r="M190" s="179" t="s">
        <v>1</v>
      </c>
      <c r="N190" s="180" t="s">
        <v>42</v>
      </c>
      <c r="O190" s="76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3" t="s">
        <v>92</v>
      </c>
      <c r="AT190" s="183" t="s">
        <v>204</v>
      </c>
      <c r="AU190" s="183" t="s">
        <v>89</v>
      </c>
      <c r="AY190" s="18" t="s">
        <v>202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</v>
      </c>
      <c r="BK190" s="184">
        <f>ROUND(I190*H190,0)</f>
        <v>0</v>
      </c>
      <c r="BL190" s="18" t="s">
        <v>92</v>
      </c>
      <c r="BM190" s="183" t="s">
        <v>411</v>
      </c>
    </row>
    <row r="191" s="2" customFormat="1" ht="16.5" customHeight="1">
      <c r="A191" s="37"/>
      <c r="B191" s="171"/>
      <c r="C191" s="172" t="s">
        <v>471</v>
      </c>
      <c r="D191" s="172" t="s">
        <v>204</v>
      </c>
      <c r="E191" s="173" t="s">
        <v>1451</v>
      </c>
      <c r="F191" s="174" t="s">
        <v>1452</v>
      </c>
      <c r="G191" s="175" t="s">
        <v>1344</v>
      </c>
      <c r="H191" s="176">
        <v>10</v>
      </c>
      <c r="I191" s="177"/>
      <c r="J191" s="178">
        <f>ROUND(I191*H191,0)</f>
        <v>0</v>
      </c>
      <c r="K191" s="174" t="s">
        <v>1</v>
      </c>
      <c r="L191" s="38"/>
      <c r="M191" s="179" t="s">
        <v>1</v>
      </c>
      <c r="N191" s="180" t="s">
        <v>42</v>
      </c>
      <c r="O191" s="76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3" t="s">
        <v>92</v>
      </c>
      <c r="AT191" s="183" t="s">
        <v>204</v>
      </c>
      <c r="AU191" s="183" t="s">
        <v>89</v>
      </c>
      <c r="AY191" s="18" t="s">
        <v>202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8" t="s">
        <v>8</v>
      </c>
      <c r="BK191" s="184">
        <f>ROUND(I191*H191,0)</f>
        <v>0</v>
      </c>
      <c r="BL191" s="18" t="s">
        <v>92</v>
      </c>
      <c r="BM191" s="183" t="s">
        <v>420</v>
      </c>
    </row>
    <row r="192" s="2" customFormat="1" ht="16.5" customHeight="1">
      <c r="A192" s="37"/>
      <c r="B192" s="171"/>
      <c r="C192" s="172" t="s">
        <v>476</v>
      </c>
      <c r="D192" s="172" t="s">
        <v>204</v>
      </c>
      <c r="E192" s="173" t="s">
        <v>1453</v>
      </c>
      <c r="F192" s="174" t="s">
        <v>1454</v>
      </c>
      <c r="G192" s="175" t="s">
        <v>1344</v>
      </c>
      <c r="H192" s="176">
        <v>8</v>
      </c>
      <c r="I192" s="177"/>
      <c r="J192" s="178">
        <f>ROUND(I192*H192,0)</f>
        <v>0</v>
      </c>
      <c r="K192" s="174" t="s">
        <v>1</v>
      </c>
      <c r="L192" s="38"/>
      <c r="M192" s="179" t="s">
        <v>1</v>
      </c>
      <c r="N192" s="180" t="s">
        <v>42</v>
      </c>
      <c r="O192" s="76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3" t="s">
        <v>92</v>
      </c>
      <c r="AT192" s="183" t="s">
        <v>204</v>
      </c>
      <c r="AU192" s="183" t="s">
        <v>89</v>
      </c>
      <c r="AY192" s="18" t="s">
        <v>202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8" t="s">
        <v>8</v>
      </c>
      <c r="BK192" s="184">
        <f>ROUND(I192*H192,0)</f>
        <v>0</v>
      </c>
      <c r="BL192" s="18" t="s">
        <v>92</v>
      </c>
      <c r="BM192" s="183" t="s">
        <v>432</v>
      </c>
    </row>
    <row r="193" s="2" customFormat="1" ht="16.5" customHeight="1">
      <c r="A193" s="37"/>
      <c r="B193" s="171"/>
      <c r="C193" s="172" t="s">
        <v>482</v>
      </c>
      <c r="D193" s="172" t="s">
        <v>204</v>
      </c>
      <c r="E193" s="173" t="s">
        <v>1455</v>
      </c>
      <c r="F193" s="174" t="s">
        <v>1456</v>
      </c>
      <c r="G193" s="175" t="s">
        <v>1344</v>
      </c>
      <c r="H193" s="176">
        <v>3</v>
      </c>
      <c r="I193" s="177"/>
      <c r="J193" s="178">
        <f>ROUND(I193*H193,0)</f>
        <v>0</v>
      </c>
      <c r="K193" s="174" t="s">
        <v>1</v>
      </c>
      <c r="L193" s="38"/>
      <c r="M193" s="179" t="s">
        <v>1</v>
      </c>
      <c r="N193" s="180" t="s">
        <v>42</v>
      </c>
      <c r="O193" s="76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3" t="s">
        <v>92</v>
      </c>
      <c r="AT193" s="183" t="s">
        <v>204</v>
      </c>
      <c r="AU193" s="183" t="s">
        <v>89</v>
      </c>
      <c r="AY193" s="18" t="s">
        <v>202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8" t="s">
        <v>8</v>
      </c>
      <c r="BK193" s="184">
        <f>ROUND(I193*H193,0)</f>
        <v>0</v>
      </c>
      <c r="BL193" s="18" t="s">
        <v>92</v>
      </c>
      <c r="BM193" s="183" t="s">
        <v>449</v>
      </c>
    </row>
    <row r="194" s="2" customFormat="1" ht="16.5" customHeight="1">
      <c r="A194" s="37"/>
      <c r="B194" s="171"/>
      <c r="C194" s="172" t="s">
        <v>487</v>
      </c>
      <c r="D194" s="172" t="s">
        <v>204</v>
      </c>
      <c r="E194" s="173" t="s">
        <v>1457</v>
      </c>
      <c r="F194" s="174" t="s">
        <v>1458</v>
      </c>
      <c r="G194" s="175" t="s">
        <v>653</v>
      </c>
      <c r="H194" s="176">
        <v>36</v>
      </c>
      <c r="I194" s="177"/>
      <c r="J194" s="178">
        <f>ROUND(I194*H194,0)</f>
        <v>0</v>
      </c>
      <c r="K194" s="174" t="s">
        <v>1</v>
      </c>
      <c r="L194" s="38"/>
      <c r="M194" s="179" t="s">
        <v>1</v>
      </c>
      <c r="N194" s="180" t="s">
        <v>42</v>
      </c>
      <c r="O194" s="76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3" t="s">
        <v>92</v>
      </c>
      <c r="AT194" s="183" t="s">
        <v>204</v>
      </c>
      <c r="AU194" s="183" t="s">
        <v>89</v>
      </c>
      <c r="AY194" s="18" t="s">
        <v>202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8" t="s">
        <v>8</v>
      </c>
      <c r="BK194" s="184">
        <f>ROUND(I194*H194,0)</f>
        <v>0</v>
      </c>
      <c r="BL194" s="18" t="s">
        <v>92</v>
      </c>
      <c r="BM194" s="183" t="s">
        <v>463</v>
      </c>
    </row>
    <row r="195" s="2" customFormat="1" ht="16.5" customHeight="1">
      <c r="A195" s="37"/>
      <c r="B195" s="171"/>
      <c r="C195" s="172" t="s">
        <v>493</v>
      </c>
      <c r="D195" s="172" t="s">
        <v>204</v>
      </c>
      <c r="E195" s="173" t="s">
        <v>1459</v>
      </c>
      <c r="F195" s="174" t="s">
        <v>1460</v>
      </c>
      <c r="G195" s="175" t="s">
        <v>653</v>
      </c>
      <c r="H195" s="176">
        <v>16</v>
      </c>
      <c r="I195" s="177"/>
      <c r="J195" s="178">
        <f>ROUND(I195*H195,0)</f>
        <v>0</v>
      </c>
      <c r="K195" s="174" t="s">
        <v>1</v>
      </c>
      <c r="L195" s="38"/>
      <c r="M195" s="179" t="s">
        <v>1</v>
      </c>
      <c r="N195" s="180" t="s">
        <v>42</v>
      </c>
      <c r="O195" s="76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3" t="s">
        <v>92</v>
      </c>
      <c r="AT195" s="183" t="s">
        <v>204</v>
      </c>
      <c r="AU195" s="183" t="s">
        <v>89</v>
      </c>
      <c r="AY195" s="18" t="s">
        <v>202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8" t="s">
        <v>8</v>
      </c>
      <c r="BK195" s="184">
        <f>ROUND(I195*H195,0)</f>
        <v>0</v>
      </c>
      <c r="BL195" s="18" t="s">
        <v>92</v>
      </c>
      <c r="BM195" s="183" t="s">
        <v>476</v>
      </c>
    </row>
    <row r="196" s="2" customFormat="1" ht="16.5" customHeight="1">
      <c r="A196" s="37"/>
      <c r="B196" s="171"/>
      <c r="C196" s="172" t="s">
        <v>499</v>
      </c>
      <c r="D196" s="172" t="s">
        <v>204</v>
      </c>
      <c r="E196" s="173" t="s">
        <v>1461</v>
      </c>
      <c r="F196" s="174" t="s">
        <v>1462</v>
      </c>
      <c r="G196" s="175" t="s">
        <v>653</v>
      </c>
      <c r="H196" s="176">
        <v>12</v>
      </c>
      <c r="I196" s="177"/>
      <c r="J196" s="178">
        <f>ROUND(I196*H196,0)</f>
        <v>0</v>
      </c>
      <c r="K196" s="174" t="s">
        <v>1</v>
      </c>
      <c r="L196" s="38"/>
      <c r="M196" s="179" t="s">
        <v>1</v>
      </c>
      <c r="N196" s="180" t="s">
        <v>42</v>
      </c>
      <c r="O196" s="76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3" t="s">
        <v>92</v>
      </c>
      <c r="AT196" s="183" t="s">
        <v>204</v>
      </c>
      <c r="AU196" s="183" t="s">
        <v>89</v>
      </c>
      <c r="AY196" s="18" t="s">
        <v>202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8" t="s">
        <v>8</v>
      </c>
      <c r="BK196" s="184">
        <f>ROUND(I196*H196,0)</f>
        <v>0</v>
      </c>
      <c r="BL196" s="18" t="s">
        <v>92</v>
      </c>
      <c r="BM196" s="183" t="s">
        <v>487</v>
      </c>
    </row>
    <row r="197" s="2" customFormat="1" ht="16.5" customHeight="1">
      <c r="A197" s="37"/>
      <c r="B197" s="171"/>
      <c r="C197" s="172" t="s">
        <v>504</v>
      </c>
      <c r="D197" s="172" t="s">
        <v>204</v>
      </c>
      <c r="E197" s="173" t="s">
        <v>1463</v>
      </c>
      <c r="F197" s="174" t="s">
        <v>1464</v>
      </c>
      <c r="G197" s="175" t="s">
        <v>653</v>
      </c>
      <c r="H197" s="176">
        <v>63</v>
      </c>
      <c r="I197" s="177"/>
      <c r="J197" s="178">
        <f>ROUND(I197*H197,0)</f>
        <v>0</v>
      </c>
      <c r="K197" s="174" t="s">
        <v>1</v>
      </c>
      <c r="L197" s="38"/>
      <c r="M197" s="179" t="s">
        <v>1</v>
      </c>
      <c r="N197" s="180" t="s">
        <v>42</v>
      </c>
      <c r="O197" s="76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3" t="s">
        <v>92</v>
      </c>
      <c r="AT197" s="183" t="s">
        <v>204</v>
      </c>
      <c r="AU197" s="183" t="s">
        <v>89</v>
      </c>
      <c r="AY197" s="18" t="s">
        <v>202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8" t="s">
        <v>8</v>
      </c>
      <c r="BK197" s="184">
        <f>ROUND(I197*H197,0)</f>
        <v>0</v>
      </c>
      <c r="BL197" s="18" t="s">
        <v>92</v>
      </c>
      <c r="BM197" s="183" t="s">
        <v>499</v>
      </c>
    </row>
    <row r="198" s="2" customFormat="1" ht="16.5" customHeight="1">
      <c r="A198" s="37"/>
      <c r="B198" s="171"/>
      <c r="C198" s="172" t="s">
        <v>509</v>
      </c>
      <c r="D198" s="172" t="s">
        <v>204</v>
      </c>
      <c r="E198" s="173" t="s">
        <v>1465</v>
      </c>
      <c r="F198" s="174" t="s">
        <v>1466</v>
      </c>
      <c r="G198" s="175" t="s">
        <v>653</v>
      </c>
      <c r="H198" s="176">
        <v>14</v>
      </c>
      <c r="I198" s="177"/>
      <c r="J198" s="178">
        <f>ROUND(I198*H198,0)</f>
        <v>0</v>
      </c>
      <c r="K198" s="174" t="s">
        <v>1</v>
      </c>
      <c r="L198" s="38"/>
      <c r="M198" s="179" t="s">
        <v>1</v>
      </c>
      <c r="N198" s="180" t="s">
        <v>42</v>
      </c>
      <c r="O198" s="76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3" t="s">
        <v>92</v>
      </c>
      <c r="AT198" s="183" t="s">
        <v>204</v>
      </c>
      <c r="AU198" s="183" t="s">
        <v>89</v>
      </c>
      <c r="AY198" s="18" t="s">
        <v>202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8" t="s">
        <v>8</v>
      </c>
      <c r="BK198" s="184">
        <f>ROUND(I198*H198,0)</f>
        <v>0</v>
      </c>
      <c r="BL198" s="18" t="s">
        <v>92</v>
      </c>
      <c r="BM198" s="183" t="s">
        <v>509</v>
      </c>
    </row>
    <row r="199" s="2" customFormat="1" ht="16.5" customHeight="1">
      <c r="A199" s="37"/>
      <c r="B199" s="171"/>
      <c r="C199" s="172" t="s">
        <v>517</v>
      </c>
      <c r="D199" s="172" t="s">
        <v>204</v>
      </c>
      <c r="E199" s="173" t="s">
        <v>1467</v>
      </c>
      <c r="F199" s="174" t="s">
        <v>1468</v>
      </c>
      <c r="G199" s="175" t="s">
        <v>653</v>
      </c>
      <c r="H199" s="176">
        <v>6</v>
      </c>
      <c r="I199" s="177"/>
      <c r="J199" s="178">
        <f>ROUND(I199*H199,0)</f>
        <v>0</v>
      </c>
      <c r="K199" s="174" t="s">
        <v>1</v>
      </c>
      <c r="L199" s="38"/>
      <c r="M199" s="179" t="s">
        <v>1</v>
      </c>
      <c r="N199" s="180" t="s">
        <v>42</v>
      </c>
      <c r="O199" s="76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3" t="s">
        <v>92</v>
      </c>
      <c r="AT199" s="183" t="s">
        <v>204</v>
      </c>
      <c r="AU199" s="183" t="s">
        <v>89</v>
      </c>
      <c r="AY199" s="18" t="s">
        <v>202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</v>
      </c>
      <c r="BK199" s="184">
        <f>ROUND(I199*H199,0)</f>
        <v>0</v>
      </c>
      <c r="BL199" s="18" t="s">
        <v>92</v>
      </c>
      <c r="BM199" s="183" t="s">
        <v>523</v>
      </c>
    </row>
    <row r="200" s="2" customFormat="1" ht="16.5" customHeight="1">
      <c r="A200" s="37"/>
      <c r="B200" s="171"/>
      <c r="C200" s="172" t="s">
        <v>523</v>
      </c>
      <c r="D200" s="172" t="s">
        <v>204</v>
      </c>
      <c r="E200" s="173" t="s">
        <v>1469</v>
      </c>
      <c r="F200" s="174" t="s">
        <v>1470</v>
      </c>
      <c r="G200" s="175" t="s">
        <v>1344</v>
      </c>
      <c r="H200" s="176">
        <v>8</v>
      </c>
      <c r="I200" s="177"/>
      <c r="J200" s="178">
        <f>ROUND(I200*H200,0)</f>
        <v>0</v>
      </c>
      <c r="K200" s="174" t="s">
        <v>1</v>
      </c>
      <c r="L200" s="38"/>
      <c r="M200" s="179" t="s">
        <v>1</v>
      </c>
      <c r="N200" s="180" t="s">
        <v>42</v>
      </c>
      <c r="O200" s="76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3" t="s">
        <v>92</v>
      </c>
      <c r="AT200" s="183" t="s">
        <v>204</v>
      </c>
      <c r="AU200" s="183" t="s">
        <v>89</v>
      </c>
      <c r="AY200" s="18" t="s">
        <v>202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8" t="s">
        <v>8</v>
      </c>
      <c r="BK200" s="184">
        <f>ROUND(I200*H200,0)</f>
        <v>0</v>
      </c>
      <c r="BL200" s="18" t="s">
        <v>92</v>
      </c>
      <c r="BM200" s="183" t="s">
        <v>536</v>
      </c>
    </row>
    <row r="201" s="2" customFormat="1" ht="16.5" customHeight="1">
      <c r="A201" s="37"/>
      <c r="B201" s="171"/>
      <c r="C201" s="172" t="s">
        <v>529</v>
      </c>
      <c r="D201" s="172" t="s">
        <v>204</v>
      </c>
      <c r="E201" s="173" t="s">
        <v>1471</v>
      </c>
      <c r="F201" s="174" t="s">
        <v>1472</v>
      </c>
      <c r="G201" s="175" t="s">
        <v>1344</v>
      </c>
      <c r="H201" s="176">
        <v>4</v>
      </c>
      <c r="I201" s="177"/>
      <c r="J201" s="178">
        <f>ROUND(I201*H201,0)</f>
        <v>0</v>
      </c>
      <c r="K201" s="174" t="s">
        <v>1</v>
      </c>
      <c r="L201" s="38"/>
      <c r="M201" s="179" t="s">
        <v>1</v>
      </c>
      <c r="N201" s="180" t="s">
        <v>42</v>
      </c>
      <c r="O201" s="76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3" t="s">
        <v>92</v>
      </c>
      <c r="AT201" s="183" t="s">
        <v>204</v>
      </c>
      <c r="AU201" s="183" t="s">
        <v>89</v>
      </c>
      <c r="AY201" s="18" t="s">
        <v>202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8" t="s">
        <v>8</v>
      </c>
      <c r="BK201" s="184">
        <f>ROUND(I201*H201,0)</f>
        <v>0</v>
      </c>
      <c r="BL201" s="18" t="s">
        <v>92</v>
      </c>
      <c r="BM201" s="183" t="s">
        <v>544</v>
      </c>
    </row>
    <row r="202" s="2" customFormat="1" ht="16.5" customHeight="1">
      <c r="A202" s="37"/>
      <c r="B202" s="171"/>
      <c r="C202" s="172" t="s">
        <v>536</v>
      </c>
      <c r="D202" s="172" t="s">
        <v>204</v>
      </c>
      <c r="E202" s="173" t="s">
        <v>1473</v>
      </c>
      <c r="F202" s="174" t="s">
        <v>1474</v>
      </c>
      <c r="G202" s="175" t="s">
        <v>1344</v>
      </c>
      <c r="H202" s="176">
        <v>2</v>
      </c>
      <c r="I202" s="177"/>
      <c r="J202" s="178">
        <f>ROUND(I202*H202,0)</f>
        <v>0</v>
      </c>
      <c r="K202" s="174" t="s">
        <v>1</v>
      </c>
      <c r="L202" s="38"/>
      <c r="M202" s="179" t="s">
        <v>1</v>
      </c>
      <c r="N202" s="180" t="s">
        <v>42</v>
      </c>
      <c r="O202" s="76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3" t="s">
        <v>92</v>
      </c>
      <c r="AT202" s="183" t="s">
        <v>204</v>
      </c>
      <c r="AU202" s="183" t="s">
        <v>89</v>
      </c>
      <c r="AY202" s="18" t="s">
        <v>202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8" t="s">
        <v>8</v>
      </c>
      <c r="BK202" s="184">
        <f>ROUND(I202*H202,0)</f>
        <v>0</v>
      </c>
      <c r="BL202" s="18" t="s">
        <v>92</v>
      </c>
      <c r="BM202" s="183" t="s">
        <v>554</v>
      </c>
    </row>
    <row r="203" s="2" customFormat="1" ht="16.5" customHeight="1">
      <c r="A203" s="37"/>
      <c r="B203" s="171"/>
      <c r="C203" s="172" t="s">
        <v>540</v>
      </c>
      <c r="D203" s="172" t="s">
        <v>204</v>
      </c>
      <c r="E203" s="173" t="s">
        <v>1475</v>
      </c>
      <c r="F203" s="174" t="s">
        <v>1476</v>
      </c>
      <c r="G203" s="175" t="s">
        <v>1344</v>
      </c>
      <c r="H203" s="176">
        <v>3</v>
      </c>
      <c r="I203" s="177"/>
      <c r="J203" s="178">
        <f>ROUND(I203*H203,0)</f>
        <v>0</v>
      </c>
      <c r="K203" s="174" t="s">
        <v>1</v>
      </c>
      <c r="L203" s="38"/>
      <c r="M203" s="179" t="s">
        <v>1</v>
      </c>
      <c r="N203" s="180" t="s">
        <v>42</v>
      </c>
      <c r="O203" s="76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3" t="s">
        <v>92</v>
      </c>
      <c r="AT203" s="183" t="s">
        <v>204</v>
      </c>
      <c r="AU203" s="183" t="s">
        <v>89</v>
      </c>
      <c r="AY203" s="18" t="s">
        <v>202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8" t="s">
        <v>8</v>
      </c>
      <c r="BK203" s="184">
        <f>ROUND(I203*H203,0)</f>
        <v>0</v>
      </c>
      <c r="BL203" s="18" t="s">
        <v>92</v>
      </c>
      <c r="BM203" s="183" t="s">
        <v>567</v>
      </c>
    </row>
    <row r="204" s="2" customFormat="1" ht="16.5" customHeight="1">
      <c r="A204" s="37"/>
      <c r="B204" s="171"/>
      <c r="C204" s="172" t="s">
        <v>544</v>
      </c>
      <c r="D204" s="172" t="s">
        <v>204</v>
      </c>
      <c r="E204" s="173" t="s">
        <v>1477</v>
      </c>
      <c r="F204" s="174" t="s">
        <v>1478</v>
      </c>
      <c r="G204" s="175" t="s">
        <v>653</v>
      </c>
      <c r="H204" s="176">
        <v>45</v>
      </c>
      <c r="I204" s="177"/>
      <c r="J204" s="178">
        <f>ROUND(I204*H204,0)</f>
        <v>0</v>
      </c>
      <c r="K204" s="174" t="s">
        <v>1</v>
      </c>
      <c r="L204" s="38"/>
      <c r="M204" s="179" t="s">
        <v>1</v>
      </c>
      <c r="N204" s="180" t="s">
        <v>42</v>
      </c>
      <c r="O204" s="76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3" t="s">
        <v>92</v>
      </c>
      <c r="AT204" s="183" t="s">
        <v>204</v>
      </c>
      <c r="AU204" s="183" t="s">
        <v>89</v>
      </c>
      <c r="AY204" s="18" t="s">
        <v>202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8</v>
      </c>
      <c r="BK204" s="184">
        <f>ROUND(I204*H204,0)</f>
        <v>0</v>
      </c>
      <c r="BL204" s="18" t="s">
        <v>92</v>
      </c>
      <c r="BM204" s="183" t="s">
        <v>578</v>
      </c>
    </row>
    <row r="205" s="2" customFormat="1" ht="16.5" customHeight="1">
      <c r="A205" s="37"/>
      <c r="B205" s="171"/>
      <c r="C205" s="172" t="s">
        <v>548</v>
      </c>
      <c r="D205" s="172" t="s">
        <v>204</v>
      </c>
      <c r="E205" s="173" t="s">
        <v>1479</v>
      </c>
      <c r="F205" s="174" t="s">
        <v>1480</v>
      </c>
      <c r="G205" s="175" t="s">
        <v>653</v>
      </c>
      <c r="H205" s="176">
        <v>35</v>
      </c>
      <c r="I205" s="177"/>
      <c r="J205" s="178">
        <f>ROUND(I205*H205,0)</f>
        <v>0</v>
      </c>
      <c r="K205" s="174" t="s">
        <v>1</v>
      </c>
      <c r="L205" s="38"/>
      <c r="M205" s="179" t="s">
        <v>1</v>
      </c>
      <c r="N205" s="180" t="s">
        <v>42</v>
      </c>
      <c r="O205" s="76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3" t="s">
        <v>92</v>
      </c>
      <c r="AT205" s="183" t="s">
        <v>204</v>
      </c>
      <c r="AU205" s="183" t="s">
        <v>89</v>
      </c>
      <c r="AY205" s="18" t="s">
        <v>202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8" t="s">
        <v>8</v>
      </c>
      <c r="BK205" s="184">
        <f>ROUND(I205*H205,0)</f>
        <v>0</v>
      </c>
      <c r="BL205" s="18" t="s">
        <v>92</v>
      </c>
      <c r="BM205" s="183" t="s">
        <v>586</v>
      </c>
    </row>
    <row r="206" s="2" customFormat="1" ht="16.5" customHeight="1">
      <c r="A206" s="37"/>
      <c r="B206" s="171"/>
      <c r="C206" s="172" t="s">
        <v>554</v>
      </c>
      <c r="D206" s="172" t="s">
        <v>204</v>
      </c>
      <c r="E206" s="173" t="s">
        <v>1481</v>
      </c>
      <c r="F206" s="174" t="s">
        <v>1482</v>
      </c>
      <c r="G206" s="175" t="s">
        <v>653</v>
      </c>
      <c r="H206" s="176">
        <v>18</v>
      </c>
      <c r="I206" s="177"/>
      <c r="J206" s="178">
        <f>ROUND(I206*H206,0)</f>
        <v>0</v>
      </c>
      <c r="K206" s="174" t="s">
        <v>1</v>
      </c>
      <c r="L206" s="38"/>
      <c r="M206" s="179" t="s">
        <v>1</v>
      </c>
      <c r="N206" s="180" t="s">
        <v>42</v>
      </c>
      <c r="O206" s="76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3" t="s">
        <v>92</v>
      </c>
      <c r="AT206" s="183" t="s">
        <v>204</v>
      </c>
      <c r="AU206" s="183" t="s">
        <v>89</v>
      </c>
      <c r="AY206" s="18" t="s">
        <v>202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8" t="s">
        <v>8</v>
      </c>
      <c r="BK206" s="184">
        <f>ROUND(I206*H206,0)</f>
        <v>0</v>
      </c>
      <c r="BL206" s="18" t="s">
        <v>92</v>
      </c>
      <c r="BM206" s="183" t="s">
        <v>598</v>
      </c>
    </row>
    <row r="207" s="2" customFormat="1" ht="16.5" customHeight="1">
      <c r="A207" s="37"/>
      <c r="B207" s="171"/>
      <c r="C207" s="172" t="s">
        <v>562</v>
      </c>
      <c r="D207" s="172" t="s">
        <v>204</v>
      </c>
      <c r="E207" s="173" t="s">
        <v>1483</v>
      </c>
      <c r="F207" s="174" t="s">
        <v>1484</v>
      </c>
      <c r="G207" s="175" t="s">
        <v>1485</v>
      </c>
      <c r="H207" s="176">
        <v>98</v>
      </c>
      <c r="I207" s="177"/>
      <c r="J207" s="178">
        <f>ROUND(I207*H207,0)</f>
        <v>0</v>
      </c>
      <c r="K207" s="174" t="s">
        <v>1</v>
      </c>
      <c r="L207" s="38"/>
      <c r="M207" s="179" t="s">
        <v>1</v>
      </c>
      <c r="N207" s="180" t="s">
        <v>42</v>
      </c>
      <c r="O207" s="76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3" t="s">
        <v>92</v>
      </c>
      <c r="AT207" s="183" t="s">
        <v>204</v>
      </c>
      <c r="AU207" s="183" t="s">
        <v>89</v>
      </c>
      <c r="AY207" s="18" t="s">
        <v>202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8" t="s">
        <v>8</v>
      </c>
      <c r="BK207" s="184">
        <f>ROUND(I207*H207,0)</f>
        <v>0</v>
      </c>
      <c r="BL207" s="18" t="s">
        <v>92</v>
      </c>
      <c r="BM207" s="183" t="s">
        <v>608</v>
      </c>
    </row>
    <row r="208" s="2" customFormat="1" ht="16.5" customHeight="1">
      <c r="A208" s="37"/>
      <c r="B208" s="171"/>
      <c r="C208" s="172" t="s">
        <v>567</v>
      </c>
      <c r="D208" s="172" t="s">
        <v>204</v>
      </c>
      <c r="E208" s="173" t="s">
        <v>1486</v>
      </c>
      <c r="F208" s="174" t="s">
        <v>1487</v>
      </c>
      <c r="G208" s="175" t="s">
        <v>1344</v>
      </c>
      <c r="H208" s="176">
        <v>46</v>
      </c>
      <c r="I208" s="177"/>
      <c r="J208" s="178">
        <f>ROUND(I208*H208,0)</f>
        <v>0</v>
      </c>
      <c r="K208" s="174" t="s">
        <v>1</v>
      </c>
      <c r="L208" s="38"/>
      <c r="M208" s="179" t="s">
        <v>1</v>
      </c>
      <c r="N208" s="180" t="s">
        <v>42</v>
      </c>
      <c r="O208" s="76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3" t="s">
        <v>92</v>
      </c>
      <c r="AT208" s="183" t="s">
        <v>204</v>
      </c>
      <c r="AU208" s="183" t="s">
        <v>89</v>
      </c>
      <c r="AY208" s="18" t="s">
        <v>202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8" t="s">
        <v>8</v>
      </c>
      <c r="BK208" s="184">
        <f>ROUND(I208*H208,0)</f>
        <v>0</v>
      </c>
      <c r="BL208" s="18" t="s">
        <v>92</v>
      </c>
      <c r="BM208" s="183" t="s">
        <v>619</v>
      </c>
    </row>
    <row r="209" s="2" customFormat="1" ht="16.5" customHeight="1">
      <c r="A209" s="37"/>
      <c r="B209" s="171"/>
      <c r="C209" s="172" t="s">
        <v>572</v>
      </c>
      <c r="D209" s="172" t="s">
        <v>204</v>
      </c>
      <c r="E209" s="173" t="s">
        <v>1488</v>
      </c>
      <c r="F209" s="174" t="s">
        <v>1489</v>
      </c>
      <c r="G209" s="175" t="s">
        <v>1344</v>
      </c>
      <c r="H209" s="176">
        <v>35</v>
      </c>
      <c r="I209" s="177"/>
      <c r="J209" s="178">
        <f>ROUND(I209*H209,0)</f>
        <v>0</v>
      </c>
      <c r="K209" s="174" t="s">
        <v>1</v>
      </c>
      <c r="L209" s="38"/>
      <c r="M209" s="179" t="s">
        <v>1</v>
      </c>
      <c r="N209" s="180" t="s">
        <v>42</v>
      </c>
      <c r="O209" s="76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3" t="s">
        <v>92</v>
      </c>
      <c r="AT209" s="183" t="s">
        <v>204</v>
      </c>
      <c r="AU209" s="183" t="s">
        <v>89</v>
      </c>
      <c r="AY209" s="18" t="s">
        <v>202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8" t="s">
        <v>8</v>
      </c>
      <c r="BK209" s="184">
        <f>ROUND(I209*H209,0)</f>
        <v>0</v>
      </c>
      <c r="BL209" s="18" t="s">
        <v>92</v>
      </c>
      <c r="BM209" s="183" t="s">
        <v>628</v>
      </c>
    </row>
    <row r="210" s="2" customFormat="1" ht="16.5" customHeight="1">
      <c r="A210" s="37"/>
      <c r="B210" s="171"/>
      <c r="C210" s="172" t="s">
        <v>578</v>
      </c>
      <c r="D210" s="172" t="s">
        <v>204</v>
      </c>
      <c r="E210" s="173" t="s">
        <v>1490</v>
      </c>
      <c r="F210" s="174" t="s">
        <v>1491</v>
      </c>
      <c r="G210" s="175" t="s">
        <v>1344</v>
      </c>
      <c r="H210" s="176">
        <v>18</v>
      </c>
      <c r="I210" s="177"/>
      <c r="J210" s="178">
        <f>ROUND(I210*H210,0)</f>
        <v>0</v>
      </c>
      <c r="K210" s="174" t="s">
        <v>1</v>
      </c>
      <c r="L210" s="38"/>
      <c r="M210" s="179" t="s">
        <v>1</v>
      </c>
      <c r="N210" s="180" t="s">
        <v>42</v>
      </c>
      <c r="O210" s="76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3" t="s">
        <v>92</v>
      </c>
      <c r="AT210" s="183" t="s">
        <v>204</v>
      </c>
      <c r="AU210" s="183" t="s">
        <v>89</v>
      </c>
      <c r="AY210" s="18" t="s">
        <v>202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8" t="s">
        <v>8</v>
      </c>
      <c r="BK210" s="184">
        <f>ROUND(I210*H210,0)</f>
        <v>0</v>
      </c>
      <c r="BL210" s="18" t="s">
        <v>92</v>
      </c>
      <c r="BM210" s="183" t="s">
        <v>636</v>
      </c>
    </row>
    <row r="211" s="2" customFormat="1" ht="16.5" customHeight="1">
      <c r="A211" s="37"/>
      <c r="B211" s="171"/>
      <c r="C211" s="172" t="s">
        <v>582</v>
      </c>
      <c r="D211" s="172" t="s">
        <v>204</v>
      </c>
      <c r="E211" s="173" t="s">
        <v>1492</v>
      </c>
      <c r="F211" s="174" t="s">
        <v>1493</v>
      </c>
      <c r="G211" s="175" t="s">
        <v>653</v>
      </c>
      <c r="H211" s="176">
        <v>43</v>
      </c>
      <c r="I211" s="177"/>
      <c r="J211" s="178">
        <f>ROUND(I211*H211,0)</f>
        <v>0</v>
      </c>
      <c r="K211" s="174" t="s">
        <v>1</v>
      </c>
      <c r="L211" s="38"/>
      <c r="M211" s="179" t="s">
        <v>1</v>
      </c>
      <c r="N211" s="180" t="s">
        <v>42</v>
      </c>
      <c r="O211" s="76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3" t="s">
        <v>92</v>
      </c>
      <c r="AT211" s="183" t="s">
        <v>204</v>
      </c>
      <c r="AU211" s="183" t="s">
        <v>89</v>
      </c>
      <c r="AY211" s="18" t="s">
        <v>202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8" t="s">
        <v>8</v>
      </c>
      <c r="BK211" s="184">
        <f>ROUND(I211*H211,0)</f>
        <v>0</v>
      </c>
      <c r="BL211" s="18" t="s">
        <v>92</v>
      </c>
      <c r="BM211" s="183" t="s">
        <v>645</v>
      </c>
    </row>
    <row r="212" s="12" customFormat="1" ht="20.88" customHeight="1">
      <c r="A212" s="12"/>
      <c r="B212" s="158"/>
      <c r="C212" s="12"/>
      <c r="D212" s="159" t="s">
        <v>76</v>
      </c>
      <c r="E212" s="169" t="s">
        <v>1494</v>
      </c>
      <c r="F212" s="169" t="s">
        <v>1495</v>
      </c>
      <c r="G212" s="12"/>
      <c r="H212" s="12"/>
      <c r="I212" s="161"/>
      <c r="J212" s="170">
        <f>BK212</f>
        <v>0</v>
      </c>
      <c r="K212" s="12"/>
      <c r="L212" s="158"/>
      <c r="M212" s="163"/>
      <c r="N212" s="164"/>
      <c r="O212" s="164"/>
      <c r="P212" s="165">
        <f>SUM(P213:P224)</f>
        <v>0</v>
      </c>
      <c r="Q212" s="164"/>
      <c r="R212" s="165">
        <f>SUM(R213:R224)</f>
        <v>0</v>
      </c>
      <c r="S212" s="164"/>
      <c r="T212" s="166">
        <f>SUM(T213:T224)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9" t="s">
        <v>8</v>
      </c>
      <c r="AT212" s="167" t="s">
        <v>76</v>
      </c>
      <c r="AU212" s="167" t="s">
        <v>86</v>
      </c>
      <c r="AY212" s="159" t="s">
        <v>202</v>
      </c>
      <c r="BK212" s="168">
        <f>SUM(BK213:BK224)</f>
        <v>0</v>
      </c>
    </row>
    <row r="213" s="2" customFormat="1" ht="16.5" customHeight="1">
      <c r="A213" s="37"/>
      <c r="B213" s="171"/>
      <c r="C213" s="172" t="s">
        <v>586</v>
      </c>
      <c r="D213" s="172" t="s">
        <v>204</v>
      </c>
      <c r="E213" s="173" t="s">
        <v>1496</v>
      </c>
      <c r="F213" s="174" t="s">
        <v>1497</v>
      </c>
      <c r="G213" s="175" t="s">
        <v>653</v>
      </c>
      <c r="H213" s="176">
        <v>74</v>
      </c>
      <c r="I213" s="177"/>
      <c r="J213" s="178">
        <f>ROUND(I213*H213,0)</f>
        <v>0</v>
      </c>
      <c r="K213" s="174" t="s">
        <v>1</v>
      </c>
      <c r="L213" s="38"/>
      <c r="M213" s="179" t="s">
        <v>1</v>
      </c>
      <c r="N213" s="180" t="s">
        <v>42</v>
      </c>
      <c r="O213" s="76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3" t="s">
        <v>92</v>
      </c>
      <c r="AT213" s="183" t="s">
        <v>204</v>
      </c>
      <c r="AU213" s="183" t="s">
        <v>89</v>
      </c>
      <c r="AY213" s="18" t="s">
        <v>202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8" t="s">
        <v>8</v>
      </c>
      <c r="BK213" s="184">
        <f>ROUND(I213*H213,0)</f>
        <v>0</v>
      </c>
      <c r="BL213" s="18" t="s">
        <v>92</v>
      </c>
      <c r="BM213" s="183" t="s">
        <v>656</v>
      </c>
    </row>
    <row r="214" s="2" customFormat="1" ht="16.5" customHeight="1">
      <c r="A214" s="37"/>
      <c r="B214" s="171"/>
      <c r="C214" s="172" t="s">
        <v>592</v>
      </c>
      <c r="D214" s="172" t="s">
        <v>204</v>
      </c>
      <c r="E214" s="173" t="s">
        <v>1498</v>
      </c>
      <c r="F214" s="174" t="s">
        <v>1499</v>
      </c>
      <c r="G214" s="175" t="s">
        <v>653</v>
      </c>
      <c r="H214" s="176">
        <v>28</v>
      </c>
      <c r="I214" s="177"/>
      <c r="J214" s="178">
        <f>ROUND(I214*H214,0)</f>
        <v>0</v>
      </c>
      <c r="K214" s="174" t="s">
        <v>1</v>
      </c>
      <c r="L214" s="38"/>
      <c r="M214" s="179" t="s">
        <v>1</v>
      </c>
      <c r="N214" s="180" t="s">
        <v>42</v>
      </c>
      <c r="O214" s="76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3" t="s">
        <v>92</v>
      </c>
      <c r="AT214" s="183" t="s">
        <v>204</v>
      </c>
      <c r="AU214" s="183" t="s">
        <v>89</v>
      </c>
      <c r="AY214" s="18" t="s">
        <v>202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8" t="s">
        <v>8</v>
      </c>
      <c r="BK214" s="184">
        <f>ROUND(I214*H214,0)</f>
        <v>0</v>
      </c>
      <c r="BL214" s="18" t="s">
        <v>92</v>
      </c>
      <c r="BM214" s="183" t="s">
        <v>665</v>
      </c>
    </row>
    <row r="215" s="2" customFormat="1" ht="16.5" customHeight="1">
      <c r="A215" s="37"/>
      <c r="B215" s="171"/>
      <c r="C215" s="172" t="s">
        <v>598</v>
      </c>
      <c r="D215" s="172" t="s">
        <v>204</v>
      </c>
      <c r="E215" s="173" t="s">
        <v>1500</v>
      </c>
      <c r="F215" s="174" t="s">
        <v>1501</v>
      </c>
      <c r="G215" s="175" t="s">
        <v>653</v>
      </c>
      <c r="H215" s="176">
        <v>256</v>
      </c>
      <c r="I215" s="177"/>
      <c r="J215" s="178">
        <f>ROUND(I215*H215,0)</f>
        <v>0</v>
      </c>
      <c r="K215" s="174" t="s">
        <v>1</v>
      </c>
      <c r="L215" s="38"/>
      <c r="M215" s="179" t="s">
        <v>1</v>
      </c>
      <c r="N215" s="180" t="s">
        <v>42</v>
      </c>
      <c r="O215" s="76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3" t="s">
        <v>92</v>
      </c>
      <c r="AT215" s="183" t="s">
        <v>204</v>
      </c>
      <c r="AU215" s="183" t="s">
        <v>89</v>
      </c>
      <c r="AY215" s="18" t="s">
        <v>202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8" t="s">
        <v>8</v>
      </c>
      <c r="BK215" s="184">
        <f>ROUND(I215*H215,0)</f>
        <v>0</v>
      </c>
      <c r="BL215" s="18" t="s">
        <v>92</v>
      </c>
      <c r="BM215" s="183" t="s">
        <v>676</v>
      </c>
    </row>
    <row r="216" s="2" customFormat="1" ht="16.5" customHeight="1">
      <c r="A216" s="37"/>
      <c r="B216" s="171"/>
      <c r="C216" s="172" t="s">
        <v>603</v>
      </c>
      <c r="D216" s="172" t="s">
        <v>204</v>
      </c>
      <c r="E216" s="173" t="s">
        <v>1502</v>
      </c>
      <c r="F216" s="174" t="s">
        <v>1503</v>
      </c>
      <c r="G216" s="175" t="s">
        <v>653</v>
      </c>
      <c r="H216" s="176">
        <v>860</v>
      </c>
      <c r="I216" s="177"/>
      <c r="J216" s="178">
        <f>ROUND(I216*H216,0)</f>
        <v>0</v>
      </c>
      <c r="K216" s="174" t="s">
        <v>1</v>
      </c>
      <c r="L216" s="38"/>
      <c r="M216" s="179" t="s">
        <v>1</v>
      </c>
      <c r="N216" s="180" t="s">
        <v>42</v>
      </c>
      <c r="O216" s="76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3" t="s">
        <v>92</v>
      </c>
      <c r="AT216" s="183" t="s">
        <v>204</v>
      </c>
      <c r="AU216" s="183" t="s">
        <v>89</v>
      </c>
      <c r="AY216" s="18" t="s">
        <v>202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8" t="s">
        <v>8</v>
      </c>
      <c r="BK216" s="184">
        <f>ROUND(I216*H216,0)</f>
        <v>0</v>
      </c>
      <c r="BL216" s="18" t="s">
        <v>92</v>
      </c>
      <c r="BM216" s="183" t="s">
        <v>687</v>
      </c>
    </row>
    <row r="217" s="2" customFormat="1" ht="16.5" customHeight="1">
      <c r="A217" s="37"/>
      <c r="B217" s="171"/>
      <c r="C217" s="172" t="s">
        <v>608</v>
      </c>
      <c r="D217" s="172" t="s">
        <v>204</v>
      </c>
      <c r="E217" s="173" t="s">
        <v>1504</v>
      </c>
      <c r="F217" s="174" t="s">
        <v>1505</v>
      </c>
      <c r="G217" s="175" t="s">
        <v>653</v>
      </c>
      <c r="H217" s="176">
        <v>16</v>
      </c>
      <c r="I217" s="177"/>
      <c r="J217" s="178">
        <f>ROUND(I217*H217,0)</f>
        <v>0</v>
      </c>
      <c r="K217" s="174" t="s">
        <v>1</v>
      </c>
      <c r="L217" s="38"/>
      <c r="M217" s="179" t="s">
        <v>1</v>
      </c>
      <c r="N217" s="180" t="s">
        <v>42</v>
      </c>
      <c r="O217" s="76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3" t="s">
        <v>92</v>
      </c>
      <c r="AT217" s="183" t="s">
        <v>204</v>
      </c>
      <c r="AU217" s="183" t="s">
        <v>89</v>
      </c>
      <c r="AY217" s="18" t="s">
        <v>202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8" t="s">
        <v>8</v>
      </c>
      <c r="BK217" s="184">
        <f>ROUND(I217*H217,0)</f>
        <v>0</v>
      </c>
      <c r="BL217" s="18" t="s">
        <v>92</v>
      </c>
      <c r="BM217" s="183" t="s">
        <v>697</v>
      </c>
    </row>
    <row r="218" s="2" customFormat="1" ht="16.5" customHeight="1">
      <c r="A218" s="37"/>
      <c r="B218" s="171"/>
      <c r="C218" s="172" t="s">
        <v>614</v>
      </c>
      <c r="D218" s="172" t="s">
        <v>204</v>
      </c>
      <c r="E218" s="173" t="s">
        <v>1506</v>
      </c>
      <c r="F218" s="174" t="s">
        <v>1507</v>
      </c>
      <c r="G218" s="175" t="s">
        <v>653</v>
      </c>
      <c r="H218" s="176">
        <v>45</v>
      </c>
      <c r="I218" s="177"/>
      <c r="J218" s="178">
        <f>ROUND(I218*H218,0)</f>
        <v>0</v>
      </c>
      <c r="K218" s="174" t="s">
        <v>1</v>
      </c>
      <c r="L218" s="38"/>
      <c r="M218" s="179" t="s">
        <v>1</v>
      </c>
      <c r="N218" s="180" t="s">
        <v>42</v>
      </c>
      <c r="O218" s="76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3" t="s">
        <v>92</v>
      </c>
      <c r="AT218" s="183" t="s">
        <v>204</v>
      </c>
      <c r="AU218" s="183" t="s">
        <v>89</v>
      </c>
      <c r="AY218" s="18" t="s">
        <v>202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8" t="s">
        <v>8</v>
      </c>
      <c r="BK218" s="184">
        <f>ROUND(I218*H218,0)</f>
        <v>0</v>
      </c>
      <c r="BL218" s="18" t="s">
        <v>92</v>
      </c>
      <c r="BM218" s="183" t="s">
        <v>707</v>
      </c>
    </row>
    <row r="219" s="2" customFormat="1" ht="16.5" customHeight="1">
      <c r="A219" s="37"/>
      <c r="B219" s="171"/>
      <c r="C219" s="172" t="s">
        <v>619</v>
      </c>
      <c r="D219" s="172" t="s">
        <v>204</v>
      </c>
      <c r="E219" s="173" t="s">
        <v>1508</v>
      </c>
      <c r="F219" s="174" t="s">
        <v>1509</v>
      </c>
      <c r="G219" s="175" t="s">
        <v>653</v>
      </c>
      <c r="H219" s="176">
        <v>85</v>
      </c>
      <c r="I219" s="177"/>
      <c r="J219" s="178">
        <f>ROUND(I219*H219,0)</f>
        <v>0</v>
      </c>
      <c r="K219" s="174" t="s">
        <v>1</v>
      </c>
      <c r="L219" s="38"/>
      <c r="M219" s="179" t="s">
        <v>1</v>
      </c>
      <c r="N219" s="180" t="s">
        <v>42</v>
      </c>
      <c r="O219" s="76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3" t="s">
        <v>92</v>
      </c>
      <c r="AT219" s="183" t="s">
        <v>204</v>
      </c>
      <c r="AU219" s="183" t="s">
        <v>89</v>
      </c>
      <c r="AY219" s="18" t="s">
        <v>202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8" t="s">
        <v>8</v>
      </c>
      <c r="BK219" s="184">
        <f>ROUND(I219*H219,0)</f>
        <v>0</v>
      </c>
      <c r="BL219" s="18" t="s">
        <v>92</v>
      </c>
      <c r="BM219" s="183" t="s">
        <v>716</v>
      </c>
    </row>
    <row r="220" s="2" customFormat="1" ht="16.5" customHeight="1">
      <c r="A220" s="37"/>
      <c r="B220" s="171"/>
      <c r="C220" s="172" t="s">
        <v>623</v>
      </c>
      <c r="D220" s="172" t="s">
        <v>204</v>
      </c>
      <c r="E220" s="173" t="s">
        <v>1510</v>
      </c>
      <c r="F220" s="174" t="s">
        <v>1511</v>
      </c>
      <c r="G220" s="175" t="s">
        <v>653</v>
      </c>
      <c r="H220" s="176">
        <v>68</v>
      </c>
      <c r="I220" s="177"/>
      <c r="J220" s="178">
        <f>ROUND(I220*H220,0)</f>
        <v>0</v>
      </c>
      <c r="K220" s="174" t="s">
        <v>1</v>
      </c>
      <c r="L220" s="38"/>
      <c r="M220" s="179" t="s">
        <v>1</v>
      </c>
      <c r="N220" s="180" t="s">
        <v>42</v>
      </c>
      <c r="O220" s="76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3" t="s">
        <v>92</v>
      </c>
      <c r="AT220" s="183" t="s">
        <v>204</v>
      </c>
      <c r="AU220" s="183" t="s">
        <v>89</v>
      </c>
      <c r="AY220" s="18" t="s">
        <v>202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8" t="s">
        <v>8</v>
      </c>
      <c r="BK220" s="184">
        <f>ROUND(I220*H220,0)</f>
        <v>0</v>
      </c>
      <c r="BL220" s="18" t="s">
        <v>92</v>
      </c>
      <c r="BM220" s="183" t="s">
        <v>727</v>
      </c>
    </row>
    <row r="221" s="2" customFormat="1" ht="16.5" customHeight="1">
      <c r="A221" s="37"/>
      <c r="B221" s="171"/>
      <c r="C221" s="172" t="s">
        <v>628</v>
      </c>
      <c r="D221" s="172" t="s">
        <v>204</v>
      </c>
      <c r="E221" s="173" t="s">
        <v>1512</v>
      </c>
      <c r="F221" s="174" t="s">
        <v>1513</v>
      </c>
      <c r="G221" s="175" t="s">
        <v>653</v>
      </c>
      <c r="H221" s="176">
        <v>15</v>
      </c>
      <c r="I221" s="177"/>
      <c r="J221" s="178">
        <f>ROUND(I221*H221,0)</f>
        <v>0</v>
      </c>
      <c r="K221" s="174" t="s">
        <v>1</v>
      </c>
      <c r="L221" s="38"/>
      <c r="M221" s="179" t="s">
        <v>1</v>
      </c>
      <c r="N221" s="180" t="s">
        <v>42</v>
      </c>
      <c r="O221" s="76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3" t="s">
        <v>92</v>
      </c>
      <c r="AT221" s="183" t="s">
        <v>204</v>
      </c>
      <c r="AU221" s="183" t="s">
        <v>89</v>
      </c>
      <c r="AY221" s="18" t="s">
        <v>202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8" t="s">
        <v>8</v>
      </c>
      <c r="BK221" s="184">
        <f>ROUND(I221*H221,0)</f>
        <v>0</v>
      </c>
      <c r="BL221" s="18" t="s">
        <v>92</v>
      </c>
      <c r="BM221" s="183" t="s">
        <v>738</v>
      </c>
    </row>
    <row r="222" s="2" customFormat="1" ht="16.5" customHeight="1">
      <c r="A222" s="37"/>
      <c r="B222" s="171"/>
      <c r="C222" s="172" t="s">
        <v>632</v>
      </c>
      <c r="D222" s="172" t="s">
        <v>204</v>
      </c>
      <c r="E222" s="173" t="s">
        <v>1514</v>
      </c>
      <c r="F222" s="174" t="s">
        <v>1515</v>
      </c>
      <c r="G222" s="175" t="s">
        <v>653</v>
      </c>
      <c r="H222" s="176">
        <v>34</v>
      </c>
      <c r="I222" s="177"/>
      <c r="J222" s="178">
        <f>ROUND(I222*H222,0)</f>
        <v>0</v>
      </c>
      <c r="K222" s="174" t="s">
        <v>1</v>
      </c>
      <c r="L222" s="38"/>
      <c r="M222" s="179" t="s">
        <v>1</v>
      </c>
      <c r="N222" s="180" t="s">
        <v>42</v>
      </c>
      <c r="O222" s="76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3" t="s">
        <v>92</v>
      </c>
      <c r="AT222" s="183" t="s">
        <v>204</v>
      </c>
      <c r="AU222" s="183" t="s">
        <v>89</v>
      </c>
      <c r="AY222" s="18" t="s">
        <v>202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8" t="s">
        <v>8</v>
      </c>
      <c r="BK222" s="184">
        <f>ROUND(I222*H222,0)</f>
        <v>0</v>
      </c>
      <c r="BL222" s="18" t="s">
        <v>92</v>
      </c>
      <c r="BM222" s="183" t="s">
        <v>747</v>
      </c>
    </row>
    <row r="223" s="2" customFormat="1" ht="16.5" customHeight="1">
      <c r="A223" s="37"/>
      <c r="B223" s="171"/>
      <c r="C223" s="172" t="s">
        <v>636</v>
      </c>
      <c r="D223" s="172" t="s">
        <v>204</v>
      </c>
      <c r="E223" s="173" t="s">
        <v>1516</v>
      </c>
      <c r="F223" s="174" t="s">
        <v>1517</v>
      </c>
      <c r="G223" s="175" t="s">
        <v>653</v>
      </c>
      <c r="H223" s="176">
        <v>78</v>
      </c>
      <c r="I223" s="177"/>
      <c r="J223" s="178">
        <f>ROUND(I223*H223,0)</f>
        <v>0</v>
      </c>
      <c r="K223" s="174" t="s">
        <v>1</v>
      </c>
      <c r="L223" s="38"/>
      <c r="M223" s="179" t="s">
        <v>1</v>
      </c>
      <c r="N223" s="180" t="s">
        <v>42</v>
      </c>
      <c r="O223" s="76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3" t="s">
        <v>92</v>
      </c>
      <c r="AT223" s="183" t="s">
        <v>204</v>
      </c>
      <c r="AU223" s="183" t="s">
        <v>89</v>
      </c>
      <c r="AY223" s="18" t="s">
        <v>202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8" t="s">
        <v>8</v>
      </c>
      <c r="BK223" s="184">
        <f>ROUND(I223*H223,0)</f>
        <v>0</v>
      </c>
      <c r="BL223" s="18" t="s">
        <v>92</v>
      </c>
      <c r="BM223" s="183" t="s">
        <v>756</v>
      </c>
    </row>
    <row r="224" s="2" customFormat="1" ht="16.5" customHeight="1">
      <c r="A224" s="37"/>
      <c r="B224" s="171"/>
      <c r="C224" s="172" t="s">
        <v>641</v>
      </c>
      <c r="D224" s="172" t="s">
        <v>204</v>
      </c>
      <c r="E224" s="173" t="s">
        <v>1518</v>
      </c>
      <c r="F224" s="174" t="s">
        <v>1519</v>
      </c>
      <c r="G224" s="175" t="s">
        <v>653</v>
      </c>
      <c r="H224" s="176">
        <v>2300</v>
      </c>
      <c r="I224" s="177"/>
      <c r="J224" s="178">
        <f>ROUND(I224*H224,0)</f>
        <v>0</v>
      </c>
      <c r="K224" s="174" t="s">
        <v>1</v>
      </c>
      <c r="L224" s="38"/>
      <c r="M224" s="179" t="s">
        <v>1</v>
      </c>
      <c r="N224" s="180" t="s">
        <v>42</v>
      </c>
      <c r="O224" s="76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3" t="s">
        <v>92</v>
      </c>
      <c r="AT224" s="183" t="s">
        <v>204</v>
      </c>
      <c r="AU224" s="183" t="s">
        <v>89</v>
      </c>
      <c r="AY224" s="18" t="s">
        <v>202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8" t="s">
        <v>8</v>
      </c>
      <c r="BK224" s="184">
        <f>ROUND(I224*H224,0)</f>
        <v>0</v>
      </c>
      <c r="BL224" s="18" t="s">
        <v>92</v>
      </c>
      <c r="BM224" s="183" t="s">
        <v>767</v>
      </c>
    </row>
    <row r="225" s="12" customFormat="1" ht="20.88" customHeight="1">
      <c r="A225" s="12"/>
      <c r="B225" s="158"/>
      <c r="C225" s="12"/>
      <c r="D225" s="159" t="s">
        <v>76</v>
      </c>
      <c r="E225" s="169" t="s">
        <v>1520</v>
      </c>
      <c r="F225" s="169" t="s">
        <v>1521</v>
      </c>
      <c r="G225" s="12"/>
      <c r="H225" s="12"/>
      <c r="I225" s="161"/>
      <c r="J225" s="170">
        <f>BK225</f>
        <v>0</v>
      </c>
      <c r="K225" s="12"/>
      <c r="L225" s="158"/>
      <c r="M225" s="163"/>
      <c r="N225" s="164"/>
      <c r="O225" s="164"/>
      <c r="P225" s="165">
        <f>SUM(P226:P239)</f>
        <v>0</v>
      </c>
      <c r="Q225" s="164"/>
      <c r="R225" s="165">
        <f>SUM(R226:R239)</f>
        <v>0</v>
      </c>
      <c r="S225" s="164"/>
      <c r="T225" s="166">
        <f>SUM(T226:T239)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9" t="s">
        <v>8</v>
      </c>
      <c r="AT225" s="167" t="s">
        <v>76</v>
      </c>
      <c r="AU225" s="167" t="s">
        <v>86</v>
      </c>
      <c r="AY225" s="159" t="s">
        <v>202</v>
      </c>
      <c r="BK225" s="168">
        <f>SUM(BK226:BK239)</f>
        <v>0</v>
      </c>
    </row>
    <row r="226" s="2" customFormat="1" ht="16.5" customHeight="1">
      <c r="A226" s="37"/>
      <c r="B226" s="171"/>
      <c r="C226" s="172" t="s">
        <v>645</v>
      </c>
      <c r="D226" s="172" t="s">
        <v>204</v>
      </c>
      <c r="E226" s="173" t="s">
        <v>1522</v>
      </c>
      <c r="F226" s="174" t="s">
        <v>1523</v>
      </c>
      <c r="G226" s="175" t="s">
        <v>1344</v>
      </c>
      <c r="H226" s="176">
        <v>7</v>
      </c>
      <c r="I226" s="177"/>
      <c r="J226" s="178">
        <f>ROUND(I226*H226,0)</f>
        <v>0</v>
      </c>
      <c r="K226" s="174" t="s">
        <v>1</v>
      </c>
      <c r="L226" s="38"/>
      <c r="M226" s="179" t="s">
        <v>1</v>
      </c>
      <c r="N226" s="180" t="s">
        <v>42</v>
      </c>
      <c r="O226" s="76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3" t="s">
        <v>92</v>
      </c>
      <c r="AT226" s="183" t="s">
        <v>204</v>
      </c>
      <c r="AU226" s="183" t="s">
        <v>89</v>
      </c>
      <c r="AY226" s="18" t="s">
        <v>202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8" t="s">
        <v>8</v>
      </c>
      <c r="BK226" s="184">
        <f>ROUND(I226*H226,0)</f>
        <v>0</v>
      </c>
      <c r="BL226" s="18" t="s">
        <v>92</v>
      </c>
      <c r="BM226" s="183" t="s">
        <v>775</v>
      </c>
    </row>
    <row r="227" s="2" customFormat="1" ht="16.5" customHeight="1">
      <c r="A227" s="37"/>
      <c r="B227" s="171"/>
      <c r="C227" s="172" t="s">
        <v>650</v>
      </c>
      <c r="D227" s="172" t="s">
        <v>204</v>
      </c>
      <c r="E227" s="173" t="s">
        <v>1524</v>
      </c>
      <c r="F227" s="174" t="s">
        <v>1525</v>
      </c>
      <c r="G227" s="175" t="s">
        <v>1344</v>
      </c>
      <c r="H227" s="176">
        <v>4</v>
      </c>
      <c r="I227" s="177"/>
      <c r="J227" s="178">
        <f>ROUND(I227*H227,0)</f>
        <v>0</v>
      </c>
      <c r="K227" s="174" t="s">
        <v>1</v>
      </c>
      <c r="L227" s="38"/>
      <c r="M227" s="179" t="s">
        <v>1</v>
      </c>
      <c r="N227" s="180" t="s">
        <v>42</v>
      </c>
      <c r="O227" s="76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3" t="s">
        <v>92</v>
      </c>
      <c r="AT227" s="183" t="s">
        <v>204</v>
      </c>
      <c r="AU227" s="183" t="s">
        <v>89</v>
      </c>
      <c r="AY227" s="18" t="s">
        <v>202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8" t="s">
        <v>8</v>
      </c>
      <c r="BK227" s="184">
        <f>ROUND(I227*H227,0)</f>
        <v>0</v>
      </c>
      <c r="BL227" s="18" t="s">
        <v>92</v>
      </c>
      <c r="BM227" s="183" t="s">
        <v>787</v>
      </c>
    </row>
    <row r="228" s="2" customFormat="1" ht="16.5" customHeight="1">
      <c r="A228" s="37"/>
      <c r="B228" s="171"/>
      <c r="C228" s="172" t="s">
        <v>656</v>
      </c>
      <c r="D228" s="172" t="s">
        <v>204</v>
      </c>
      <c r="E228" s="173" t="s">
        <v>1526</v>
      </c>
      <c r="F228" s="174" t="s">
        <v>1527</v>
      </c>
      <c r="G228" s="175" t="s">
        <v>1344</v>
      </c>
      <c r="H228" s="176">
        <v>2</v>
      </c>
      <c r="I228" s="177"/>
      <c r="J228" s="178">
        <f>ROUND(I228*H228,0)</f>
        <v>0</v>
      </c>
      <c r="K228" s="174" t="s">
        <v>1</v>
      </c>
      <c r="L228" s="38"/>
      <c r="M228" s="179" t="s">
        <v>1</v>
      </c>
      <c r="N228" s="180" t="s">
        <v>42</v>
      </c>
      <c r="O228" s="76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3" t="s">
        <v>92</v>
      </c>
      <c r="AT228" s="183" t="s">
        <v>204</v>
      </c>
      <c r="AU228" s="183" t="s">
        <v>89</v>
      </c>
      <c r="AY228" s="18" t="s">
        <v>202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8" t="s">
        <v>8</v>
      </c>
      <c r="BK228" s="184">
        <f>ROUND(I228*H228,0)</f>
        <v>0</v>
      </c>
      <c r="BL228" s="18" t="s">
        <v>92</v>
      </c>
      <c r="BM228" s="183" t="s">
        <v>796</v>
      </c>
    </row>
    <row r="229" s="2" customFormat="1" ht="16.5" customHeight="1">
      <c r="A229" s="37"/>
      <c r="B229" s="171"/>
      <c r="C229" s="172" t="s">
        <v>661</v>
      </c>
      <c r="D229" s="172" t="s">
        <v>204</v>
      </c>
      <c r="E229" s="173" t="s">
        <v>1528</v>
      </c>
      <c r="F229" s="174" t="s">
        <v>1529</v>
      </c>
      <c r="G229" s="175" t="s">
        <v>1344</v>
      </c>
      <c r="H229" s="176">
        <v>3</v>
      </c>
      <c r="I229" s="177"/>
      <c r="J229" s="178">
        <f>ROUND(I229*H229,0)</f>
        <v>0</v>
      </c>
      <c r="K229" s="174" t="s">
        <v>1</v>
      </c>
      <c r="L229" s="38"/>
      <c r="M229" s="179" t="s">
        <v>1</v>
      </c>
      <c r="N229" s="180" t="s">
        <v>42</v>
      </c>
      <c r="O229" s="76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3" t="s">
        <v>92</v>
      </c>
      <c r="AT229" s="183" t="s">
        <v>204</v>
      </c>
      <c r="AU229" s="183" t="s">
        <v>89</v>
      </c>
      <c r="AY229" s="18" t="s">
        <v>202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8" t="s">
        <v>8</v>
      </c>
      <c r="BK229" s="184">
        <f>ROUND(I229*H229,0)</f>
        <v>0</v>
      </c>
      <c r="BL229" s="18" t="s">
        <v>92</v>
      </c>
      <c r="BM229" s="183" t="s">
        <v>807</v>
      </c>
    </row>
    <row r="230" s="2" customFormat="1" ht="16.5" customHeight="1">
      <c r="A230" s="37"/>
      <c r="B230" s="171"/>
      <c r="C230" s="172" t="s">
        <v>665</v>
      </c>
      <c r="D230" s="172" t="s">
        <v>204</v>
      </c>
      <c r="E230" s="173" t="s">
        <v>1530</v>
      </c>
      <c r="F230" s="174" t="s">
        <v>1531</v>
      </c>
      <c r="G230" s="175" t="s">
        <v>1344</v>
      </c>
      <c r="H230" s="176">
        <v>12</v>
      </c>
      <c r="I230" s="177"/>
      <c r="J230" s="178">
        <f>ROUND(I230*H230,0)</f>
        <v>0</v>
      </c>
      <c r="K230" s="174" t="s">
        <v>1</v>
      </c>
      <c r="L230" s="38"/>
      <c r="M230" s="179" t="s">
        <v>1</v>
      </c>
      <c r="N230" s="180" t="s">
        <v>42</v>
      </c>
      <c r="O230" s="76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3" t="s">
        <v>92</v>
      </c>
      <c r="AT230" s="183" t="s">
        <v>204</v>
      </c>
      <c r="AU230" s="183" t="s">
        <v>89</v>
      </c>
      <c r="AY230" s="18" t="s">
        <v>202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8" t="s">
        <v>8</v>
      </c>
      <c r="BK230" s="184">
        <f>ROUND(I230*H230,0)</f>
        <v>0</v>
      </c>
      <c r="BL230" s="18" t="s">
        <v>92</v>
      </c>
      <c r="BM230" s="183" t="s">
        <v>815</v>
      </c>
    </row>
    <row r="231" s="2" customFormat="1" ht="16.5" customHeight="1">
      <c r="A231" s="37"/>
      <c r="B231" s="171"/>
      <c r="C231" s="172" t="s">
        <v>671</v>
      </c>
      <c r="D231" s="172" t="s">
        <v>204</v>
      </c>
      <c r="E231" s="173" t="s">
        <v>1532</v>
      </c>
      <c r="F231" s="174" t="s">
        <v>1533</v>
      </c>
      <c r="G231" s="175" t="s">
        <v>1344</v>
      </c>
      <c r="H231" s="176">
        <v>143</v>
      </c>
      <c r="I231" s="177"/>
      <c r="J231" s="178">
        <f>ROUND(I231*H231,0)</f>
        <v>0</v>
      </c>
      <c r="K231" s="174" t="s">
        <v>1</v>
      </c>
      <c r="L231" s="38"/>
      <c r="M231" s="179" t="s">
        <v>1</v>
      </c>
      <c r="N231" s="180" t="s">
        <v>42</v>
      </c>
      <c r="O231" s="76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3" t="s">
        <v>92</v>
      </c>
      <c r="AT231" s="183" t="s">
        <v>204</v>
      </c>
      <c r="AU231" s="183" t="s">
        <v>89</v>
      </c>
      <c r="AY231" s="18" t="s">
        <v>202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8" t="s">
        <v>8</v>
      </c>
      <c r="BK231" s="184">
        <f>ROUND(I231*H231,0)</f>
        <v>0</v>
      </c>
      <c r="BL231" s="18" t="s">
        <v>92</v>
      </c>
      <c r="BM231" s="183" t="s">
        <v>831</v>
      </c>
    </row>
    <row r="232" s="2" customFormat="1" ht="16.5" customHeight="1">
      <c r="A232" s="37"/>
      <c r="B232" s="171"/>
      <c r="C232" s="172" t="s">
        <v>676</v>
      </c>
      <c r="D232" s="172" t="s">
        <v>204</v>
      </c>
      <c r="E232" s="173" t="s">
        <v>1534</v>
      </c>
      <c r="F232" s="174" t="s">
        <v>1535</v>
      </c>
      <c r="G232" s="175" t="s">
        <v>1344</v>
      </c>
      <c r="H232" s="176">
        <v>29</v>
      </c>
      <c r="I232" s="177"/>
      <c r="J232" s="178">
        <f>ROUND(I232*H232,0)</f>
        <v>0</v>
      </c>
      <c r="K232" s="174" t="s">
        <v>1</v>
      </c>
      <c r="L232" s="38"/>
      <c r="M232" s="179" t="s">
        <v>1</v>
      </c>
      <c r="N232" s="180" t="s">
        <v>42</v>
      </c>
      <c r="O232" s="76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3" t="s">
        <v>92</v>
      </c>
      <c r="AT232" s="183" t="s">
        <v>204</v>
      </c>
      <c r="AU232" s="183" t="s">
        <v>89</v>
      </c>
      <c r="AY232" s="18" t="s">
        <v>202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8" t="s">
        <v>8</v>
      </c>
      <c r="BK232" s="184">
        <f>ROUND(I232*H232,0)</f>
        <v>0</v>
      </c>
      <c r="BL232" s="18" t="s">
        <v>92</v>
      </c>
      <c r="BM232" s="183" t="s">
        <v>841</v>
      </c>
    </row>
    <row r="233" s="2" customFormat="1" ht="16.5" customHeight="1">
      <c r="A233" s="37"/>
      <c r="B233" s="171"/>
      <c r="C233" s="172" t="s">
        <v>682</v>
      </c>
      <c r="D233" s="172" t="s">
        <v>204</v>
      </c>
      <c r="E233" s="173" t="s">
        <v>1536</v>
      </c>
      <c r="F233" s="174" t="s">
        <v>1537</v>
      </c>
      <c r="G233" s="175" t="s">
        <v>1344</v>
      </c>
      <c r="H233" s="176">
        <v>2</v>
      </c>
      <c r="I233" s="177"/>
      <c r="J233" s="178">
        <f>ROUND(I233*H233,0)</f>
        <v>0</v>
      </c>
      <c r="K233" s="174" t="s">
        <v>1</v>
      </c>
      <c r="L233" s="38"/>
      <c r="M233" s="179" t="s">
        <v>1</v>
      </c>
      <c r="N233" s="180" t="s">
        <v>42</v>
      </c>
      <c r="O233" s="76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3" t="s">
        <v>92</v>
      </c>
      <c r="AT233" s="183" t="s">
        <v>204</v>
      </c>
      <c r="AU233" s="183" t="s">
        <v>89</v>
      </c>
      <c r="AY233" s="18" t="s">
        <v>202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8" t="s">
        <v>8</v>
      </c>
      <c r="BK233" s="184">
        <f>ROUND(I233*H233,0)</f>
        <v>0</v>
      </c>
      <c r="BL233" s="18" t="s">
        <v>92</v>
      </c>
      <c r="BM233" s="183" t="s">
        <v>853</v>
      </c>
    </row>
    <row r="234" s="2" customFormat="1" ht="16.5" customHeight="1">
      <c r="A234" s="37"/>
      <c r="B234" s="171"/>
      <c r="C234" s="172" t="s">
        <v>687</v>
      </c>
      <c r="D234" s="172" t="s">
        <v>204</v>
      </c>
      <c r="E234" s="173" t="s">
        <v>1538</v>
      </c>
      <c r="F234" s="174" t="s">
        <v>1539</v>
      </c>
      <c r="G234" s="175" t="s">
        <v>1344</v>
      </c>
      <c r="H234" s="176">
        <v>50</v>
      </c>
      <c r="I234" s="177"/>
      <c r="J234" s="178">
        <f>ROUND(I234*H234,0)</f>
        <v>0</v>
      </c>
      <c r="K234" s="174" t="s">
        <v>1</v>
      </c>
      <c r="L234" s="38"/>
      <c r="M234" s="179" t="s">
        <v>1</v>
      </c>
      <c r="N234" s="180" t="s">
        <v>42</v>
      </c>
      <c r="O234" s="76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3" t="s">
        <v>92</v>
      </c>
      <c r="AT234" s="183" t="s">
        <v>204</v>
      </c>
      <c r="AU234" s="183" t="s">
        <v>89</v>
      </c>
      <c r="AY234" s="18" t="s">
        <v>202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8" t="s">
        <v>8</v>
      </c>
      <c r="BK234" s="184">
        <f>ROUND(I234*H234,0)</f>
        <v>0</v>
      </c>
      <c r="BL234" s="18" t="s">
        <v>92</v>
      </c>
      <c r="BM234" s="183" t="s">
        <v>863</v>
      </c>
    </row>
    <row r="235" s="2" customFormat="1" ht="16.5" customHeight="1">
      <c r="A235" s="37"/>
      <c r="B235" s="171"/>
      <c r="C235" s="172" t="s">
        <v>691</v>
      </c>
      <c r="D235" s="172" t="s">
        <v>204</v>
      </c>
      <c r="E235" s="173" t="s">
        <v>1540</v>
      </c>
      <c r="F235" s="174" t="s">
        <v>1541</v>
      </c>
      <c r="G235" s="175" t="s">
        <v>1344</v>
      </c>
      <c r="H235" s="176">
        <v>2</v>
      </c>
      <c r="I235" s="177"/>
      <c r="J235" s="178">
        <f>ROUND(I235*H235,0)</f>
        <v>0</v>
      </c>
      <c r="K235" s="174" t="s">
        <v>1</v>
      </c>
      <c r="L235" s="38"/>
      <c r="M235" s="179" t="s">
        <v>1</v>
      </c>
      <c r="N235" s="180" t="s">
        <v>42</v>
      </c>
      <c r="O235" s="76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3" t="s">
        <v>92</v>
      </c>
      <c r="AT235" s="183" t="s">
        <v>204</v>
      </c>
      <c r="AU235" s="183" t="s">
        <v>89</v>
      </c>
      <c r="AY235" s="18" t="s">
        <v>202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8" t="s">
        <v>8</v>
      </c>
      <c r="BK235" s="184">
        <f>ROUND(I235*H235,0)</f>
        <v>0</v>
      </c>
      <c r="BL235" s="18" t="s">
        <v>92</v>
      </c>
      <c r="BM235" s="183" t="s">
        <v>872</v>
      </c>
    </row>
    <row r="236" s="2" customFormat="1" ht="16.5" customHeight="1">
      <c r="A236" s="37"/>
      <c r="B236" s="171"/>
      <c r="C236" s="172" t="s">
        <v>697</v>
      </c>
      <c r="D236" s="172" t="s">
        <v>204</v>
      </c>
      <c r="E236" s="173" t="s">
        <v>1542</v>
      </c>
      <c r="F236" s="174" t="s">
        <v>1543</v>
      </c>
      <c r="G236" s="175" t="s">
        <v>1344</v>
      </c>
      <c r="H236" s="176">
        <v>6</v>
      </c>
      <c r="I236" s="177"/>
      <c r="J236" s="178">
        <f>ROUND(I236*H236,0)</f>
        <v>0</v>
      </c>
      <c r="K236" s="174" t="s">
        <v>1</v>
      </c>
      <c r="L236" s="38"/>
      <c r="M236" s="179" t="s">
        <v>1</v>
      </c>
      <c r="N236" s="180" t="s">
        <v>42</v>
      </c>
      <c r="O236" s="76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3" t="s">
        <v>92</v>
      </c>
      <c r="AT236" s="183" t="s">
        <v>204</v>
      </c>
      <c r="AU236" s="183" t="s">
        <v>89</v>
      </c>
      <c r="AY236" s="18" t="s">
        <v>202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8" t="s">
        <v>8</v>
      </c>
      <c r="BK236" s="184">
        <f>ROUND(I236*H236,0)</f>
        <v>0</v>
      </c>
      <c r="BL236" s="18" t="s">
        <v>92</v>
      </c>
      <c r="BM236" s="183" t="s">
        <v>882</v>
      </c>
    </row>
    <row r="237" s="2" customFormat="1" ht="16.5" customHeight="1">
      <c r="A237" s="37"/>
      <c r="B237" s="171"/>
      <c r="C237" s="172" t="s">
        <v>703</v>
      </c>
      <c r="D237" s="172" t="s">
        <v>204</v>
      </c>
      <c r="E237" s="173" t="s">
        <v>1544</v>
      </c>
      <c r="F237" s="174" t="s">
        <v>1545</v>
      </c>
      <c r="G237" s="175" t="s">
        <v>1344</v>
      </c>
      <c r="H237" s="176">
        <v>102</v>
      </c>
      <c r="I237" s="177"/>
      <c r="J237" s="178">
        <f>ROUND(I237*H237,0)</f>
        <v>0</v>
      </c>
      <c r="K237" s="174" t="s">
        <v>1</v>
      </c>
      <c r="L237" s="38"/>
      <c r="M237" s="179" t="s">
        <v>1</v>
      </c>
      <c r="N237" s="180" t="s">
        <v>42</v>
      </c>
      <c r="O237" s="76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3" t="s">
        <v>92</v>
      </c>
      <c r="AT237" s="183" t="s">
        <v>204</v>
      </c>
      <c r="AU237" s="183" t="s">
        <v>89</v>
      </c>
      <c r="AY237" s="18" t="s">
        <v>202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8" t="s">
        <v>8</v>
      </c>
      <c r="BK237" s="184">
        <f>ROUND(I237*H237,0)</f>
        <v>0</v>
      </c>
      <c r="BL237" s="18" t="s">
        <v>92</v>
      </c>
      <c r="BM237" s="183" t="s">
        <v>892</v>
      </c>
    </row>
    <row r="238" s="2" customFormat="1" ht="16.5" customHeight="1">
      <c r="A238" s="37"/>
      <c r="B238" s="171"/>
      <c r="C238" s="172" t="s">
        <v>707</v>
      </c>
      <c r="D238" s="172" t="s">
        <v>204</v>
      </c>
      <c r="E238" s="173" t="s">
        <v>1546</v>
      </c>
      <c r="F238" s="174" t="s">
        <v>1547</v>
      </c>
      <c r="G238" s="175" t="s">
        <v>1344</v>
      </c>
      <c r="H238" s="176">
        <v>1</v>
      </c>
      <c r="I238" s="177"/>
      <c r="J238" s="178">
        <f>ROUND(I238*H238,0)</f>
        <v>0</v>
      </c>
      <c r="K238" s="174" t="s">
        <v>1</v>
      </c>
      <c r="L238" s="38"/>
      <c r="M238" s="179" t="s">
        <v>1</v>
      </c>
      <c r="N238" s="180" t="s">
        <v>42</v>
      </c>
      <c r="O238" s="76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3" t="s">
        <v>92</v>
      </c>
      <c r="AT238" s="183" t="s">
        <v>204</v>
      </c>
      <c r="AU238" s="183" t="s">
        <v>89</v>
      </c>
      <c r="AY238" s="18" t="s">
        <v>202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8" t="s">
        <v>8</v>
      </c>
      <c r="BK238" s="184">
        <f>ROUND(I238*H238,0)</f>
        <v>0</v>
      </c>
      <c r="BL238" s="18" t="s">
        <v>92</v>
      </c>
      <c r="BM238" s="183" t="s">
        <v>901</v>
      </c>
    </row>
    <row r="239" s="2" customFormat="1" ht="16.5" customHeight="1">
      <c r="A239" s="37"/>
      <c r="B239" s="171"/>
      <c r="C239" s="172" t="s">
        <v>711</v>
      </c>
      <c r="D239" s="172" t="s">
        <v>204</v>
      </c>
      <c r="E239" s="173" t="s">
        <v>1548</v>
      </c>
      <c r="F239" s="174" t="s">
        <v>1549</v>
      </c>
      <c r="G239" s="175" t="s">
        <v>1344</v>
      </c>
      <c r="H239" s="176">
        <v>1</v>
      </c>
      <c r="I239" s="177"/>
      <c r="J239" s="178">
        <f>ROUND(I239*H239,0)</f>
        <v>0</v>
      </c>
      <c r="K239" s="174" t="s">
        <v>1</v>
      </c>
      <c r="L239" s="38"/>
      <c r="M239" s="179" t="s">
        <v>1</v>
      </c>
      <c r="N239" s="180" t="s">
        <v>42</v>
      </c>
      <c r="O239" s="76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3" t="s">
        <v>92</v>
      </c>
      <c r="AT239" s="183" t="s">
        <v>204</v>
      </c>
      <c r="AU239" s="183" t="s">
        <v>89</v>
      </c>
      <c r="AY239" s="18" t="s">
        <v>202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8" t="s">
        <v>8</v>
      </c>
      <c r="BK239" s="184">
        <f>ROUND(I239*H239,0)</f>
        <v>0</v>
      </c>
      <c r="BL239" s="18" t="s">
        <v>92</v>
      </c>
      <c r="BM239" s="183" t="s">
        <v>911</v>
      </c>
    </row>
    <row r="240" s="12" customFormat="1" ht="20.88" customHeight="1">
      <c r="A240" s="12"/>
      <c r="B240" s="158"/>
      <c r="C240" s="12"/>
      <c r="D240" s="159" t="s">
        <v>76</v>
      </c>
      <c r="E240" s="169" t="s">
        <v>1550</v>
      </c>
      <c r="F240" s="169" t="s">
        <v>1551</v>
      </c>
      <c r="G240" s="12"/>
      <c r="H240" s="12"/>
      <c r="I240" s="161"/>
      <c r="J240" s="170">
        <f>BK240</f>
        <v>0</v>
      </c>
      <c r="K240" s="12"/>
      <c r="L240" s="158"/>
      <c r="M240" s="163"/>
      <c r="N240" s="164"/>
      <c r="O240" s="164"/>
      <c r="P240" s="165">
        <f>SUM(P241:P245)</f>
        <v>0</v>
      </c>
      <c r="Q240" s="164"/>
      <c r="R240" s="165">
        <f>SUM(R241:R245)</f>
        <v>0</v>
      </c>
      <c r="S240" s="164"/>
      <c r="T240" s="166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59" t="s">
        <v>8</v>
      </c>
      <c r="AT240" s="167" t="s">
        <v>76</v>
      </c>
      <c r="AU240" s="167" t="s">
        <v>86</v>
      </c>
      <c r="AY240" s="159" t="s">
        <v>202</v>
      </c>
      <c r="BK240" s="168">
        <f>SUM(BK241:BK245)</f>
        <v>0</v>
      </c>
    </row>
    <row r="241" s="2" customFormat="1" ht="16.5" customHeight="1">
      <c r="A241" s="37"/>
      <c r="B241" s="171"/>
      <c r="C241" s="172" t="s">
        <v>716</v>
      </c>
      <c r="D241" s="172" t="s">
        <v>204</v>
      </c>
      <c r="E241" s="173" t="s">
        <v>1552</v>
      </c>
      <c r="F241" s="174" t="s">
        <v>1553</v>
      </c>
      <c r="G241" s="175" t="s">
        <v>1344</v>
      </c>
      <c r="H241" s="176">
        <v>4</v>
      </c>
      <c r="I241" s="177"/>
      <c r="J241" s="178">
        <f>ROUND(I241*H241,0)</f>
        <v>0</v>
      </c>
      <c r="K241" s="174" t="s">
        <v>1</v>
      </c>
      <c r="L241" s="38"/>
      <c r="M241" s="179" t="s">
        <v>1</v>
      </c>
      <c r="N241" s="180" t="s">
        <v>42</v>
      </c>
      <c r="O241" s="76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3" t="s">
        <v>92</v>
      </c>
      <c r="AT241" s="183" t="s">
        <v>204</v>
      </c>
      <c r="AU241" s="183" t="s">
        <v>89</v>
      </c>
      <c r="AY241" s="18" t="s">
        <v>202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8" t="s">
        <v>8</v>
      </c>
      <c r="BK241" s="184">
        <f>ROUND(I241*H241,0)</f>
        <v>0</v>
      </c>
      <c r="BL241" s="18" t="s">
        <v>92</v>
      </c>
      <c r="BM241" s="183" t="s">
        <v>921</v>
      </c>
    </row>
    <row r="242" s="2" customFormat="1" ht="16.5" customHeight="1">
      <c r="A242" s="37"/>
      <c r="B242" s="171"/>
      <c r="C242" s="172" t="s">
        <v>721</v>
      </c>
      <c r="D242" s="172" t="s">
        <v>204</v>
      </c>
      <c r="E242" s="173" t="s">
        <v>1554</v>
      </c>
      <c r="F242" s="174" t="s">
        <v>1555</v>
      </c>
      <c r="G242" s="175" t="s">
        <v>1344</v>
      </c>
      <c r="H242" s="176">
        <v>3</v>
      </c>
      <c r="I242" s="177"/>
      <c r="J242" s="178">
        <f>ROUND(I242*H242,0)</f>
        <v>0</v>
      </c>
      <c r="K242" s="174" t="s">
        <v>1</v>
      </c>
      <c r="L242" s="38"/>
      <c r="M242" s="179" t="s">
        <v>1</v>
      </c>
      <c r="N242" s="180" t="s">
        <v>42</v>
      </c>
      <c r="O242" s="76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3" t="s">
        <v>92</v>
      </c>
      <c r="AT242" s="183" t="s">
        <v>204</v>
      </c>
      <c r="AU242" s="183" t="s">
        <v>89</v>
      </c>
      <c r="AY242" s="18" t="s">
        <v>202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8" t="s">
        <v>8</v>
      </c>
      <c r="BK242" s="184">
        <f>ROUND(I242*H242,0)</f>
        <v>0</v>
      </c>
      <c r="BL242" s="18" t="s">
        <v>92</v>
      </c>
      <c r="BM242" s="183" t="s">
        <v>929</v>
      </c>
    </row>
    <row r="243" s="2" customFormat="1" ht="16.5" customHeight="1">
      <c r="A243" s="37"/>
      <c r="B243" s="171"/>
      <c r="C243" s="172" t="s">
        <v>727</v>
      </c>
      <c r="D243" s="172" t="s">
        <v>204</v>
      </c>
      <c r="E243" s="173" t="s">
        <v>1556</v>
      </c>
      <c r="F243" s="174" t="s">
        <v>1557</v>
      </c>
      <c r="G243" s="175" t="s">
        <v>1344</v>
      </c>
      <c r="H243" s="176">
        <v>24</v>
      </c>
      <c r="I243" s="177"/>
      <c r="J243" s="178">
        <f>ROUND(I243*H243,0)</f>
        <v>0</v>
      </c>
      <c r="K243" s="174" t="s">
        <v>1</v>
      </c>
      <c r="L243" s="38"/>
      <c r="M243" s="179" t="s">
        <v>1</v>
      </c>
      <c r="N243" s="180" t="s">
        <v>42</v>
      </c>
      <c r="O243" s="76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3" t="s">
        <v>92</v>
      </c>
      <c r="AT243" s="183" t="s">
        <v>204</v>
      </c>
      <c r="AU243" s="183" t="s">
        <v>89</v>
      </c>
      <c r="AY243" s="18" t="s">
        <v>202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8" t="s">
        <v>8</v>
      </c>
      <c r="BK243" s="184">
        <f>ROUND(I243*H243,0)</f>
        <v>0</v>
      </c>
      <c r="BL243" s="18" t="s">
        <v>92</v>
      </c>
      <c r="BM243" s="183" t="s">
        <v>938</v>
      </c>
    </row>
    <row r="244" s="2" customFormat="1" ht="16.5" customHeight="1">
      <c r="A244" s="37"/>
      <c r="B244" s="171"/>
      <c r="C244" s="172" t="s">
        <v>732</v>
      </c>
      <c r="D244" s="172" t="s">
        <v>204</v>
      </c>
      <c r="E244" s="173" t="s">
        <v>1558</v>
      </c>
      <c r="F244" s="174" t="s">
        <v>1559</v>
      </c>
      <c r="G244" s="175" t="s">
        <v>1344</v>
      </c>
      <c r="H244" s="176">
        <v>5</v>
      </c>
      <c r="I244" s="177"/>
      <c r="J244" s="178">
        <f>ROUND(I244*H244,0)</f>
        <v>0</v>
      </c>
      <c r="K244" s="174" t="s">
        <v>1</v>
      </c>
      <c r="L244" s="38"/>
      <c r="M244" s="179" t="s">
        <v>1</v>
      </c>
      <c r="N244" s="180" t="s">
        <v>42</v>
      </c>
      <c r="O244" s="76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3" t="s">
        <v>92</v>
      </c>
      <c r="AT244" s="183" t="s">
        <v>204</v>
      </c>
      <c r="AU244" s="183" t="s">
        <v>89</v>
      </c>
      <c r="AY244" s="18" t="s">
        <v>202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8" t="s">
        <v>8</v>
      </c>
      <c r="BK244" s="184">
        <f>ROUND(I244*H244,0)</f>
        <v>0</v>
      </c>
      <c r="BL244" s="18" t="s">
        <v>92</v>
      </c>
      <c r="BM244" s="183" t="s">
        <v>946</v>
      </c>
    </row>
    <row r="245" s="2" customFormat="1" ht="16.5" customHeight="1">
      <c r="A245" s="37"/>
      <c r="B245" s="171"/>
      <c r="C245" s="172" t="s">
        <v>738</v>
      </c>
      <c r="D245" s="172" t="s">
        <v>204</v>
      </c>
      <c r="E245" s="173" t="s">
        <v>1560</v>
      </c>
      <c r="F245" s="174" t="s">
        <v>1561</v>
      </c>
      <c r="G245" s="175" t="s">
        <v>1344</v>
      </c>
      <c r="H245" s="176">
        <v>11</v>
      </c>
      <c r="I245" s="177"/>
      <c r="J245" s="178">
        <f>ROUND(I245*H245,0)</f>
        <v>0</v>
      </c>
      <c r="K245" s="174" t="s">
        <v>1</v>
      </c>
      <c r="L245" s="38"/>
      <c r="M245" s="179" t="s">
        <v>1</v>
      </c>
      <c r="N245" s="180" t="s">
        <v>42</v>
      </c>
      <c r="O245" s="76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3" t="s">
        <v>92</v>
      </c>
      <c r="AT245" s="183" t="s">
        <v>204</v>
      </c>
      <c r="AU245" s="183" t="s">
        <v>89</v>
      </c>
      <c r="AY245" s="18" t="s">
        <v>202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8" t="s">
        <v>8</v>
      </c>
      <c r="BK245" s="184">
        <f>ROUND(I245*H245,0)</f>
        <v>0</v>
      </c>
      <c r="BL245" s="18" t="s">
        <v>92</v>
      </c>
      <c r="BM245" s="183" t="s">
        <v>954</v>
      </c>
    </row>
    <row r="246" s="12" customFormat="1" ht="20.88" customHeight="1">
      <c r="A246" s="12"/>
      <c r="B246" s="158"/>
      <c r="C246" s="12"/>
      <c r="D246" s="159" t="s">
        <v>76</v>
      </c>
      <c r="E246" s="169" t="s">
        <v>1562</v>
      </c>
      <c r="F246" s="169" t="s">
        <v>1563</v>
      </c>
      <c r="G246" s="12"/>
      <c r="H246" s="12"/>
      <c r="I246" s="161"/>
      <c r="J246" s="170">
        <f>BK246</f>
        <v>0</v>
      </c>
      <c r="K246" s="12"/>
      <c r="L246" s="158"/>
      <c r="M246" s="163"/>
      <c r="N246" s="164"/>
      <c r="O246" s="164"/>
      <c r="P246" s="165">
        <f>SUM(P247:P253)</f>
        <v>0</v>
      </c>
      <c r="Q246" s="164"/>
      <c r="R246" s="165">
        <f>SUM(R247:R253)</f>
        <v>0</v>
      </c>
      <c r="S246" s="164"/>
      <c r="T246" s="166">
        <f>SUM(T247:T253)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59" t="s">
        <v>8</v>
      </c>
      <c r="AT246" s="167" t="s">
        <v>76</v>
      </c>
      <c r="AU246" s="167" t="s">
        <v>86</v>
      </c>
      <c r="AY246" s="159" t="s">
        <v>202</v>
      </c>
      <c r="BK246" s="168">
        <f>SUM(BK247:BK253)</f>
        <v>0</v>
      </c>
    </row>
    <row r="247" s="2" customFormat="1" ht="16.5" customHeight="1">
      <c r="A247" s="37"/>
      <c r="B247" s="171"/>
      <c r="C247" s="172" t="s">
        <v>743</v>
      </c>
      <c r="D247" s="172" t="s">
        <v>204</v>
      </c>
      <c r="E247" s="173" t="s">
        <v>1564</v>
      </c>
      <c r="F247" s="174" t="s">
        <v>1565</v>
      </c>
      <c r="G247" s="175" t="s">
        <v>1344</v>
      </c>
      <c r="H247" s="176">
        <v>1</v>
      </c>
      <c r="I247" s="177"/>
      <c r="J247" s="178">
        <f>ROUND(I247*H247,0)</f>
        <v>0</v>
      </c>
      <c r="K247" s="174" t="s">
        <v>1</v>
      </c>
      <c r="L247" s="38"/>
      <c r="M247" s="179" t="s">
        <v>1</v>
      </c>
      <c r="N247" s="180" t="s">
        <v>42</v>
      </c>
      <c r="O247" s="76"/>
      <c r="P247" s="181">
        <f>O247*H247</f>
        <v>0</v>
      </c>
      <c r="Q247" s="181">
        <v>0</v>
      </c>
      <c r="R247" s="181">
        <f>Q247*H247</f>
        <v>0</v>
      </c>
      <c r="S247" s="181">
        <v>0</v>
      </c>
      <c r="T247" s="182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3" t="s">
        <v>92</v>
      </c>
      <c r="AT247" s="183" t="s">
        <v>204</v>
      </c>
      <c r="AU247" s="183" t="s">
        <v>89</v>
      </c>
      <c r="AY247" s="18" t="s">
        <v>202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8" t="s">
        <v>8</v>
      </c>
      <c r="BK247" s="184">
        <f>ROUND(I247*H247,0)</f>
        <v>0</v>
      </c>
      <c r="BL247" s="18" t="s">
        <v>92</v>
      </c>
      <c r="BM247" s="183" t="s">
        <v>962</v>
      </c>
    </row>
    <row r="248" s="2" customFormat="1" ht="16.5" customHeight="1">
      <c r="A248" s="37"/>
      <c r="B248" s="171"/>
      <c r="C248" s="172" t="s">
        <v>747</v>
      </c>
      <c r="D248" s="172" t="s">
        <v>204</v>
      </c>
      <c r="E248" s="173" t="s">
        <v>1566</v>
      </c>
      <c r="F248" s="174" t="s">
        <v>1567</v>
      </c>
      <c r="G248" s="175" t="s">
        <v>1344</v>
      </c>
      <c r="H248" s="176">
        <v>1</v>
      </c>
      <c r="I248" s="177"/>
      <c r="J248" s="178">
        <f>ROUND(I248*H248,0)</f>
        <v>0</v>
      </c>
      <c r="K248" s="174" t="s">
        <v>1</v>
      </c>
      <c r="L248" s="38"/>
      <c r="M248" s="179" t="s">
        <v>1</v>
      </c>
      <c r="N248" s="180" t="s">
        <v>42</v>
      </c>
      <c r="O248" s="76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3" t="s">
        <v>92</v>
      </c>
      <c r="AT248" s="183" t="s">
        <v>204</v>
      </c>
      <c r="AU248" s="183" t="s">
        <v>89</v>
      </c>
      <c r="AY248" s="18" t="s">
        <v>202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8" t="s">
        <v>8</v>
      </c>
      <c r="BK248" s="184">
        <f>ROUND(I248*H248,0)</f>
        <v>0</v>
      </c>
      <c r="BL248" s="18" t="s">
        <v>92</v>
      </c>
      <c r="BM248" s="183" t="s">
        <v>972</v>
      </c>
    </row>
    <row r="249" s="2" customFormat="1" ht="16.5" customHeight="1">
      <c r="A249" s="37"/>
      <c r="B249" s="171"/>
      <c r="C249" s="172" t="s">
        <v>752</v>
      </c>
      <c r="D249" s="172" t="s">
        <v>204</v>
      </c>
      <c r="E249" s="173" t="s">
        <v>1568</v>
      </c>
      <c r="F249" s="174" t="s">
        <v>1569</v>
      </c>
      <c r="G249" s="175" t="s">
        <v>1344</v>
      </c>
      <c r="H249" s="176">
        <v>7</v>
      </c>
      <c r="I249" s="177"/>
      <c r="J249" s="178">
        <f>ROUND(I249*H249,0)</f>
        <v>0</v>
      </c>
      <c r="K249" s="174" t="s">
        <v>1</v>
      </c>
      <c r="L249" s="38"/>
      <c r="M249" s="179" t="s">
        <v>1</v>
      </c>
      <c r="N249" s="180" t="s">
        <v>42</v>
      </c>
      <c r="O249" s="76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3" t="s">
        <v>92</v>
      </c>
      <c r="AT249" s="183" t="s">
        <v>204</v>
      </c>
      <c r="AU249" s="183" t="s">
        <v>89</v>
      </c>
      <c r="AY249" s="18" t="s">
        <v>202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8" t="s">
        <v>8</v>
      </c>
      <c r="BK249" s="184">
        <f>ROUND(I249*H249,0)</f>
        <v>0</v>
      </c>
      <c r="BL249" s="18" t="s">
        <v>92</v>
      </c>
      <c r="BM249" s="183" t="s">
        <v>981</v>
      </c>
    </row>
    <row r="250" s="2" customFormat="1" ht="16.5" customHeight="1">
      <c r="A250" s="37"/>
      <c r="B250" s="171"/>
      <c r="C250" s="172" t="s">
        <v>756</v>
      </c>
      <c r="D250" s="172" t="s">
        <v>204</v>
      </c>
      <c r="E250" s="173" t="s">
        <v>1570</v>
      </c>
      <c r="F250" s="174" t="s">
        <v>1571</v>
      </c>
      <c r="G250" s="175" t="s">
        <v>1344</v>
      </c>
      <c r="H250" s="176">
        <v>1</v>
      </c>
      <c r="I250" s="177"/>
      <c r="J250" s="178">
        <f>ROUND(I250*H250,0)</f>
        <v>0</v>
      </c>
      <c r="K250" s="174" t="s">
        <v>1</v>
      </c>
      <c r="L250" s="38"/>
      <c r="M250" s="179" t="s">
        <v>1</v>
      </c>
      <c r="N250" s="180" t="s">
        <v>42</v>
      </c>
      <c r="O250" s="76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3" t="s">
        <v>92</v>
      </c>
      <c r="AT250" s="183" t="s">
        <v>204</v>
      </c>
      <c r="AU250" s="183" t="s">
        <v>89</v>
      </c>
      <c r="AY250" s="18" t="s">
        <v>202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8" t="s">
        <v>8</v>
      </c>
      <c r="BK250" s="184">
        <f>ROUND(I250*H250,0)</f>
        <v>0</v>
      </c>
      <c r="BL250" s="18" t="s">
        <v>92</v>
      </c>
      <c r="BM250" s="183" t="s">
        <v>992</v>
      </c>
    </row>
    <row r="251" s="2" customFormat="1" ht="16.5" customHeight="1">
      <c r="A251" s="37"/>
      <c r="B251" s="171"/>
      <c r="C251" s="172" t="s">
        <v>762</v>
      </c>
      <c r="D251" s="172" t="s">
        <v>204</v>
      </c>
      <c r="E251" s="173" t="s">
        <v>1572</v>
      </c>
      <c r="F251" s="174" t="s">
        <v>1573</v>
      </c>
      <c r="G251" s="175" t="s">
        <v>1344</v>
      </c>
      <c r="H251" s="176">
        <v>21</v>
      </c>
      <c r="I251" s="177"/>
      <c r="J251" s="178">
        <f>ROUND(I251*H251,0)</f>
        <v>0</v>
      </c>
      <c r="K251" s="174" t="s">
        <v>1</v>
      </c>
      <c r="L251" s="38"/>
      <c r="M251" s="179" t="s">
        <v>1</v>
      </c>
      <c r="N251" s="180" t="s">
        <v>42</v>
      </c>
      <c r="O251" s="76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3" t="s">
        <v>92</v>
      </c>
      <c r="AT251" s="183" t="s">
        <v>204</v>
      </c>
      <c r="AU251" s="183" t="s">
        <v>89</v>
      </c>
      <c r="AY251" s="18" t="s">
        <v>202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8" t="s">
        <v>8</v>
      </c>
      <c r="BK251" s="184">
        <f>ROUND(I251*H251,0)</f>
        <v>0</v>
      </c>
      <c r="BL251" s="18" t="s">
        <v>92</v>
      </c>
      <c r="BM251" s="183" t="s">
        <v>1002</v>
      </c>
    </row>
    <row r="252" s="2" customFormat="1" ht="16.5" customHeight="1">
      <c r="A252" s="37"/>
      <c r="B252" s="171"/>
      <c r="C252" s="172" t="s">
        <v>767</v>
      </c>
      <c r="D252" s="172" t="s">
        <v>204</v>
      </c>
      <c r="E252" s="173" t="s">
        <v>1574</v>
      </c>
      <c r="F252" s="174" t="s">
        <v>1575</v>
      </c>
      <c r="G252" s="175" t="s">
        <v>1344</v>
      </c>
      <c r="H252" s="176">
        <v>1</v>
      </c>
      <c r="I252" s="177"/>
      <c r="J252" s="178">
        <f>ROUND(I252*H252,0)</f>
        <v>0</v>
      </c>
      <c r="K252" s="174" t="s">
        <v>1</v>
      </c>
      <c r="L252" s="38"/>
      <c r="M252" s="179" t="s">
        <v>1</v>
      </c>
      <c r="N252" s="180" t="s">
        <v>42</v>
      </c>
      <c r="O252" s="76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3" t="s">
        <v>92</v>
      </c>
      <c r="AT252" s="183" t="s">
        <v>204</v>
      </c>
      <c r="AU252" s="183" t="s">
        <v>89</v>
      </c>
      <c r="AY252" s="18" t="s">
        <v>202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8" t="s">
        <v>8</v>
      </c>
      <c r="BK252" s="184">
        <f>ROUND(I252*H252,0)</f>
        <v>0</v>
      </c>
      <c r="BL252" s="18" t="s">
        <v>92</v>
      </c>
      <c r="BM252" s="183" t="s">
        <v>1016</v>
      </c>
    </row>
    <row r="253" s="2" customFormat="1" ht="16.5" customHeight="1">
      <c r="A253" s="37"/>
      <c r="B253" s="171"/>
      <c r="C253" s="172" t="s">
        <v>771</v>
      </c>
      <c r="D253" s="172" t="s">
        <v>204</v>
      </c>
      <c r="E253" s="173" t="s">
        <v>1576</v>
      </c>
      <c r="F253" s="174" t="s">
        <v>1577</v>
      </c>
      <c r="G253" s="175" t="s">
        <v>653</v>
      </c>
      <c r="H253" s="176">
        <v>78</v>
      </c>
      <c r="I253" s="177"/>
      <c r="J253" s="178">
        <f>ROUND(I253*H253,0)</f>
        <v>0</v>
      </c>
      <c r="K253" s="174" t="s">
        <v>1</v>
      </c>
      <c r="L253" s="38"/>
      <c r="M253" s="179" t="s">
        <v>1</v>
      </c>
      <c r="N253" s="180" t="s">
        <v>42</v>
      </c>
      <c r="O253" s="76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3" t="s">
        <v>92</v>
      </c>
      <c r="AT253" s="183" t="s">
        <v>204</v>
      </c>
      <c r="AU253" s="183" t="s">
        <v>89</v>
      </c>
      <c r="AY253" s="18" t="s">
        <v>202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8" t="s">
        <v>8</v>
      </c>
      <c r="BK253" s="184">
        <f>ROUND(I253*H253,0)</f>
        <v>0</v>
      </c>
      <c r="BL253" s="18" t="s">
        <v>92</v>
      </c>
      <c r="BM253" s="183" t="s">
        <v>1026</v>
      </c>
    </row>
    <row r="254" s="12" customFormat="1" ht="22.8" customHeight="1">
      <c r="A254" s="12"/>
      <c r="B254" s="158"/>
      <c r="C254" s="12"/>
      <c r="D254" s="159" t="s">
        <v>76</v>
      </c>
      <c r="E254" s="169" t="s">
        <v>1578</v>
      </c>
      <c r="F254" s="169" t="s">
        <v>1579</v>
      </c>
      <c r="G254" s="12"/>
      <c r="H254" s="12"/>
      <c r="I254" s="161"/>
      <c r="J254" s="170">
        <f>BK254</f>
        <v>0</v>
      </c>
      <c r="K254" s="12"/>
      <c r="L254" s="158"/>
      <c r="M254" s="163"/>
      <c r="N254" s="164"/>
      <c r="O254" s="164"/>
      <c r="P254" s="165">
        <f>P255</f>
        <v>0</v>
      </c>
      <c r="Q254" s="164"/>
      <c r="R254" s="165">
        <f>R255</f>
        <v>0</v>
      </c>
      <c r="S254" s="164"/>
      <c r="T254" s="166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59" t="s">
        <v>89</v>
      </c>
      <c r="AT254" s="167" t="s">
        <v>76</v>
      </c>
      <c r="AU254" s="167" t="s">
        <v>8</v>
      </c>
      <c r="AY254" s="159" t="s">
        <v>202</v>
      </c>
      <c r="BK254" s="168">
        <f>BK255</f>
        <v>0</v>
      </c>
    </row>
    <row r="255" s="2" customFormat="1" ht="16.5" customHeight="1">
      <c r="A255" s="37"/>
      <c r="B255" s="171"/>
      <c r="C255" s="202" t="s">
        <v>775</v>
      </c>
      <c r="D255" s="202" t="s">
        <v>276</v>
      </c>
      <c r="E255" s="203" t="s">
        <v>1580</v>
      </c>
      <c r="F255" s="204" t="s">
        <v>1581</v>
      </c>
      <c r="G255" s="205" t="s">
        <v>1130</v>
      </c>
      <c r="H255" s="206">
        <v>1</v>
      </c>
      <c r="I255" s="207"/>
      <c r="J255" s="208">
        <f>ROUND(I255*H255,0)</f>
        <v>0</v>
      </c>
      <c r="K255" s="204" t="s">
        <v>1</v>
      </c>
      <c r="L255" s="209"/>
      <c r="M255" s="210" t="s">
        <v>1</v>
      </c>
      <c r="N255" s="211" t="s">
        <v>42</v>
      </c>
      <c r="O255" s="76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3" t="s">
        <v>1131</v>
      </c>
      <c r="AT255" s="183" t="s">
        <v>276</v>
      </c>
      <c r="AU255" s="183" t="s">
        <v>86</v>
      </c>
      <c r="AY255" s="18" t="s">
        <v>202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8" t="s">
        <v>8</v>
      </c>
      <c r="BK255" s="184">
        <f>ROUND(I255*H255,0)</f>
        <v>0</v>
      </c>
      <c r="BL255" s="18" t="s">
        <v>586</v>
      </c>
      <c r="BM255" s="183" t="s">
        <v>1582</v>
      </c>
    </row>
    <row r="256" s="12" customFormat="1" ht="22.8" customHeight="1">
      <c r="A256" s="12"/>
      <c r="B256" s="158"/>
      <c r="C256" s="12"/>
      <c r="D256" s="159" t="s">
        <v>76</v>
      </c>
      <c r="E256" s="169" t="s">
        <v>1583</v>
      </c>
      <c r="F256" s="169" t="s">
        <v>1584</v>
      </c>
      <c r="G256" s="12"/>
      <c r="H256" s="12"/>
      <c r="I256" s="161"/>
      <c r="J256" s="170">
        <f>BK256</f>
        <v>0</v>
      </c>
      <c r="K256" s="12"/>
      <c r="L256" s="158"/>
      <c r="M256" s="163"/>
      <c r="N256" s="164"/>
      <c r="O256" s="164"/>
      <c r="P256" s="165">
        <f>P257</f>
        <v>0</v>
      </c>
      <c r="Q256" s="164"/>
      <c r="R256" s="165">
        <f>R257</f>
        <v>0</v>
      </c>
      <c r="S256" s="164"/>
      <c r="T256" s="166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9" t="s">
        <v>89</v>
      </c>
      <c r="AT256" s="167" t="s">
        <v>76</v>
      </c>
      <c r="AU256" s="167" t="s">
        <v>8</v>
      </c>
      <c r="AY256" s="159" t="s">
        <v>202</v>
      </c>
      <c r="BK256" s="168">
        <f>BK257</f>
        <v>0</v>
      </c>
    </row>
    <row r="257" s="2" customFormat="1" ht="16.5" customHeight="1">
      <c r="A257" s="37"/>
      <c r="B257" s="171"/>
      <c r="C257" s="202" t="s">
        <v>780</v>
      </c>
      <c r="D257" s="202" t="s">
        <v>276</v>
      </c>
      <c r="E257" s="203" t="s">
        <v>1585</v>
      </c>
      <c r="F257" s="204" t="s">
        <v>1586</v>
      </c>
      <c r="G257" s="205" t="s">
        <v>1130</v>
      </c>
      <c r="H257" s="206">
        <v>1</v>
      </c>
      <c r="I257" s="207"/>
      <c r="J257" s="208">
        <f>ROUND(I257*H257,0)</f>
        <v>0</v>
      </c>
      <c r="K257" s="204" t="s">
        <v>1</v>
      </c>
      <c r="L257" s="209"/>
      <c r="M257" s="210" t="s">
        <v>1</v>
      </c>
      <c r="N257" s="211" t="s">
        <v>42</v>
      </c>
      <c r="O257" s="76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3" t="s">
        <v>1131</v>
      </c>
      <c r="AT257" s="183" t="s">
        <v>276</v>
      </c>
      <c r="AU257" s="183" t="s">
        <v>86</v>
      </c>
      <c r="AY257" s="18" t="s">
        <v>202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8" t="s">
        <v>8</v>
      </c>
      <c r="BK257" s="184">
        <f>ROUND(I257*H257,0)</f>
        <v>0</v>
      </c>
      <c r="BL257" s="18" t="s">
        <v>586</v>
      </c>
      <c r="BM257" s="183" t="s">
        <v>1587</v>
      </c>
    </row>
    <row r="258" s="12" customFormat="1" ht="22.8" customHeight="1">
      <c r="A258" s="12"/>
      <c r="B258" s="158"/>
      <c r="C258" s="12"/>
      <c r="D258" s="159" t="s">
        <v>76</v>
      </c>
      <c r="E258" s="169" t="s">
        <v>1588</v>
      </c>
      <c r="F258" s="169" t="s">
        <v>1589</v>
      </c>
      <c r="G258" s="12"/>
      <c r="H258" s="12"/>
      <c r="I258" s="161"/>
      <c r="J258" s="170">
        <f>BK258</f>
        <v>0</v>
      </c>
      <c r="K258" s="12"/>
      <c r="L258" s="158"/>
      <c r="M258" s="163"/>
      <c r="N258" s="164"/>
      <c r="O258" s="164"/>
      <c r="P258" s="165">
        <f>P259+P260+P291+P306+P321+P327</f>
        <v>0</v>
      </c>
      <c r="Q258" s="164"/>
      <c r="R258" s="165">
        <f>R259+R260+R291+R306+R321+R327</f>
        <v>0</v>
      </c>
      <c r="S258" s="164"/>
      <c r="T258" s="166">
        <f>T259+T260+T291+T306+T321+T327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9" t="s">
        <v>89</v>
      </c>
      <c r="AT258" s="167" t="s">
        <v>76</v>
      </c>
      <c r="AU258" s="167" t="s">
        <v>8</v>
      </c>
      <c r="AY258" s="159" t="s">
        <v>202</v>
      </c>
      <c r="BK258" s="168">
        <f>BK259+BK260+BK291+BK306+BK321+BK327</f>
        <v>0</v>
      </c>
    </row>
    <row r="259" s="2" customFormat="1" ht="16.5" customHeight="1">
      <c r="A259" s="37"/>
      <c r="B259" s="171"/>
      <c r="C259" s="172" t="s">
        <v>787</v>
      </c>
      <c r="D259" s="172" t="s">
        <v>204</v>
      </c>
      <c r="E259" s="173" t="s">
        <v>1590</v>
      </c>
      <c r="F259" s="174" t="s">
        <v>1591</v>
      </c>
      <c r="G259" s="175" t="s">
        <v>1344</v>
      </c>
      <c r="H259" s="176">
        <v>2</v>
      </c>
      <c r="I259" s="177"/>
      <c r="J259" s="178">
        <f>ROUND(I259*H259,0)</f>
        <v>0</v>
      </c>
      <c r="K259" s="174" t="s">
        <v>1</v>
      </c>
      <c r="L259" s="38"/>
      <c r="M259" s="179" t="s">
        <v>1</v>
      </c>
      <c r="N259" s="180" t="s">
        <v>42</v>
      </c>
      <c r="O259" s="76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3" t="s">
        <v>92</v>
      </c>
      <c r="AT259" s="183" t="s">
        <v>204</v>
      </c>
      <c r="AU259" s="183" t="s">
        <v>86</v>
      </c>
      <c r="AY259" s="18" t="s">
        <v>202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8" t="s">
        <v>8</v>
      </c>
      <c r="BK259" s="184">
        <f>ROUND(I259*H259,0)</f>
        <v>0</v>
      </c>
      <c r="BL259" s="18" t="s">
        <v>92</v>
      </c>
      <c r="BM259" s="183" t="s">
        <v>1036</v>
      </c>
    </row>
    <row r="260" s="12" customFormat="1" ht="20.88" customHeight="1">
      <c r="A260" s="12"/>
      <c r="B260" s="158"/>
      <c r="C260" s="12"/>
      <c r="D260" s="159" t="s">
        <v>76</v>
      </c>
      <c r="E260" s="169" t="s">
        <v>1421</v>
      </c>
      <c r="F260" s="169" t="s">
        <v>1422</v>
      </c>
      <c r="G260" s="12"/>
      <c r="H260" s="12"/>
      <c r="I260" s="161"/>
      <c r="J260" s="170">
        <f>BK260</f>
        <v>0</v>
      </c>
      <c r="K260" s="12"/>
      <c r="L260" s="158"/>
      <c r="M260" s="163"/>
      <c r="N260" s="164"/>
      <c r="O260" s="164"/>
      <c r="P260" s="165">
        <f>SUM(P261:P290)</f>
        <v>0</v>
      </c>
      <c r="Q260" s="164"/>
      <c r="R260" s="165">
        <f>SUM(R261:R290)</f>
        <v>0</v>
      </c>
      <c r="S260" s="164"/>
      <c r="T260" s="166">
        <f>SUM(T261:T290)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59" t="s">
        <v>8</v>
      </c>
      <c r="AT260" s="167" t="s">
        <v>76</v>
      </c>
      <c r="AU260" s="167" t="s">
        <v>86</v>
      </c>
      <c r="AY260" s="159" t="s">
        <v>202</v>
      </c>
      <c r="BK260" s="168">
        <f>SUM(BK261:BK290)</f>
        <v>0</v>
      </c>
    </row>
    <row r="261" s="2" customFormat="1" ht="16.5" customHeight="1">
      <c r="A261" s="37"/>
      <c r="B261" s="171"/>
      <c r="C261" s="172" t="s">
        <v>791</v>
      </c>
      <c r="D261" s="172" t="s">
        <v>204</v>
      </c>
      <c r="E261" s="173" t="s">
        <v>1592</v>
      </c>
      <c r="F261" s="174" t="s">
        <v>1593</v>
      </c>
      <c r="G261" s="175" t="s">
        <v>653</v>
      </c>
      <c r="H261" s="176">
        <v>36</v>
      </c>
      <c r="I261" s="177"/>
      <c r="J261" s="178">
        <f>ROUND(I261*H261,0)</f>
        <v>0</v>
      </c>
      <c r="K261" s="174" t="s">
        <v>1</v>
      </c>
      <c r="L261" s="38"/>
      <c r="M261" s="179" t="s">
        <v>1</v>
      </c>
      <c r="N261" s="180" t="s">
        <v>42</v>
      </c>
      <c r="O261" s="76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3" t="s">
        <v>92</v>
      </c>
      <c r="AT261" s="183" t="s">
        <v>204</v>
      </c>
      <c r="AU261" s="183" t="s">
        <v>89</v>
      </c>
      <c r="AY261" s="18" t="s">
        <v>202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8" t="s">
        <v>8</v>
      </c>
      <c r="BK261" s="184">
        <f>ROUND(I261*H261,0)</f>
        <v>0</v>
      </c>
      <c r="BL261" s="18" t="s">
        <v>92</v>
      </c>
      <c r="BM261" s="183" t="s">
        <v>1046</v>
      </c>
    </row>
    <row r="262" s="2" customFormat="1" ht="16.5" customHeight="1">
      <c r="A262" s="37"/>
      <c r="B262" s="171"/>
      <c r="C262" s="172" t="s">
        <v>796</v>
      </c>
      <c r="D262" s="172" t="s">
        <v>204</v>
      </c>
      <c r="E262" s="173" t="s">
        <v>1594</v>
      </c>
      <c r="F262" s="174" t="s">
        <v>1595</v>
      </c>
      <c r="G262" s="175" t="s">
        <v>653</v>
      </c>
      <c r="H262" s="176">
        <v>12</v>
      </c>
      <c r="I262" s="177"/>
      <c r="J262" s="178">
        <f>ROUND(I262*H262,0)</f>
        <v>0</v>
      </c>
      <c r="K262" s="174" t="s">
        <v>1</v>
      </c>
      <c r="L262" s="38"/>
      <c r="M262" s="179" t="s">
        <v>1</v>
      </c>
      <c r="N262" s="180" t="s">
        <v>42</v>
      </c>
      <c r="O262" s="76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3" t="s">
        <v>92</v>
      </c>
      <c r="AT262" s="183" t="s">
        <v>204</v>
      </c>
      <c r="AU262" s="183" t="s">
        <v>89</v>
      </c>
      <c r="AY262" s="18" t="s">
        <v>202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8" t="s">
        <v>8</v>
      </c>
      <c r="BK262" s="184">
        <f>ROUND(I262*H262,0)</f>
        <v>0</v>
      </c>
      <c r="BL262" s="18" t="s">
        <v>92</v>
      </c>
      <c r="BM262" s="183" t="s">
        <v>1058</v>
      </c>
    </row>
    <row r="263" s="2" customFormat="1" ht="16.5" customHeight="1">
      <c r="A263" s="37"/>
      <c r="B263" s="171"/>
      <c r="C263" s="172" t="s">
        <v>798</v>
      </c>
      <c r="D263" s="172" t="s">
        <v>204</v>
      </c>
      <c r="E263" s="173" t="s">
        <v>1596</v>
      </c>
      <c r="F263" s="174" t="s">
        <v>1597</v>
      </c>
      <c r="G263" s="175" t="s">
        <v>653</v>
      </c>
      <c r="H263" s="176">
        <v>25</v>
      </c>
      <c r="I263" s="177"/>
      <c r="J263" s="178">
        <f>ROUND(I263*H263,0)</f>
        <v>0</v>
      </c>
      <c r="K263" s="174" t="s">
        <v>1</v>
      </c>
      <c r="L263" s="38"/>
      <c r="M263" s="179" t="s">
        <v>1</v>
      </c>
      <c r="N263" s="180" t="s">
        <v>42</v>
      </c>
      <c r="O263" s="76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3" t="s">
        <v>92</v>
      </c>
      <c r="AT263" s="183" t="s">
        <v>204</v>
      </c>
      <c r="AU263" s="183" t="s">
        <v>89</v>
      </c>
      <c r="AY263" s="18" t="s">
        <v>202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8" t="s">
        <v>8</v>
      </c>
      <c r="BK263" s="184">
        <f>ROUND(I263*H263,0)</f>
        <v>0</v>
      </c>
      <c r="BL263" s="18" t="s">
        <v>92</v>
      </c>
      <c r="BM263" s="183" t="s">
        <v>1067</v>
      </c>
    </row>
    <row r="264" s="2" customFormat="1" ht="16.5" customHeight="1">
      <c r="A264" s="37"/>
      <c r="B264" s="171"/>
      <c r="C264" s="172" t="s">
        <v>807</v>
      </c>
      <c r="D264" s="172" t="s">
        <v>204</v>
      </c>
      <c r="E264" s="173" t="s">
        <v>1598</v>
      </c>
      <c r="F264" s="174" t="s">
        <v>1599</v>
      </c>
      <c r="G264" s="175" t="s">
        <v>653</v>
      </c>
      <c r="H264" s="176">
        <v>10</v>
      </c>
      <c r="I264" s="177"/>
      <c r="J264" s="178">
        <f>ROUND(I264*H264,0)</f>
        <v>0</v>
      </c>
      <c r="K264" s="174" t="s">
        <v>1</v>
      </c>
      <c r="L264" s="38"/>
      <c r="M264" s="179" t="s">
        <v>1</v>
      </c>
      <c r="N264" s="180" t="s">
        <v>42</v>
      </c>
      <c r="O264" s="76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3" t="s">
        <v>92</v>
      </c>
      <c r="AT264" s="183" t="s">
        <v>204</v>
      </c>
      <c r="AU264" s="183" t="s">
        <v>89</v>
      </c>
      <c r="AY264" s="18" t="s">
        <v>202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8" t="s">
        <v>8</v>
      </c>
      <c r="BK264" s="184">
        <f>ROUND(I264*H264,0)</f>
        <v>0</v>
      </c>
      <c r="BL264" s="18" t="s">
        <v>92</v>
      </c>
      <c r="BM264" s="183" t="s">
        <v>1075</v>
      </c>
    </row>
    <row r="265" s="2" customFormat="1" ht="16.5" customHeight="1">
      <c r="A265" s="37"/>
      <c r="B265" s="171"/>
      <c r="C265" s="172" t="s">
        <v>811</v>
      </c>
      <c r="D265" s="172" t="s">
        <v>204</v>
      </c>
      <c r="E265" s="173" t="s">
        <v>1600</v>
      </c>
      <c r="F265" s="174" t="s">
        <v>1601</v>
      </c>
      <c r="G265" s="175" t="s">
        <v>653</v>
      </c>
      <c r="H265" s="176">
        <v>8</v>
      </c>
      <c r="I265" s="177"/>
      <c r="J265" s="178">
        <f>ROUND(I265*H265,0)</f>
        <v>0</v>
      </c>
      <c r="K265" s="174" t="s">
        <v>1</v>
      </c>
      <c r="L265" s="38"/>
      <c r="M265" s="179" t="s">
        <v>1</v>
      </c>
      <c r="N265" s="180" t="s">
        <v>42</v>
      </c>
      <c r="O265" s="76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3" t="s">
        <v>92</v>
      </c>
      <c r="AT265" s="183" t="s">
        <v>204</v>
      </c>
      <c r="AU265" s="183" t="s">
        <v>89</v>
      </c>
      <c r="AY265" s="18" t="s">
        <v>202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8" t="s">
        <v>8</v>
      </c>
      <c r="BK265" s="184">
        <f>ROUND(I265*H265,0)</f>
        <v>0</v>
      </c>
      <c r="BL265" s="18" t="s">
        <v>92</v>
      </c>
      <c r="BM265" s="183" t="s">
        <v>1091</v>
      </c>
    </row>
    <row r="266" s="2" customFormat="1" ht="16.5" customHeight="1">
      <c r="A266" s="37"/>
      <c r="B266" s="171"/>
      <c r="C266" s="172" t="s">
        <v>815</v>
      </c>
      <c r="D266" s="172" t="s">
        <v>204</v>
      </c>
      <c r="E266" s="173" t="s">
        <v>1602</v>
      </c>
      <c r="F266" s="174" t="s">
        <v>1603</v>
      </c>
      <c r="G266" s="175" t="s">
        <v>653</v>
      </c>
      <c r="H266" s="176">
        <v>24</v>
      </c>
      <c r="I266" s="177"/>
      <c r="J266" s="178">
        <f>ROUND(I266*H266,0)</f>
        <v>0</v>
      </c>
      <c r="K266" s="174" t="s">
        <v>1</v>
      </c>
      <c r="L266" s="38"/>
      <c r="M266" s="179" t="s">
        <v>1</v>
      </c>
      <c r="N266" s="180" t="s">
        <v>42</v>
      </c>
      <c r="O266" s="76"/>
      <c r="P266" s="181">
        <f>O266*H266</f>
        <v>0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3" t="s">
        <v>92</v>
      </c>
      <c r="AT266" s="183" t="s">
        <v>204</v>
      </c>
      <c r="AU266" s="183" t="s">
        <v>89</v>
      </c>
      <c r="AY266" s="18" t="s">
        <v>202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8" t="s">
        <v>8</v>
      </c>
      <c r="BK266" s="184">
        <f>ROUND(I266*H266,0)</f>
        <v>0</v>
      </c>
      <c r="BL266" s="18" t="s">
        <v>92</v>
      </c>
      <c r="BM266" s="183" t="s">
        <v>1118</v>
      </c>
    </row>
    <row r="267" s="2" customFormat="1" ht="16.5" customHeight="1">
      <c r="A267" s="37"/>
      <c r="B267" s="171"/>
      <c r="C267" s="172" t="s">
        <v>819</v>
      </c>
      <c r="D267" s="172" t="s">
        <v>204</v>
      </c>
      <c r="E267" s="173" t="s">
        <v>1604</v>
      </c>
      <c r="F267" s="174" t="s">
        <v>1605</v>
      </c>
      <c r="G267" s="175" t="s">
        <v>653</v>
      </c>
      <c r="H267" s="176">
        <v>30</v>
      </c>
      <c r="I267" s="177"/>
      <c r="J267" s="178">
        <f>ROUND(I267*H267,0)</f>
        <v>0</v>
      </c>
      <c r="K267" s="174" t="s">
        <v>1</v>
      </c>
      <c r="L267" s="38"/>
      <c r="M267" s="179" t="s">
        <v>1</v>
      </c>
      <c r="N267" s="180" t="s">
        <v>42</v>
      </c>
      <c r="O267" s="76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3" t="s">
        <v>92</v>
      </c>
      <c r="AT267" s="183" t="s">
        <v>204</v>
      </c>
      <c r="AU267" s="183" t="s">
        <v>89</v>
      </c>
      <c r="AY267" s="18" t="s">
        <v>202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8" t="s">
        <v>8</v>
      </c>
      <c r="BK267" s="184">
        <f>ROUND(I267*H267,0)</f>
        <v>0</v>
      </c>
      <c r="BL267" s="18" t="s">
        <v>92</v>
      </c>
      <c r="BM267" s="183" t="s">
        <v>1606</v>
      </c>
    </row>
    <row r="268" s="2" customFormat="1" ht="16.5" customHeight="1">
      <c r="A268" s="37"/>
      <c r="B268" s="171"/>
      <c r="C268" s="172" t="s">
        <v>831</v>
      </c>
      <c r="D268" s="172" t="s">
        <v>204</v>
      </c>
      <c r="E268" s="173" t="s">
        <v>1607</v>
      </c>
      <c r="F268" s="174" t="s">
        <v>1608</v>
      </c>
      <c r="G268" s="175" t="s">
        <v>653</v>
      </c>
      <c r="H268" s="176">
        <v>45</v>
      </c>
      <c r="I268" s="177"/>
      <c r="J268" s="178">
        <f>ROUND(I268*H268,0)</f>
        <v>0</v>
      </c>
      <c r="K268" s="174" t="s">
        <v>1</v>
      </c>
      <c r="L268" s="38"/>
      <c r="M268" s="179" t="s">
        <v>1</v>
      </c>
      <c r="N268" s="180" t="s">
        <v>42</v>
      </c>
      <c r="O268" s="76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3" t="s">
        <v>92</v>
      </c>
      <c r="AT268" s="183" t="s">
        <v>204</v>
      </c>
      <c r="AU268" s="183" t="s">
        <v>89</v>
      </c>
      <c r="AY268" s="18" t="s">
        <v>202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8" t="s">
        <v>8</v>
      </c>
      <c r="BK268" s="184">
        <f>ROUND(I268*H268,0)</f>
        <v>0</v>
      </c>
      <c r="BL268" s="18" t="s">
        <v>92</v>
      </c>
      <c r="BM268" s="183" t="s">
        <v>1609</v>
      </c>
    </row>
    <row r="269" s="2" customFormat="1" ht="16.5" customHeight="1">
      <c r="A269" s="37"/>
      <c r="B269" s="171"/>
      <c r="C269" s="172" t="s">
        <v>836</v>
      </c>
      <c r="D269" s="172" t="s">
        <v>204</v>
      </c>
      <c r="E269" s="173" t="s">
        <v>1610</v>
      </c>
      <c r="F269" s="174" t="s">
        <v>1611</v>
      </c>
      <c r="G269" s="175" t="s">
        <v>653</v>
      </c>
      <c r="H269" s="176">
        <v>12</v>
      </c>
      <c r="I269" s="177"/>
      <c r="J269" s="178">
        <f>ROUND(I269*H269,0)</f>
        <v>0</v>
      </c>
      <c r="K269" s="174" t="s">
        <v>1</v>
      </c>
      <c r="L269" s="38"/>
      <c r="M269" s="179" t="s">
        <v>1</v>
      </c>
      <c r="N269" s="180" t="s">
        <v>42</v>
      </c>
      <c r="O269" s="76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3" t="s">
        <v>92</v>
      </c>
      <c r="AT269" s="183" t="s">
        <v>204</v>
      </c>
      <c r="AU269" s="183" t="s">
        <v>89</v>
      </c>
      <c r="AY269" s="18" t="s">
        <v>202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8" t="s">
        <v>8</v>
      </c>
      <c r="BK269" s="184">
        <f>ROUND(I269*H269,0)</f>
        <v>0</v>
      </c>
      <c r="BL269" s="18" t="s">
        <v>92</v>
      </c>
      <c r="BM269" s="183" t="s">
        <v>1612</v>
      </c>
    </row>
    <row r="270" s="2" customFormat="1" ht="16.5" customHeight="1">
      <c r="A270" s="37"/>
      <c r="B270" s="171"/>
      <c r="C270" s="172" t="s">
        <v>841</v>
      </c>
      <c r="D270" s="172" t="s">
        <v>204</v>
      </c>
      <c r="E270" s="173" t="s">
        <v>1613</v>
      </c>
      <c r="F270" s="174" t="s">
        <v>1614</v>
      </c>
      <c r="G270" s="175" t="s">
        <v>653</v>
      </c>
      <c r="H270" s="176">
        <v>6</v>
      </c>
      <c r="I270" s="177"/>
      <c r="J270" s="178">
        <f>ROUND(I270*H270,0)</f>
        <v>0</v>
      </c>
      <c r="K270" s="174" t="s">
        <v>1</v>
      </c>
      <c r="L270" s="38"/>
      <c r="M270" s="179" t="s">
        <v>1</v>
      </c>
      <c r="N270" s="180" t="s">
        <v>42</v>
      </c>
      <c r="O270" s="76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3" t="s">
        <v>92</v>
      </c>
      <c r="AT270" s="183" t="s">
        <v>204</v>
      </c>
      <c r="AU270" s="183" t="s">
        <v>89</v>
      </c>
      <c r="AY270" s="18" t="s">
        <v>202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8" t="s">
        <v>8</v>
      </c>
      <c r="BK270" s="184">
        <f>ROUND(I270*H270,0)</f>
        <v>0</v>
      </c>
      <c r="BL270" s="18" t="s">
        <v>92</v>
      </c>
      <c r="BM270" s="183" t="s">
        <v>1615</v>
      </c>
    </row>
    <row r="271" s="2" customFormat="1" ht="16.5" customHeight="1">
      <c r="A271" s="37"/>
      <c r="B271" s="171"/>
      <c r="C271" s="172" t="s">
        <v>846</v>
      </c>
      <c r="D271" s="172" t="s">
        <v>204</v>
      </c>
      <c r="E271" s="173" t="s">
        <v>1616</v>
      </c>
      <c r="F271" s="174" t="s">
        <v>1617</v>
      </c>
      <c r="G271" s="175" t="s">
        <v>1344</v>
      </c>
      <c r="H271" s="176">
        <v>22</v>
      </c>
      <c r="I271" s="177"/>
      <c r="J271" s="178">
        <f>ROUND(I271*H271,0)</f>
        <v>0</v>
      </c>
      <c r="K271" s="174" t="s">
        <v>1</v>
      </c>
      <c r="L271" s="38"/>
      <c r="M271" s="179" t="s">
        <v>1</v>
      </c>
      <c r="N271" s="180" t="s">
        <v>42</v>
      </c>
      <c r="O271" s="76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3" t="s">
        <v>92</v>
      </c>
      <c r="AT271" s="183" t="s">
        <v>204</v>
      </c>
      <c r="AU271" s="183" t="s">
        <v>89</v>
      </c>
      <c r="AY271" s="18" t="s">
        <v>202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8" t="s">
        <v>8</v>
      </c>
      <c r="BK271" s="184">
        <f>ROUND(I271*H271,0)</f>
        <v>0</v>
      </c>
      <c r="BL271" s="18" t="s">
        <v>92</v>
      </c>
      <c r="BM271" s="183" t="s">
        <v>1618</v>
      </c>
    </row>
    <row r="272" s="2" customFormat="1" ht="16.5" customHeight="1">
      <c r="A272" s="37"/>
      <c r="B272" s="171"/>
      <c r="C272" s="172" t="s">
        <v>853</v>
      </c>
      <c r="D272" s="172" t="s">
        <v>204</v>
      </c>
      <c r="E272" s="173" t="s">
        <v>1619</v>
      </c>
      <c r="F272" s="174" t="s">
        <v>1620</v>
      </c>
      <c r="G272" s="175" t="s">
        <v>1344</v>
      </c>
      <c r="H272" s="176">
        <v>6</v>
      </c>
      <c r="I272" s="177"/>
      <c r="J272" s="178">
        <f>ROUND(I272*H272,0)</f>
        <v>0</v>
      </c>
      <c r="K272" s="174" t="s">
        <v>1</v>
      </c>
      <c r="L272" s="38"/>
      <c r="M272" s="179" t="s">
        <v>1</v>
      </c>
      <c r="N272" s="180" t="s">
        <v>42</v>
      </c>
      <c r="O272" s="76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3" t="s">
        <v>92</v>
      </c>
      <c r="AT272" s="183" t="s">
        <v>204</v>
      </c>
      <c r="AU272" s="183" t="s">
        <v>89</v>
      </c>
      <c r="AY272" s="18" t="s">
        <v>202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8" t="s">
        <v>8</v>
      </c>
      <c r="BK272" s="184">
        <f>ROUND(I272*H272,0)</f>
        <v>0</v>
      </c>
      <c r="BL272" s="18" t="s">
        <v>92</v>
      </c>
      <c r="BM272" s="183" t="s">
        <v>1621</v>
      </c>
    </row>
    <row r="273" s="2" customFormat="1" ht="16.5" customHeight="1">
      <c r="A273" s="37"/>
      <c r="B273" s="171"/>
      <c r="C273" s="172" t="s">
        <v>858</v>
      </c>
      <c r="D273" s="172" t="s">
        <v>204</v>
      </c>
      <c r="E273" s="173" t="s">
        <v>1622</v>
      </c>
      <c r="F273" s="174" t="s">
        <v>1623</v>
      </c>
      <c r="G273" s="175" t="s">
        <v>1344</v>
      </c>
      <c r="H273" s="176">
        <v>15</v>
      </c>
      <c r="I273" s="177"/>
      <c r="J273" s="178">
        <f>ROUND(I273*H273,0)</f>
        <v>0</v>
      </c>
      <c r="K273" s="174" t="s">
        <v>1</v>
      </c>
      <c r="L273" s="38"/>
      <c r="M273" s="179" t="s">
        <v>1</v>
      </c>
      <c r="N273" s="180" t="s">
        <v>42</v>
      </c>
      <c r="O273" s="76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3" t="s">
        <v>92</v>
      </c>
      <c r="AT273" s="183" t="s">
        <v>204</v>
      </c>
      <c r="AU273" s="183" t="s">
        <v>89</v>
      </c>
      <c r="AY273" s="18" t="s">
        <v>202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8" t="s">
        <v>8</v>
      </c>
      <c r="BK273" s="184">
        <f>ROUND(I273*H273,0)</f>
        <v>0</v>
      </c>
      <c r="BL273" s="18" t="s">
        <v>92</v>
      </c>
      <c r="BM273" s="183" t="s">
        <v>1624</v>
      </c>
    </row>
    <row r="274" s="2" customFormat="1" ht="16.5" customHeight="1">
      <c r="A274" s="37"/>
      <c r="B274" s="171"/>
      <c r="C274" s="172" t="s">
        <v>863</v>
      </c>
      <c r="D274" s="172" t="s">
        <v>204</v>
      </c>
      <c r="E274" s="173" t="s">
        <v>1625</v>
      </c>
      <c r="F274" s="174" t="s">
        <v>1626</v>
      </c>
      <c r="G274" s="175" t="s">
        <v>1344</v>
      </c>
      <c r="H274" s="176">
        <v>17</v>
      </c>
      <c r="I274" s="177"/>
      <c r="J274" s="178">
        <f>ROUND(I274*H274,0)</f>
        <v>0</v>
      </c>
      <c r="K274" s="174" t="s">
        <v>1</v>
      </c>
      <c r="L274" s="38"/>
      <c r="M274" s="179" t="s">
        <v>1</v>
      </c>
      <c r="N274" s="180" t="s">
        <v>42</v>
      </c>
      <c r="O274" s="76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3" t="s">
        <v>92</v>
      </c>
      <c r="AT274" s="183" t="s">
        <v>204</v>
      </c>
      <c r="AU274" s="183" t="s">
        <v>89</v>
      </c>
      <c r="AY274" s="18" t="s">
        <v>202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8" t="s">
        <v>8</v>
      </c>
      <c r="BK274" s="184">
        <f>ROUND(I274*H274,0)</f>
        <v>0</v>
      </c>
      <c r="BL274" s="18" t="s">
        <v>92</v>
      </c>
      <c r="BM274" s="183" t="s">
        <v>1627</v>
      </c>
    </row>
    <row r="275" s="2" customFormat="1" ht="16.5" customHeight="1">
      <c r="A275" s="37"/>
      <c r="B275" s="171"/>
      <c r="C275" s="172" t="s">
        <v>867</v>
      </c>
      <c r="D275" s="172" t="s">
        <v>204</v>
      </c>
      <c r="E275" s="173" t="s">
        <v>1628</v>
      </c>
      <c r="F275" s="174" t="s">
        <v>1629</v>
      </c>
      <c r="G275" s="175" t="s">
        <v>1344</v>
      </c>
      <c r="H275" s="176">
        <v>10</v>
      </c>
      <c r="I275" s="177"/>
      <c r="J275" s="178">
        <f>ROUND(I275*H275,0)</f>
        <v>0</v>
      </c>
      <c r="K275" s="174" t="s">
        <v>1</v>
      </c>
      <c r="L275" s="38"/>
      <c r="M275" s="179" t="s">
        <v>1</v>
      </c>
      <c r="N275" s="180" t="s">
        <v>42</v>
      </c>
      <c r="O275" s="76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3" t="s">
        <v>92</v>
      </c>
      <c r="AT275" s="183" t="s">
        <v>204</v>
      </c>
      <c r="AU275" s="183" t="s">
        <v>89</v>
      </c>
      <c r="AY275" s="18" t="s">
        <v>202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8" t="s">
        <v>8</v>
      </c>
      <c r="BK275" s="184">
        <f>ROUND(I275*H275,0)</f>
        <v>0</v>
      </c>
      <c r="BL275" s="18" t="s">
        <v>92</v>
      </c>
      <c r="BM275" s="183" t="s">
        <v>1630</v>
      </c>
    </row>
    <row r="276" s="2" customFormat="1" ht="16.5" customHeight="1">
      <c r="A276" s="37"/>
      <c r="B276" s="171"/>
      <c r="C276" s="172" t="s">
        <v>872</v>
      </c>
      <c r="D276" s="172" t="s">
        <v>204</v>
      </c>
      <c r="E276" s="173" t="s">
        <v>1631</v>
      </c>
      <c r="F276" s="174" t="s">
        <v>1632</v>
      </c>
      <c r="G276" s="175" t="s">
        <v>1344</v>
      </c>
      <c r="H276" s="176">
        <v>8</v>
      </c>
      <c r="I276" s="177"/>
      <c r="J276" s="178">
        <f>ROUND(I276*H276,0)</f>
        <v>0</v>
      </c>
      <c r="K276" s="174" t="s">
        <v>1</v>
      </c>
      <c r="L276" s="38"/>
      <c r="M276" s="179" t="s">
        <v>1</v>
      </c>
      <c r="N276" s="180" t="s">
        <v>42</v>
      </c>
      <c r="O276" s="76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3" t="s">
        <v>92</v>
      </c>
      <c r="AT276" s="183" t="s">
        <v>204</v>
      </c>
      <c r="AU276" s="183" t="s">
        <v>89</v>
      </c>
      <c r="AY276" s="18" t="s">
        <v>202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8" t="s">
        <v>8</v>
      </c>
      <c r="BK276" s="184">
        <f>ROUND(I276*H276,0)</f>
        <v>0</v>
      </c>
      <c r="BL276" s="18" t="s">
        <v>92</v>
      </c>
      <c r="BM276" s="183" t="s">
        <v>1633</v>
      </c>
    </row>
    <row r="277" s="2" customFormat="1" ht="16.5" customHeight="1">
      <c r="A277" s="37"/>
      <c r="B277" s="171"/>
      <c r="C277" s="172" t="s">
        <v>876</v>
      </c>
      <c r="D277" s="172" t="s">
        <v>204</v>
      </c>
      <c r="E277" s="173" t="s">
        <v>1634</v>
      </c>
      <c r="F277" s="174" t="s">
        <v>1635</v>
      </c>
      <c r="G277" s="175" t="s">
        <v>1344</v>
      </c>
      <c r="H277" s="176">
        <v>3</v>
      </c>
      <c r="I277" s="177"/>
      <c r="J277" s="178">
        <f>ROUND(I277*H277,0)</f>
        <v>0</v>
      </c>
      <c r="K277" s="174" t="s">
        <v>1</v>
      </c>
      <c r="L277" s="38"/>
      <c r="M277" s="179" t="s">
        <v>1</v>
      </c>
      <c r="N277" s="180" t="s">
        <v>42</v>
      </c>
      <c r="O277" s="76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3" t="s">
        <v>92</v>
      </c>
      <c r="AT277" s="183" t="s">
        <v>204</v>
      </c>
      <c r="AU277" s="183" t="s">
        <v>89</v>
      </c>
      <c r="AY277" s="18" t="s">
        <v>202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8" t="s">
        <v>8</v>
      </c>
      <c r="BK277" s="184">
        <f>ROUND(I277*H277,0)</f>
        <v>0</v>
      </c>
      <c r="BL277" s="18" t="s">
        <v>92</v>
      </c>
      <c r="BM277" s="183" t="s">
        <v>1636</v>
      </c>
    </row>
    <row r="278" s="2" customFormat="1" ht="16.5" customHeight="1">
      <c r="A278" s="37"/>
      <c r="B278" s="171"/>
      <c r="C278" s="172" t="s">
        <v>882</v>
      </c>
      <c r="D278" s="172" t="s">
        <v>204</v>
      </c>
      <c r="E278" s="173" t="s">
        <v>1637</v>
      </c>
      <c r="F278" s="174" t="s">
        <v>1638</v>
      </c>
      <c r="G278" s="175" t="s">
        <v>653</v>
      </c>
      <c r="H278" s="176">
        <v>36</v>
      </c>
      <c r="I278" s="177"/>
      <c r="J278" s="178">
        <f>ROUND(I278*H278,0)</f>
        <v>0</v>
      </c>
      <c r="K278" s="174" t="s">
        <v>1</v>
      </c>
      <c r="L278" s="38"/>
      <c r="M278" s="179" t="s">
        <v>1</v>
      </c>
      <c r="N278" s="180" t="s">
        <v>42</v>
      </c>
      <c r="O278" s="76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3" t="s">
        <v>92</v>
      </c>
      <c r="AT278" s="183" t="s">
        <v>204</v>
      </c>
      <c r="AU278" s="183" t="s">
        <v>89</v>
      </c>
      <c r="AY278" s="18" t="s">
        <v>202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8" t="s">
        <v>8</v>
      </c>
      <c r="BK278" s="184">
        <f>ROUND(I278*H278,0)</f>
        <v>0</v>
      </c>
      <c r="BL278" s="18" t="s">
        <v>92</v>
      </c>
      <c r="BM278" s="183" t="s">
        <v>1639</v>
      </c>
    </row>
    <row r="279" s="2" customFormat="1" ht="16.5" customHeight="1">
      <c r="A279" s="37"/>
      <c r="B279" s="171"/>
      <c r="C279" s="172" t="s">
        <v>888</v>
      </c>
      <c r="D279" s="172" t="s">
        <v>204</v>
      </c>
      <c r="E279" s="173" t="s">
        <v>1637</v>
      </c>
      <c r="F279" s="174" t="s">
        <v>1638</v>
      </c>
      <c r="G279" s="175" t="s">
        <v>653</v>
      </c>
      <c r="H279" s="176">
        <v>16</v>
      </c>
      <c r="I279" s="177"/>
      <c r="J279" s="178">
        <f>ROUND(I279*H279,0)</f>
        <v>0</v>
      </c>
      <c r="K279" s="174" t="s">
        <v>1</v>
      </c>
      <c r="L279" s="38"/>
      <c r="M279" s="179" t="s">
        <v>1</v>
      </c>
      <c r="N279" s="180" t="s">
        <v>42</v>
      </c>
      <c r="O279" s="76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3" t="s">
        <v>92</v>
      </c>
      <c r="AT279" s="183" t="s">
        <v>204</v>
      </c>
      <c r="AU279" s="183" t="s">
        <v>89</v>
      </c>
      <c r="AY279" s="18" t="s">
        <v>202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8" t="s">
        <v>8</v>
      </c>
      <c r="BK279" s="184">
        <f>ROUND(I279*H279,0)</f>
        <v>0</v>
      </c>
      <c r="BL279" s="18" t="s">
        <v>92</v>
      </c>
      <c r="BM279" s="183" t="s">
        <v>1640</v>
      </c>
    </row>
    <row r="280" s="2" customFormat="1" ht="16.5" customHeight="1">
      <c r="A280" s="37"/>
      <c r="B280" s="171"/>
      <c r="C280" s="172" t="s">
        <v>892</v>
      </c>
      <c r="D280" s="172" t="s">
        <v>204</v>
      </c>
      <c r="E280" s="173" t="s">
        <v>1637</v>
      </c>
      <c r="F280" s="174" t="s">
        <v>1638</v>
      </c>
      <c r="G280" s="175" t="s">
        <v>653</v>
      </c>
      <c r="H280" s="176">
        <v>12</v>
      </c>
      <c r="I280" s="177"/>
      <c r="J280" s="178">
        <f>ROUND(I280*H280,0)</f>
        <v>0</v>
      </c>
      <c r="K280" s="174" t="s">
        <v>1</v>
      </c>
      <c r="L280" s="38"/>
      <c r="M280" s="179" t="s">
        <v>1</v>
      </c>
      <c r="N280" s="180" t="s">
        <v>42</v>
      </c>
      <c r="O280" s="76"/>
      <c r="P280" s="181">
        <f>O280*H280</f>
        <v>0</v>
      </c>
      <c r="Q280" s="181">
        <v>0</v>
      </c>
      <c r="R280" s="181">
        <f>Q280*H280</f>
        <v>0</v>
      </c>
      <c r="S280" s="181">
        <v>0</v>
      </c>
      <c r="T280" s="182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3" t="s">
        <v>92</v>
      </c>
      <c r="AT280" s="183" t="s">
        <v>204</v>
      </c>
      <c r="AU280" s="183" t="s">
        <v>89</v>
      </c>
      <c r="AY280" s="18" t="s">
        <v>202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8" t="s">
        <v>8</v>
      </c>
      <c r="BK280" s="184">
        <f>ROUND(I280*H280,0)</f>
        <v>0</v>
      </c>
      <c r="BL280" s="18" t="s">
        <v>92</v>
      </c>
      <c r="BM280" s="183" t="s">
        <v>1641</v>
      </c>
    </row>
    <row r="281" s="2" customFormat="1" ht="16.5" customHeight="1">
      <c r="A281" s="37"/>
      <c r="B281" s="171"/>
      <c r="C281" s="172" t="s">
        <v>896</v>
      </c>
      <c r="D281" s="172" t="s">
        <v>204</v>
      </c>
      <c r="E281" s="173" t="s">
        <v>1642</v>
      </c>
      <c r="F281" s="174" t="s">
        <v>1643</v>
      </c>
      <c r="G281" s="175" t="s">
        <v>653</v>
      </c>
      <c r="H281" s="176">
        <v>63</v>
      </c>
      <c r="I281" s="177"/>
      <c r="J281" s="178">
        <f>ROUND(I281*H281,0)</f>
        <v>0</v>
      </c>
      <c r="K281" s="174" t="s">
        <v>1</v>
      </c>
      <c r="L281" s="38"/>
      <c r="M281" s="179" t="s">
        <v>1</v>
      </c>
      <c r="N281" s="180" t="s">
        <v>42</v>
      </c>
      <c r="O281" s="76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3" t="s">
        <v>92</v>
      </c>
      <c r="AT281" s="183" t="s">
        <v>204</v>
      </c>
      <c r="AU281" s="183" t="s">
        <v>89</v>
      </c>
      <c r="AY281" s="18" t="s">
        <v>202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8" t="s">
        <v>8</v>
      </c>
      <c r="BK281" s="184">
        <f>ROUND(I281*H281,0)</f>
        <v>0</v>
      </c>
      <c r="BL281" s="18" t="s">
        <v>92</v>
      </c>
      <c r="BM281" s="183" t="s">
        <v>1644</v>
      </c>
    </row>
    <row r="282" s="2" customFormat="1" ht="16.5" customHeight="1">
      <c r="A282" s="37"/>
      <c r="B282" s="171"/>
      <c r="C282" s="172" t="s">
        <v>901</v>
      </c>
      <c r="D282" s="172" t="s">
        <v>204</v>
      </c>
      <c r="E282" s="173" t="s">
        <v>1645</v>
      </c>
      <c r="F282" s="174" t="s">
        <v>1466</v>
      </c>
      <c r="G282" s="175" t="s">
        <v>653</v>
      </c>
      <c r="H282" s="176">
        <v>14</v>
      </c>
      <c r="I282" s="177"/>
      <c r="J282" s="178">
        <f>ROUND(I282*H282,0)</f>
        <v>0</v>
      </c>
      <c r="K282" s="174" t="s">
        <v>1</v>
      </c>
      <c r="L282" s="38"/>
      <c r="M282" s="179" t="s">
        <v>1</v>
      </c>
      <c r="N282" s="180" t="s">
        <v>42</v>
      </c>
      <c r="O282" s="76"/>
      <c r="P282" s="181">
        <f>O282*H282</f>
        <v>0</v>
      </c>
      <c r="Q282" s="181">
        <v>0</v>
      </c>
      <c r="R282" s="181">
        <f>Q282*H282</f>
        <v>0</v>
      </c>
      <c r="S282" s="181">
        <v>0</v>
      </c>
      <c r="T282" s="182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3" t="s">
        <v>92</v>
      </c>
      <c r="AT282" s="183" t="s">
        <v>204</v>
      </c>
      <c r="AU282" s="183" t="s">
        <v>89</v>
      </c>
      <c r="AY282" s="18" t="s">
        <v>202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8" t="s">
        <v>8</v>
      </c>
      <c r="BK282" s="184">
        <f>ROUND(I282*H282,0)</f>
        <v>0</v>
      </c>
      <c r="BL282" s="18" t="s">
        <v>92</v>
      </c>
      <c r="BM282" s="183" t="s">
        <v>1646</v>
      </c>
    </row>
    <row r="283" s="2" customFormat="1" ht="16.5" customHeight="1">
      <c r="A283" s="37"/>
      <c r="B283" s="171"/>
      <c r="C283" s="172" t="s">
        <v>905</v>
      </c>
      <c r="D283" s="172" t="s">
        <v>204</v>
      </c>
      <c r="E283" s="173" t="s">
        <v>1647</v>
      </c>
      <c r="F283" s="174" t="s">
        <v>1468</v>
      </c>
      <c r="G283" s="175" t="s">
        <v>653</v>
      </c>
      <c r="H283" s="176">
        <v>6</v>
      </c>
      <c r="I283" s="177"/>
      <c r="J283" s="178">
        <f>ROUND(I283*H283,0)</f>
        <v>0</v>
      </c>
      <c r="K283" s="174" t="s">
        <v>1</v>
      </c>
      <c r="L283" s="38"/>
      <c r="M283" s="179" t="s">
        <v>1</v>
      </c>
      <c r="N283" s="180" t="s">
        <v>42</v>
      </c>
      <c r="O283" s="76"/>
      <c r="P283" s="181">
        <f>O283*H283</f>
        <v>0</v>
      </c>
      <c r="Q283" s="181">
        <v>0</v>
      </c>
      <c r="R283" s="181">
        <f>Q283*H283</f>
        <v>0</v>
      </c>
      <c r="S283" s="181">
        <v>0</v>
      </c>
      <c r="T283" s="182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3" t="s">
        <v>92</v>
      </c>
      <c r="AT283" s="183" t="s">
        <v>204</v>
      </c>
      <c r="AU283" s="183" t="s">
        <v>89</v>
      </c>
      <c r="AY283" s="18" t="s">
        <v>202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8" t="s">
        <v>8</v>
      </c>
      <c r="BK283" s="184">
        <f>ROUND(I283*H283,0)</f>
        <v>0</v>
      </c>
      <c r="BL283" s="18" t="s">
        <v>92</v>
      </c>
      <c r="BM283" s="183" t="s">
        <v>1648</v>
      </c>
    </row>
    <row r="284" s="2" customFormat="1" ht="16.5" customHeight="1">
      <c r="A284" s="37"/>
      <c r="B284" s="171"/>
      <c r="C284" s="172" t="s">
        <v>911</v>
      </c>
      <c r="D284" s="172" t="s">
        <v>204</v>
      </c>
      <c r="E284" s="173" t="s">
        <v>1649</v>
      </c>
      <c r="F284" s="174" t="s">
        <v>1478</v>
      </c>
      <c r="G284" s="175" t="s">
        <v>653</v>
      </c>
      <c r="H284" s="176">
        <v>45</v>
      </c>
      <c r="I284" s="177"/>
      <c r="J284" s="178">
        <f>ROUND(I284*H284,0)</f>
        <v>0</v>
      </c>
      <c r="K284" s="174" t="s">
        <v>1</v>
      </c>
      <c r="L284" s="38"/>
      <c r="M284" s="179" t="s">
        <v>1</v>
      </c>
      <c r="N284" s="180" t="s">
        <v>42</v>
      </c>
      <c r="O284" s="76"/>
      <c r="P284" s="181">
        <f>O284*H284</f>
        <v>0</v>
      </c>
      <c r="Q284" s="181">
        <v>0</v>
      </c>
      <c r="R284" s="181">
        <f>Q284*H284</f>
        <v>0</v>
      </c>
      <c r="S284" s="181">
        <v>0</v>
      </c>
      <c r="T284" s="182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3" t="s">
        <v>92</v>
      </c>
      <c r="AT284" s="183" t="s">
        <v>204</v>
      </c>
      <c r="AU284" s="183" t="s">
        <v>89</v>
      </c>
      <c r="AY284" s="18" t="s">
        <v>202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8" t="s">
        <v>8</v>
      </c>
      <c r="BK284" s="184">
        <f>ROUND(I284*H284,0)</f>
        <v>0</v>
      </c>
      <c r="BL284" s="18" t="s">
        <v>92</v>
      </c>
      <c r="BM284" s="183" t="s">
        <v>1650</v>
      </c>
    </row>
    <row r="285" s="2" customFormat="1" ht="16.5" customHeight="1">
      <c r="A285" s="37"/>
      <c r="B285" s="171"/>
      <c r="C285" s="172" t="s">
        <v>917</v>
      </c>
      <c r="D285" s="172" t="s">
        <v>204</v>
      </c>
      <c r="E285" s="173" t="s">
        <v>1651</v>
      </c>
      <c r="F285" s="174" t="s">
        <v>1480</v>
      </c>
      <c r="G285" s="175" t="s">
        <v>653</v>
      </c>
      <c r="H285" s="176">
        <v>35</v>
      </c>
      <c r="I285" s="177"/>
      <c r="J285" s="178">
        <f>ROUND(I285*H285,0)</f>
        <v>0</v>
      </c>
      <c r="K285" s="174" t="s">
        <v>1</v>
      </c>
      <c r="L285" s="38"/>
      <c r="M285" s="179" t="s">
        <v>1</v>
      </c>
      <c r="N285" s="180" t="s">
        <v>42</v>
      </c>
      <c r="O285" s="76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3" t="s">
        <v>92</v>
      </c>
      <c r="AT285" s="183" t="s">
        <v>204</v>
      </c>
      <c r="AU285" s="183" t="s">
        <v>89</v>
      </c>
      <c r="AY285" s="18" t="s">
        <v>202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8" t="s">
        <v>8</v>
      </c>
      <c r="BK285" s="184">
        <f>ROUND(I285*H285,0)</f>
        <v>0</v>
      </c>
      <c r="BL285" s="18" t="s">
        <v>92</v>
      </c>
      <c r="BM285" s="183" t="s">
        <v>1652</v>
      </c>
    </row>
    <row r="286" s="2" customFormat="1" ht="16.5" customHeight="1">
      <c r="A286" s="37"/>
      <c r="B286" s="171"/>
      <c r="C286" s="172" t="s">
        <v>921</v>
      </c>
      <c r="D286" s="172" t="s">
        <v>204</v>
      </c>
      <c r="E286" s="173" t="s">
        <v>1653</v>
      </c>
      <c r="F286" s="174" t="s">
        <v>1482</v>
      </c>
      <c r="G286" s="175" t="s">
        <v>653</v>
      </c>
      <c r="H286" s="176">
        <v>18</v>
      </c>
      <c r="I286" s="177"/>
      <c r="J286" s="178">
        <f>ROUND(I286*H286,0)</f>
        <v>0</v>
      </c>
      <c r="K286" s="174" t="s">
        <v>1</v>
      </c>
      <c r="L286" s="38"/>
      <c r="M286" s="179" t="s">
        <v>1</v>
      </c>
      <c r="N286" s="180" t="s">
        <v>42</v>
      </c>
      <c r="O286" s="76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3" t="s">
        <v>92</v>
      </c>
      <c r="AT286" s="183" t="s">
        <v>204</v>
      </c>
      <c r="AU286" s="183" t="s">
        <v>89</v>
      </c>
      <c r="AY286" s="18" t="s">
        <v>202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8" t="s">
        <v>8</v>
      </c>
      <c r="BK286" s="184">
        <f>ROUND(I286*H286,0)</f>
        <v>0</v>
      </c>
      <c r="BL286" s="18" t="s">
        <v>92</v>
      </c>
      <c r="BM286" s="183" t="s">
        <v>1654</v>
      </c>
    </row>
    <row r="287" s="2" customFormat="1" ht="21.75" customHeight="1">
      <c r="A287" s="37"/>
      <c r="B287" s="171"/>
      <c r="C287" s="172" t="s">
        <v>925</v>
      </c>
      <c r="D287" s="172" t="s">
        <v>204</v>
      </c>
      <c r="E287" s="173" t="s">
        <v>1655</v>
      </c>
      <c r="F287" s="174" t="s">
        <v>1656</v>
      </c>
      <c r="G287" s="175" t="s">
        <v>1657</v>
      </c>
      <c r="H287" s="176">
        <v>2.2999999999999998</v>
      </c>
      <c r="I287" s="177"/>
      <c r="J287" s="178">
        <f>ROUND(I287*H287,0)</f>
        <v>0</v>
      </c>
      <c r="K287" s="174" t="s">
        <v>1</v>
      </c>
      <c r="L287" s="38"/>
      <c r="M287" s="179" t="s">
        <v>1</v>
      </c>
      <c r="N287" s="180" t="s">
        <v>42</v>
      </c>
      <c r="O287" s="76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3" t="s">
        <v>92</v>
      </c>
      <c r="AT287" s="183" t="s">
        <v>204</v>
      </c>
      <c r="AU287" s="183" t="s">
        <v>89</v>
      </c>
      <c r="AY287" s="18" t="s">
        <v>202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8" t="s">
        <v>8</v>
      </c>
      <c r="BK287" s="184">
        <f>ROUND(I287*H287,0)</f>
        <v>0</v>
      </c>
      <c r="BL287" s="18" t="s">
        <v>92</v>
      </c>
      <c r="BM287" s="183" t="s">
        <v>1658</v>
      </c>
    </row>
    <row r="288" s="2" customFormat="1" ht="21.75" customHeight="1">
      <c r="A288" s="37"/>
      <c r="B288" s="171"/>
      <c r="C288" s="172" t="s">
        <v>929</v>
      </c>
      <c r="D288" s="172" t="s">
        <v>204</v>
      </c>
      <c r="E288" s="173" t="s">
        <v>1655</v>
      </c>
      <c r="F288" s="174" t="s">
        <v>1656</v>
      </c>
      <c r="G288" s="175" t="s">
        <v>1657</v>
      </c>
      <c r="H288" s="176">
        <v>3.8500000000000001</v>
      </c>
      <c r="I288" s="177"/>
      <c r="J288" s="178">
        <f>ROUND(I288*H288,0)</f>
        <v>0</v>
      </c>
      <c r="K288" s="174" t="s">
        <v>1</v>
      </c>
      <c r="L288" s="38"/>
      <c r="M288" s="179" t="s">
        <v>1</v>
      </c>
      <c r="N288" s="180" t="s">
        <v>42</v>
      </c>
      <c r="O288" s="76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3" t="s">
        <v>92</v>
      </c>
      <c r="AT288" s="183" t="s">
        <v>204</v>
      </c>
      <c r="AU288" s="183" t="s">
        <v>89</v>
      </c>
      <c r="AY288" s="18" t="s">
        <v>202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8" t="s">
        <v>8</v>
      </c>
      <c r="BK288" s="184">
        <f>ROUND(I288*H288,0)</f>
        <v>0</v>
      </c>
      <c r="BL288" s="18" t="s">
        <v>92</v>
      </c>
      <c r="BM288" s="183" t="s">
        <v>1659</v>
      </c>
    </row>
    <row r="289" s="2" customFormat="1" ht="21.75" customHeight="1">
      <c r="A289" s="37"/>
      <c r="B289" s="171"/>
      <c r="C289" s="172" t="s">
        <v>934</v>
      </c>
      <c r="D289" s="172" t="s">
        <v>204</v>
      </c>
      <c r="E289" s="173" t="s">
        <v>1655</v>
      </c>
      <c r="F289" s="174" t="s">
        <v>1656</v>
      </c>
      <c r="G289" s="175" t="s">
        <v>1657</v>
      </c>
      <c r="H289" s="176">
        <v>5.4000000000000004</v>
      </c>
      <c r="I289" s="177"/>
      <c r="J289" s="178">
        <f>ROUND(I289*H289,0)</f>
        <v>0</v>
      </c>
      <c r="K289" s="174" t="s">
        <v>1</v>
      </c>
      <c r="L289" s="38"/>
      <c r="M289" s="179" t="s">
        <v>1</v>
      </c>
      <c r="N289" s="180" t="s">
        <v>42</v>
      </c>
      <c r="O289" s="76"/>
      <c r="P289" s="181">
        <f>O289*H289</f>
        <v>0</v>
      </c>
      <c r="Q289" s="181">
        <v>0</v>
      </c>
      <c r="R289" s="181">
        <f>Q289*H289</f>
        <v>0</v>
      </c>
      <c r="S289" s="181">
        <v>0</v>
      </c>
      <c r="T289" s="182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3" t="s">
        <v>92</v>
      </c>
      <c r="AT289" s="183" t="s">
        <v>204</v>
      </c>
      <c r="AU289" s="183" t="s">
        <v>89</v>
      </c>
      <c r="AY289" s="18" t="s">
        <v>202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8" t="s">
        <v>8</v>
      </c>
      <c r="BK289" s="184">
        <f>ROUND(I289*H289,0)</f>
        <v>0</v>
      </c>
      <c r="BL289" s="18" t="s">
        <v>92</v>
      </c>
      <c r="BM289" s="183" t="s">
        <v>1660</v>
      </c>
    </row>
    <row r="290" s="2" customFormat="1" ht="16.5" customHeight="1">
      <c r="A290" s="37"/>
      <c r="B290" s="171"/>
      <c r="C290" s="172" t="s">
        <v>938</v>
      </c>
      <c r="D290" s="172" t="s">
        <v>204</v>
      </c>
      <c r="E290" s="173" t="s">
        <v>1661</v>
      </c>
      <c r="F290" s="174" t="s">
        <v>1493</v>
      </c>
      <c r="G290" s="175" t="s">
        <v>653</v>
      </c>
      <c r="H290" s="176">
        <v>43</v>
      </c>
      <c r="I290" s="177"/>
      <c r="J290" s="178">
        <f>ROUND(I290*H290,0)</f>
        <v>0</v>
      </c>
      <c r="K290" s="174" t="s">
        <v>1</v>
      </c>
      <c r="L290" s="38"/>
      <c r="M290" s="179" t="s">
        <v>1</v>
      </c>
      <c r="N290" s="180" t="s">
        <v>42</v>
      </c>
      <c r="O290" s="76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3" t="s">
        <v>92</v>
      </c>
      <c r="AT290" s="183" t="s">
        <v>204</v>
      </c>
      <c r="AU290" s="183" t="s">
        <v>89</v>
      </c>
      <c r="AY290" s="18" t="s">
        <v>202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8" t="s">
        <v>8</v>
      </c>
      <c r="BK290" s="184">
        <f>ROUND(I290*H290,0)</f>
        <v>0</v>
      </c>
      <c r="BL290" s="18" t="s">
        <v>92</v>
      </c>
      <c r="BM290" s="183" t="s">
        <v>1662</v>
      </c>
    </row>
    <row r="291" s="12" customFormat="1" ht="20.88" customHeight="1">
      <c r="A291" s="12"/>
      <c r="B291" s="158"/>
      <c r="C291" s="12"/>
      <c r="D291" s="159" t="s">
        <v>76</v>
      </c>
      <c r="E291" s="169" t="s">
        <v>1494</v>
      </c>
      <c r="F291" s="169" t="s">
        <v>1495</v>
      </c>
      <c r="G291" s="12"/>
      <c r="H291" s="12"/>
      <c r="I291" s="161"/>
      <c r="J291" s="170">
        <f>BK291</f>
        <v>0</v>
      </c>
      <c r="K291" s="12"/>
      <c r="L291" s="158"/>
      <c r="M291" s="163"/>
      <c r="N291" s="164"/>
      <c r="O291" s="164"/>
      <c r="P291" s="165">
        <f>SUM(P292:P305)</f>
        <v>0</v>
      </c>
      <c r="Q291" s="164"/>
      <c r="R291" s="165">
        <f>SUM(R292:R305)</f>
        <v>0</v>
      </c>
      <c r="S291" s="164"/>
      <c r="T291" s="166">
        <f>SUM(T292:T305)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59" t="s">
        <v>8</v>
      </c>
      <c r="AT291" s="167" t="s">
        <v>76</v>
      </c>
      <c r="AU291" s="167" t="s">
        <v>86</v>
      </c>
      <c r="AY291" s="159" t="s">
        <v>202</v>
      </c>
      <c r="BK291" s="168">
        <f>SUM(BK292:BK305)</f>
        <v>0</v>
      </c>
    </row>
    <row r="292" s="2" customFormat="1" ht="16.5" customHeight="1">
      <c r="A292" s="37"/>
      <c r="B292" s="171"/>
      <c r="C292" s="172" t="s">
        <v>942</v>
      </c>
      <c r="D292" s="172" t="s">
        <v>204</v>
      </c>
      <c r="E292" s="173" t="s">
        <v>1663</v>
      </c>
      <c r="F292" s="174" t="s">
        <v>1664</v>
      </c>
      <c r="G292" s="175" t="s">
        <v>653</v>
      </c>
      <c r="H292" s="176">
        <v>74</v>
      </c>
      <c r="I292" s="177"/>
      <c r="J292" s="178">
        <f>ROUND(I292*H292,0)</f>
        <v>0</v>
      </c>
      <c r="K292" s="174" t="s">
        <v>1</v>
      </c>
      <c r="L292" s="38"/>
      <c r="M292" s="179" t="s">
        <v>1</v>
      </c>
      <c r="N292" s="180" t="s">
        <v>42</v>
      </c>
      <c r="O292" s="76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3" t="s">
        <v>92</v>
      </c>
      <c r="AT292" s="183" t="s">
        <v>204</v>
      </c>
      <c r="AU292" s="183" t="s">
        <v>89</v>
      </c>
      <c r="AY292" s="18" t="s">
        <v>202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8" t="s">
        <v>8</v>
      </c>
      <c r="BK292" s="184">
        <f>ROUND(I292*H292,0)</f>
        <v>0</v>
      </c>
      <c r="BL292" s="18" t="s">
        <v>92</v>
      </c>
      <c r="BM292" s="183" t="s">
        <v>1665</v>
      </c>
    </row>
    <row r="293" s="2" customFormat="1" ht="16.5" customHeight="1">
      <c r="A293" s="37"/>
      <c r="B293" s="171"/>
      <c r="C293" s="172" t="s">
        <v>946</v>
      </c>
      <c r="D293" s="172" t="s">
        <v>204</v>
      </c>
      <c r="E293" s="173" t="s">
        <v>1663</v>
      </c>
      <c r="F293" s="174" t="s">
        <v>1664</v>
      </c>
      <c r="G293" s="175" t="s">
        <v>653</v>
      </c>
      <c r="H293" s="176">
        <v>28</v>
      </c>
      <c r="I293" s="177"/>
      <c r="J293" s="178">
        <f>ROUND(I293*H293,0)</f>
        <v>0</v>
      </c>
      <c r="K293" s="174" t="s">
        <v>1</v>
      </c>
      <c r="L293" s="38"/>
      <c r="M293" s="179" t="s">
        <v>1</v>
      </c>
      <c r="N293" s="180" t="s">
        <v>42</v>
      </c>
      <c r="O293" s="76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3" t="s">
        <v>92</v>
      </c>
      <c r="AT293" s="183" t="s">
        <v>204</v>
      </c>
      <c r="AU293" s="183" t="s">
        <v>89</v>
      </c>
      <c r="AY293" s="18" t="s">
        <v>202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8" t="s">
        <v>8</v>
      </c>
      <c r="BK293" s="184">
        <f>ROUND(I293*H293,0)</f>
        <v>0</v>
      </c>
      <c r="BL293" s="18" t="s">
        <v>92</v>
      </c>
      <c r="BM293" s="183" t="s">
        <v>1666</v>
      </c>
    </row>
    <row r="294" s="2" customFormat="1" ht="16.5" customHeight="1">
      <c r="A294" s="37"/>
      <c r="B294" s="171"/>
      <c r="C294" s="172" t="s">
        <v>950</v>
      </c>
      <c r="D294" s="172" t="s">
        <v>204</v>
      </c>
      <c r="E294" s="173" t="s">
        <v>1663</v>
      </c>
      <c r="F294" s="174" t="s">
        <v>1664</v>
      </c>
      <c r="G294" s="175" t="s">
        <v>653</v>
      </c>
      <c r="H294" s="176">
        <v>256</v>
      </c>
      <c r="I294" s="177"/>
      <c r="J294" s="178">
        <f>ROUND(I294*H294,0)</f>
        <v>0</v>
      </c>
      <c r="K294" s="174" t="s">
        <v>1</v>
      </c>
      <c r="L294" s="38"/>
      <c r="M294" s="179" t="s">
        <v>1</v>
      </c>
      <c r="N294" s="180" t="s">
        <v>42</v>
      </c>
      <c r="O294" s="76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3" t="s">
        <v>92</v>
      </c>
      <c r="AT294" s="183" t="s">
        <v>204</v>
      </c>
      <c r="AU294" s="183" t="s">
        <v>89</v>
      </c>
      <c r="AY294" s="18" t="s">
        <v>202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8" t="s">
        <v>8</v>
      </c>
      <c r="BK294" s="184">
        <f>ROUND(I294*H294,0)</f>
        <v>0</v>
      </c>
      <c r="BL294" s="18" t="s">
        <v>92</v>
      </c>
      <c r="BM294" s="183" t="s">
        <v>1667</v>
      </c>
    </row>
    <row r="295" s="2" customFormat="1" ht="16.5" customHeight="1">
      <c r="A295" s="37"/>
      <c r="B295" s="171"/>
      <c r="C295" s="172" t="s">
        <v>954</v>
      </c>
      <c r="D295" s="172" t="s">
        <v>204</v>
      </c>
      <c r="E295" s="173" t="s">
        <v>1663</v>
      </c>
      <c r="F295" s="174" t="s">
        <v>1664</v>
      </c>
      <c r="G295" s="175" t="s">
        <v>653</v>
      </c>
      <c r="H295" s="176">
        <v>876</v>
      </c>
      <c r="I295" s="177"/>
      <c r="J295" s="178">
        <f>ROUND(I295*H295,0)</f>
        <v>0</v>
      </c>
      <c r="K295" s="174" t="s">
        <v>1</v>
      </c>
      <c r="L295" s="38"/>
      <c r="M295" s="179" t="s">
        <v>1</v>
      </c>
      <c r="N295" s="180" t="s">
        <v>42</v>
      </c>
      <c r="O295" s="76"/>
      <c r="P295" s="181">
        <f>O295*H295</f>
        <v>0</v>
      </c>
      <c r="Q295" s="181">
        <v>0</v>
      </c>
      <c r="R295" s="181">
        <f>Q295*H295</f>
        <v>0</v>
      </c>
      <c r="S295" s="181">
        <v>0</v>
      </c>
      <c r="T295" s="182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3" t="s">
        <v>92</v>
      </c>
      <c r="AT295" s="183" t="s">
        <v>204</v>
      </c>
      <c r="AU295" s="183" t="s">
        <v>89</v>
      </c>
      <c r="AY295" s="18" t="s">
        <v>202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8" t="s">
        <v>8</v>
      </c>
      <c r="BK295" s="184">
        <f>ROUND(I295*H295,0)</f>
        <v>0</v>
      </c>
      <c r="BL295" s="18" t="s">
        <v>92</v>
      </c>
      <c r="BM295" s="183" t="s">
        <v>1668</v>
      </c>
    </row>
    <row r="296" s="2" customFormat="1" ht="16.5" customHeight="1">
      <c r="A296" s="37"/>
      <c r="B296" s="171"/>
      <c r="C296" s="172" t="s">
        <v>958</v>
      </c>
      <c r="D296" s="172" t="s">
        <v>204</v>
      </c>
      <c r="E296" s="173" t="s">
        <v>1663</v>
      </c>
      <c r="F296" s="174" t="s">
        <v>1664</v>
      </c>
      <c r="G296" s="175" t="s">
        <v>653</v>
      </c>
      <c r="H296" s="176">
        <v>45</v>
      </c>
      <c r="I296" s="177"/>
      <c r="J296" s="178">
        <f>ROUND(I296*H296,0)</f>
        <v>0</v>
      </c>
      <c r="K296" s="174" t="s">
        <v>1</v>
      </c>
      <c r="L296" s="38"/>
      <c r="M296" s="179" t="s">
        <v>1</v>
      </c>
      <c r="N296" s="180" t="s">
        <v>42</v>
      </c>
      <c r="O296" s="76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3" t="s">
        <v>92</v>
      </c>
      <c r="AT296" s="183" t="s">
        <v>204</v>
      </c>
      <c r="AU296" s="183" t="s">
        <v>89</v>
      </c>
      <c r="AY296" s="18" t="s">
        <v>202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8" t="s">
        <v>8</v>
      </c>
      <c r="BK296" s="184">
        <f>ROUND(I296*H296,0)</f>
        <v>0</v>
      </c>
      <c r="BL296" s="18" t="s">
        <v>92</v>
      </c>
      <c r="BM296" s="183" t="s">
        <v>1669</v>
      </c>
    </row>
    <row r="297" s="2" customFormat="1" ht="16.5" customHeight="1">
      <c r="A297" s="37"/>
      <c r="B297" s="171"/>
      <c r="C297" s="172" t="s">
        <v>962</v>
      </c>
      <c r="D297" s="172" t="s">
        <v>204</v>
      </c>
      <c r="E297" s="173" t="s">
        <v>1670</v>
      </c>
      <c r="F297" s="174" t="s">
        <v>1671</v>
      </c>
      <c r="G297" s="175" t="s">
        <v>653</v>
      </c>
      <c r="H297" s="176">
        <v>85</v>
      </c>
      <c r="I297" s="177"/>
      <c r="J297" s="178">
        <f>ROUND(I297*H297,0)</f>
        <v>0</v>
      </c>
      <c r="K297" s="174" t="s">
        <v>1</v>
      </c>
      <c r="L297" s="38"/>
      <c r="M297" s="179" t="s">
        <v>1</v>
      </c>
      <c r="N297" s="180" t="s">
        <v>42</v>
      </c>
      <c r="O297" s="76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3" t="s">
        <v>92</v>
      </c>
      <c r="AT297" s="183" t="s">
        <v>204</v>
      </c>
      <c r="AU297" s="183" t="s">
        <v>89</v>
      </c>
      <c r="AY297" s="18" t="s">
        <v>202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8" t="s">
        <v>8</v>
      </c>
      <c r="BK297" s="184">
        <f>ROUND(I297*H297,0)</f>
        <v>0</v>
      </c>
      <c r="BL297" s="18" t="s">
        <v>92</v>
      </c>
      <c r="BM297" s="183" t="s">
        <v>1672</v>
      </c>
    </row>
    <row r="298" s="2" customFormat="1" ht="21.75" customHeight="1">
      <c r="A298" s="37"/>
      <c r="B298" s="171"/>
      <c r="C298" s="172" t="s">
        <v>966</v>
      </c>
      <c r="D298" s="172" t="s">
        <v>204</v>
      </c>
      <c r="E298" s="173" t="s">
        <v>1673</v>
      </c>
      <c r="F298" s="174" t="s">
        <v>1674</v>
      </c>
      <c r="G298" s="175" t="s">
        <v>653</v>
      </c>
      <c r="H298" s="176">
        <v>68</v>
      </c>
      <c r="I298" s="177"/>
      <c r="J298" s="178">
        <f>ROUND(I298*H298,0)</f>
        <v>0</v>
      </c>
      <c r="K298" s="174" t="s">
        <v>1</v>
      </c>
      <c r="L298" s="38"/>
      <c r="M298" s="179" t="s">
        <v>1</v>
      </c>
      <c r="N298" s="180" t="s">
        <v>42</v>
      </c>
      <c r="O298" s="76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3" t="s">
        <v>92</v>
      </c>
      <c r="AT298" s="183" t="s">
        <v>204</v>
      </c>
      <c r="AU298" s="183" t="s">
        <v>89</v>
      </c>
      <c r="AY298" s="18" t="s">
        <v>202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8" t="s">
        <v>8</v>
      </c>
      <c r="BK298" s="184">
        <f>ROUND(I298*H298,0)</f>
        <v>0</v>
      </c>
      <c r="BL298" s="18" t="s">
        <v>92</v>
      </c>
      <c r="BM298" s="183" t="s">
        <v>1675</v>
      </c>
    </row>
    <row r="299" s="2" customFormat="1" ht="16.5" customHeight="1">
      <c r="A299" s="37"/>
      <c r="B299" s="171"/>
      <c r="C299" s="172" t="s">
        <v>972</v>
      </c>
      <c r="D299" s="172" t="s">
        <v>204</v>
      </c>
      <c r="E299" s="173" t="s">
        <v>1676</v>
      </c>
      <c r="F299" s="174" t="s">
        <v>1677</v>
      </c>
      <c r="G299" s="175" t="s">
        <v>653</v>
      </c>
      <c r="H299" s="176">
        <v>15</v>
      </c>
      <c r="I299" s="177"/>
      <c r="J299" s="178">
        <f>ROUND(I299*H299,0)</f>
        <v>0</v>
      </c>
      <c r="K299" s="174" t="s">
        <v>1</v>
      </c>
      <c r="L299" s="38"/>
      <c r="M299" s="179" t="s">
        <v>1</v>
      </c>
      <c r="N299" s="180" t="s">
        <v>42</v>
      </c>
      <c r="O299" s="76"/>
      <c r="P299" s="181">
        <f>O299*H299</f>
        <v>0</v>
      </c>
      <c r="Q299" s="181">
        <v>0</v>
      </c>
      <c r="R299" s="181">
        <f>Q299*H299</f>
        <v>0</v>
      </c>
      <c r="S299" s="181">
        <v>0</v>
      </c>
      <c r="T299" s="182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3" t="s">
        <v>92</v>
      </c>
      <c r="AT299" s="183" t="s">
        <v>204</v>
      </c>
      <c r="AU299" s="183" t="s">
        <v>89</v>
      </c>
      <c r="AY299" s="18" t="s">
        <v>202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8" t="s">
        <v>8</v>
      </c>
      <c r="BK299" s="184">
        <f>ROUND(I299*H299,0)</f>
        <v>0</v>
      </c>
      <c r="BL299" s="18" t="s">
        <v>92</v>
      </c>
      <c r="BM299" s="183" t="s">
        <v>1678</v>
      </c>
    </row>
    <row r="300" s="2" customFormat="1" ht="16.5" customHeight="1">
      <c r="A300" s="37"/>
      <c r="B300" s="171"/>
      <c r="C300" s="172" t="s">
        <v>977</v>
      </c>
      <c r="D300" s="172" t="s">
        <v>204</v>
      </c>
      <c r="E300" s="173" t="s">
        <v>1676</v>
      </c>
      <c r="F300" s="174" t="s">
        <v>1677</v>
      </c>
      <c r="G300" s="175" t="s">
        <v>653</v>
      </c>
      <c r="H300" s="176">
        <v>34</v>
      </c>
      <c r="I300" s="177"/>
      <c r="J300" s="178">
        <f>ROUND(I300*H300,0)</f>
        <v>0</v>
      </c>
      <c r="K300" s="174" t="s">
        <v>1</v>
      </c>
      <c r="L300" s="38"/>
      <c r="M300" s="179" t="s">
        <v>1</v>
      </c>
      <c r="N300" s="180" t="s">
        <v>42</v>
      </c>
      <c r="O300" s="76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3" t="s">
        <v>92</v>
      </c>
      <c r="AT300" s="183" t="s">
        <v>204</v>
      </c>
      <c r="AU300" s="183" t="s">
        <v>89</v>
      </c>
      <c r="AY300" s="18" t="s">
        <v>202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8" t="s">
        <v>8</v>
      </c>
      <c r="BK300" s="184">
        <f>ROUND(I300*H300,0)</f>
        <v>0</v>
      </c>
      <c r="BL300" s="18" t="s">
        <v>92</v>
      </c>
      <c r="BM300" s="183" t="s">
        <v>1679</v>
      </c>
    </row>
    <row r="301" s="2" customFormat="1" ht="16.5" customHeight="1">
      <c r="A301" s="37"/>
      <c r="B301" s="171"/>
      <c r="C301" s="172" t="s">
        <v>981</v>
      </c>
      <c r="D301" s="172" t="s">
        <v>204</v>
      </c>
      <c r="E301" s="173" t="s">
        <v>1676</v>
      </c>
      <c r="F301" s="174" t="s">
        <v>1677</v>
      </c>
      <c r="G301" s="175" t="s">
        <v>653</v>
      </c>
      <c r="H301" s="176">
        <v>78</v>
      </c>
      <c r="I301" s="177"/>
      <c r="J301" s="178">
        <f>ROUND(I301*H301,0)</f>
        <v>0</v>
      </c>
      <c r="K301" s="174" t="s">
        <v>1</v>
      </c>
      <c r="L301" s="38"/>
      <c r="M301" s="179" t="s">
        <v>1</v>
      </c>
      <c r="N301" s="180" t="s">
        <v>42</v>
      </c>
      <c r="O301" s="76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3" t="s">
        <v>92</v>
      </c>
      <c r="AT301" s="183" t="s">
        <v>204</v>
      </c>
      <c r="AU301" s="183" t="s">
        <v>89</v>
      </c>
      <c r="AY301" s="18" t="s">
        <v>202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8" t="s">
        <v>8</v>
      </c>
      <c r="BK301" s="184">
        <f>ROUND(I301*H301,0)</f>
        <v>0</v>
      </c>
      <c r="BL301" s="18" t="s">
        <v>92</v>
      </c>
      <c r="BM301" s="183" t="s">
        <v>1680</v>
      </c>
    </row>
    <row r="302" s="2" customFormat="1" ht="21.75" customHeight="1">
      <c r="A302" s="37"/>
      <c r="B302" s="171"/>
      <c r="C302" s="172" t="s">
        <v>988</v>
      </c>
      <c r="D302" s="172" t="s">
        <v>204</v>
      </c>
      <c r="E302" s="173" t="s">
        <v>1681</v>
      </c>
      <c r="F302" s="174" t="s">
        <v>1682</v>
      </c>
      <c r="G302" s="175" t="s">
        <v>653</v>
      </c>
      <c r="H302" s="176">
        <v>2300</v>
      </c>
      <c r="I302" s="177"/>
      <c r="J302" s="178">
        <f>ROUND(I302*H302,0)</f>
        <v>0</v>
      </c>
      <c r="K302" s="174" t="s">
        <v>1</v>
      </c>
      <c r="L302" s="38"/>
      <c r="M302" s="179" t="s">
        <v>1</v>
      </c>
      <c r="N302" s="180" t="s">
        <v>42</v>
      </c>
      <c r="O302" s="76"/>
      <c r="P302" s="181">
        <f>O302*H302</f>
        <v>0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3" t="s">
        <v>92</v>
      </c>
      <c r="AT302" s="183" t="s">
        <v>204</v>
      </c>
      <c r="AU302" s="183" t="s">
        <v>89</v>
      </c>
      <c r="AY302" s="18" t="s">
        <v>202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8" t="s">
        <v>8</v>
      </c>
      <c r="BK302" s="184">
        <f>ROUND(I302*H302,0)</f>
        <v>0</v>
      </c>
      <c r="BL302" s="18" t="s">
        <v>92</v>
      </c>
      <c r="BM302" s="183" t="s">
        <v>1683</v>
      </c>
    </row>
    <row r="303" s="2" customFormat="1" ht="21.75" customHeight="1">
      <c r="A303" s="37"/>
      <c r="B303" s="171"/>
      <c r="C303" s="172" t="s">
        <v>992</v>
      </c>
      <c r="D303" s="172" t="s">
        <v>204</v>
      </c>
      <c r="E303" s="173" t="s">
        <v>1684</v>
      </c>
      <c r="F303" s="174" t="s">
        <v>1685</v>
      </c>
      <c r="G303" s="175" t="s">
        <v>1344</v>
      </c>
      <c r="H303" s="176">
        <v>135</v>
      </c>
      <c r="I303" s="177"/>
      <c r="J303" s="178">
        <f>ROUND(I303*H303,0)</f>
        <v>0</v>
      </c>
      <c r="K303" s="174" t="s">
        <v>1</v>
      </c>
      <c r="L303" s="38"/>
      <c r="M303" s="179" t="s">
        <v>1</v>
      </c>
      <c r="N303" s="180" t="s">
        <v>42</v>
      </c>
      <c r="O303" s="76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83" t="s">
        <v>92</v>
      </c>
      <c r="AT303" s="183" t="s">
        <v>204</v>
      </c>
      <c r="AU303" s="183" t="s">
        <v>89</v>
      </c>
      <c r="AY303" s="18" t="s">
        <v>202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8" t="s">
        <v>8</v>
      </c>
      <c r="BK303" s="184">
        <f>ROUND(I303*H303,0)</f>
        <v>0</v>
      </c>
      <c r="BL303" s="18" t="s">
        <v>92</v>
      </c>
      <c r="BM303" s="183" t="s">
        <v>1686</v>
      </c>
    </row>
    <row r="304" s="2" customFormat="1" ht="21.75" customHeight="1">
      <c r="A304" s="37"/>
      <c r="B304" s="171"/>
      <c r="C304" s="172" t="s">
        <v>998</v>
      </c>
      <c r="D304" s="172" t="s">
        <v>204</v>
      </c>
      <c r="E304" s="173" t="s">
        <v>1687</v>
      </c>
      <c r="F304" s="174" t="s">
        <v>1688</v>
      </c>
      <c r="G304" s="175" t="s">
        <v>1344</v>
      </c>
      <c r="H304" s="176">
        <v>32</v>
      </c>
      <c r="I304" s="177"/>
      <c r="J304" s="178">
        <f>ROUND(I304*H304,0)</f>
        <v>0</v>
      </c>
      <c r="K304" s="174" t="s">
        <v>1</v>
      </c>
      <c r="L304" s="38"/>
      <c r="M304" s="179" t="s">
        <v>1</v>
      </c>
      <c r="N304" s="180" t="s">
        <v>42</v>
      </c>
      <c r="O304" s="76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3" t="s">
        <v>92</v>
      </c>
      <c r="AT304" s="183" t="s">
        <v>204</v>
      </c>
      <c r="AU304" s="183" t="s">
        <v>89</v>
      </c>
      <c r="AY304" s="18" t="s">
        <v>202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8" t="s">
        <v>8</v>
      </c>
      <c r="BK304" s="184">
        <f>ROUND(I304*H304,0)</f>
        <v>0</v>
      </c>
      <c r="BL304" s="18" t="s">
        <v>92</v>
      </c>
      <c r="BM304" s="183" t="s">
        <v>1689</v>
      </c>
    </row>
    <row r="305" s="2" customFormat="1" ht="21.75" customHeight="1">
      <c r="A305" s="37"/>
      <c r="B305" s="171"/>
      <c r="C305" s="172" t="s">
        <v>1002</v>
      </c>
      <c r="D305" s="172" t="s">
        <v>204</v>
      </c>
      <c r="E305" s="173" t="s">
        <v>1690</v>
      </c>
      <c r="F305" s="174" t="s">
        <v>1691</v>
      </c>
      <c r="G305" s="175" t="s">
        <v>1344</v>
      </c>
      <c r="H305" s="176">
        <v>14</v>
      </c>
      <c r="I305" s="177"/>
      <c r="J305" s="178">
        <f>ROUND(I305*H305,0)</f>
        <v>0</v>
      </c>
      <c r="K305" s="174" t="s">
        <v>1</v>
      </c>
      <c r="L305" s="38"/>
      <c r="M305" s="179" t="s">
        <v>1</v>
      </c>
      <c r="N305" s="180" t="s">
        <v>42</v>
      </c>
      <c r="O305" s="76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3" t="s">
        <v>92</v>
      </c>
      <c r="AT305" s="183" t="s">
        <v>204</v>
      </c>
      <c r="AU305" s="183" t="s">
        <v>89</v>
      </c>
      <c r="AY305" s="18" t="s">
        <v>202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8" t="s">
        <v>8</v>
      </c>
      <c r="BK305" s="184">
        <f>ROUND(I305*H305,0)</f>
        <v>0</v>
      </c>
      <c r="BL305" s="18" t="s">
        <v>92</v>
      </c>
      <c r="BM305" s="183" t="s">
        <v>1692</v>
      </c>
    </row>
    <row r="306" s="12" customFormat="1" ht="20.88" customHeight="1">
      <c r="A306" s="12"/>
      <c r="B306" s="158"/>
      <c r="C306" s="12"/>
      <c r="D306" s="159" t="s">
        <v>76</v>
      </c>
      <c r="E306" s="169" t="s">
        <v>1520</v>
      </c>
      <c r="F306" s="169" t="s">
        <v>1521</v>
      </c>
      <c r="G306" s="12"/>
      <c r="H306" s="12"/>
      <c r="I306" s="161"/>
      <c r="J306" s="170">
        <f>BK306</f>
        <v>0</v>
      </c>
      <c r="K306" s="12"/>
      <c r="L306" s="158"/>
      <c r="M306" s="163"/>
      <c r="N306" s="164"/>
      <c r="O306" s="164"/>
      <c r="P306" s="165">
        <f>SUM(P307:P320)</f>
        <v>0</v>
      </c>
      <c r="Q306" s="164"/>
      <c r="R306" s="165">
        <f>SUM(R307:R320)</f>
        <v>0</v>
      </c>
      <c r="S306" s="164"/>
      <c r="T306" s="166">
        <f>SUM(T307:T320)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59" t="s">
        <v>8</v>
      </c>
      <c r="AT306" s="167" t="s">
        <v>76</v>
      </c>
      <c r="AU306" s="167" t="s">
        <v>86</v>
      </c>
      <c r="AY306" s="159" t="s">
        <v>202</v>
      </c>
      <c r="BK306" s="168">
        <f>SUM(BK307:BK320)</f>
        <v>0</v>
      </c>
    </row>
    <row r="307" s="2" customFormat="1" ht="16.5" customHeight="1">
      <c r="A307" s="37"/>
      <c r="B307" s="171"/>
      <c r="C307" s="172" t="s">
        <v>1007</v>
      </c>
      <c r="D307" s="172" t="s">
        <v>204</v>
      </c>
      <c r="E307" s="173" t="s">
        <v>1693</v>
      </c>
      <c r="F307" s="174" t="s">
        <v>1694</v>
      </c>
      <c r="G307" s="175" t="s">
        <v>1344</v>
      </c>
      <c r="H307" s="176">
        <v>7</v>
      </c>
      <c r="I307" s="177"/>
      <c r="J307" s="178">
        <f>ROUND(I307*H307,0)</f>
        <v>0</v>
      </c>
      <c r="K307" s="174" t="s">
        <v>1</v>
      </c>
      <c r="L307" s="38"/>
      <c r="M307" s="179" t="s">
        <v>1</v>
      </c>
      <c r="N307" s="180" t="s">
        <v>42</v>
      </c>
      <c r="O307" s="76"/>
      <c r="P307" s="181">
        <f>O307*H307</f>
        <v>0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3" t="s">
        <v>92</v>
      </c>
      <c r="AT307" s="183" t="s">
        <v>204</v>
      </c>
      <c r="AU307" s="183" t="s">
        <v>89</v>
      </c>
      <c r="AY307" s="18" t="s">
        <v>202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8" t="s">
        <v>8</v>
      </c>
      <c r="BK307" s="184">
        <f>ROUND(I307*H307,0)</f>
        <v>0</v>
      </c>
      <c r="BL307" s="18" t="s">
        <v>92</v>
      </c>
      <c r="BM307" s="183" t="s">
        <v>1695</v>
      </c>
    </row>
    <row r="308" s="2" customFormat="1" ht="16.5" customHeight="1">
      <c r="A308" s="37"/>
      <c r="B308" s="171"/>
      <c r="C308" s="172" t="s">
        <v>1016</v>
      </c>
      <c r="D308" s="172" t="s">
        <v>204</v>
      </c>
      <c r="E308" s="173" t="s">
        <v>1696</v>
      </c>
      <c r="F308" s="174" t="s">
        <v>1697</v>
      </c>
      <c r="G308" s="175" t="s">
        <v>1344</v>
      </c>
      <c r="H308" s="176">
        <v>4</v>
      </c>
      <c r="I308" s="177"/>
      <c r="J308" s="178">
        <f>ROUND(I308*H308,0)</f>
        <v>0</v>
      </c>
      <c r="K308" s="174" t="s">
        <v>1</v>
      </c>
      <c r="L308" s="38"/>
      <c r="M308" s="179" t="s">
        <v>1</v>
      </c>
      <c r="N308" s="180" t="s">
        <v>42</v>
      </c>
      <c r="O308" s="76"/>
      <c r="P308" s="181">
        <f>O308*H308</f>
        <v>0</v>
      </c>
      <c r="Q308" s="181">
        <v>0</v>
      </c>
      <c r="R308" s="181">
        <f>Q308*H308</f>
        <v>0</v>
      </c>
      <c r="S308" s="181">
        <v>0</v>
      </c>
      <c r="T308" s="182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3" t="s">
        <v>92</v>
      </c>
      <c r="AT308" s="183" t="s">
        <v>204</v>
      </c>
      <c r="AU308" s="183" t="s">
        <v>89</v>
      </c>
      <c r="AY308" s="18" t="s">
        <v>202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8" t="s">
        <v>8</v>
      </c>
      <c r="BK308" s="184">
        <f>ROUND(I308*H308,0)</f>
        <v>0</v>
      </c>
      <c r="BL308" s="18" t="s">
        <v>92</v>
      </c>
      <c r="BM308" s="183" t="s">
        <v>1698</v>
      </c>
    </row>
    <row r="309" s="2" customFormat="1" ht="16.5" customHeight="1">
      <c r="A309" s="37"/>
      <c r="B309" s="171"/>
      <c r="C309" s="172" t="s">
        <v>1020</v>
      </c>
      <c r="D309" s="172" t="s">
        <v>204</v>
      </c>
      <c r="E309" s="173" t="s">
        <v>1699</v>
      </c>
      <c r="F309" s="174" t="s">
        <v>1700</v>
      </c>
      <c r="G309" s="175" t="s">
        <v>1344</v>
      </c>
      <c r="H309" s="176">
        <v>2</v>
      </c>
      <c r="I309" s="177"/>
      <c r="J309" s="178">
        <f>ROUND(I309*H309,0)</f>
        <v>0</v>
      </c>
      <c r="K309" s="174" t="s">
        <v>1</v>
      </c>
      <c r="L309" s="38"/>
      <c r="M309" s="179" t="s">
        <v>1</v>
      </c>
      <c r="N309" s="180" t="s">
        <v>42</v>
      </c>
      <c r="O309" s="76"/>
      <c r="P309" s="181">
        <f>O309*H309</f>
        <v>0</v>
      </c>
      <c r="Q309" s="181">
        <v>0</v>
      </c>
      <c r="R309" s="181">
        <f>Q309*H309</f>
        <v>0</v>
      </c>
      <c r="S309" s="181">
        <v>0</v>
      </c>
      <c r="T309" s="182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3" t="s">
        <v>92</v>
      </c>
      <c r="AT309" s="183" t="s">
        <v>204</v>
      </c>
      <c r="AU309" s="183" t="s">
        <v>89</v>
      </c>
      <c r="AY309" s="18" t="s">
        <v>202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8" t="s">
        <v>8</v>
      </c>
      <c r="BK309" s="184">
        <f>ROUND(I309*H309,0)</f>
        <v>0</v>
      </c>
      <c r="BL309" s="18" t="s">
        <v>92</v>
      </c>
      <c r="BM309" s="183" t="s">
        <v>1701</v>
      </c>
    </row>
    <row r="310" s="2" customFormat="1" ht="16.5" customHeight="1">
      <c r="A310" s="37"/>
      <c r="B310" s="171"/>
      <c r="C310" s="172" t="s">
        <v>1026</v>
      </c>
      <c r="D310" s="172" t="s">
        <v>204</v>
      </c>
      <c r="E310" s="173" t="s">
        <v>1702</v>
      </c>
      <c r="F310" s="174" t="s">
        <v>1703</v>
      </c>
      <c r="G310" s="175" t="s">
        <v>1344</v>
      </c>
      <c r="H310" s="176">
        <v>3</v>
      </c>
      <c r="I310" s="177"/>
      <c r="J310" s="178">
        <f>ROUND(I310*H310,0)</f>
        <v>0</v>
      </c>
      <c r="K310" s="174" t="s">
        <v>1</v>
      </c>
      <c r="L310" s="38"/>
      <c r="M310" s="179" t="s">
        <v>1</v>
      </c>
      <c r="N310" s="180" t="s">
        <v>42</v>
      </c>
      <c r="O310" s="76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3" t="s">
        <v>92</v>
      </c>
      <c r="AT310" s="183" t="s">
        <v>204</v>
      </c>
      <c r="AU310" s="183" t="s">
        <v>89</v>
      </c>
      <c r="AY310" s="18" t="s">
        <v>202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8" t="s">
        <v>8</v>
      </c>
      <c r="BK310" s="184">
        <f>ROUND(I310*H310,0)</f>
        <v>0</v>
      </c>
      <c r="BL310" s="18" t="s">
        <v>92</v>
      </c>
      <c r="BM310" s="183" t="s">
        <v>1704</v>
      </c>
    </row>
    <row r="311" s="2" customFormat="1" ht="16.5" customHeight="1">
      <c r="A311" s="37"/>
      <c r="B311" s="171"/>
      <c r="C311" s="172" t="s">
        <v>1030</v>
      </c>
      <c r="D311" s="172" t="s">
        <v>204</v>
      </c>
      <c r="E311" s="173" t="s">
        <v>1705</v>
      </c>
      <c r="F311" s="174" t="s">
        <v>1706</v>
      </c>
      <c r="G311" s="175" t="s">
        <v>1344</v>
      </c>
      <c r="H311" s="176">
        <v>12</v>
      </c>
      <c r="I311" s="177"/>
      <c r="J311" s="178">
        <f>ROUND(I311*H311,0)</f>
        <v>0</v>
      </c>
      <c r="K311" s="174" t="s">
        <v>1</v>
      </c>
      <c r="L311" s="38"/>
      <c r="M311" s="179" t="s">
        <v>1</v>
      </c>
      <c r="N311" s="180" t="s">
        <v>42</v>
      </c>
      <c r="O311" s="76"/>
      <c r="P311" s="181">
        <f>O311*H311</f>
        <v>0</v>
      </c>
      <c r="Q311" s="181">
        <v>0</v>
      </c>
      <c r="R311" s="181">
        <f>Q311*H311</f>
        <v>0</v>
      </c>
      <c r="S311" s="181">
        <v>0</v>
      </c>
      <c r="T311" s="182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3" t="s">
        <v>92</v>
      </c>
      <c r="AT311" s="183" t="s">
        <v>204</v>
      </c>
      <c r="AU311" s="183" t="s">
        <v>89</v>
      </c>
      <c r="AY311" s="18" t="s">
        <v>202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8" t="s">
        <v>8</v>
      </c>
      <c r="BK311" s="184">
        <f>ROUND(I311*H311,0)</f>
        <v>0</v>
      </c>
      <c r="BL311" s="18" t="s">
        <v>92</v>
      </c>
      <c r="BM311" s="183" t="s">
        <v>1707</v>
      </c>
    </row>
    <row r="312" s="2" customFormat="1" ht="21.75" customHeight="1">
      <c r="A312" s="37"/>
      <c r="B312" s="171"/>
      <c r="C312" s="172" t="s">
        <v>1036</v>
      </c>
      <c r="D312" s="172" t="s">
        <v>204</v>
      </c>
      <c r="E312" s="173" t="s">
        <v>1708</v>
      </c>
      <c r="F312" s="174" t="s">
        <v>1709</v>
      </c>
      <c r="G312" s="175" t="s">
        <v>1344</v>
      </c>
      <c r="H312" s="176">
        <v>143</v>
      </c>
      <c r="I312" s="177"/>
      <c r="J312" s="178">
        <f>ROUND(I312*H312,0)</f>
        <v>0</v>
      </c>
      <c r="K312" s="174" t="s">
        <v>1</v>
      </c>
      <c r="L312" s="38"/>
      <c r="M312" s="179" t="s">
        <v>1</v>
      </c>
      <c r="N312" s="180" t="s">
        <v>42</v>
      </c>
      <c r="O312" s="76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3" t="s">
        <v>92</v>
      </c>
      <c r="AT312" s="183" t="s">
        <v>204</v>
      </c>
      <c r="AU312" s="183" t="s">
        <v>89</v>
      </c>
      <c r="AY312" s="18" t="s">
        <v>202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8" t="s">
        <v>8</v>
      </c>
      <c r="BK312" s="184">
        <f>ROUND(I312*H312,0)</f>
        <v>0</v>
      </c>
      <c r="BL312" s="18" t="s">
        <v>92</v>
      </c>
      <c r="BM312" s="183" t="s">
        <v>1710</v>
      </c>
    </row>
    <row r="313" s="2" customFormat="1" ht="21.75" customHeight="1">
      <c r="A313" s="37"/>
      <c r="B313" s="171"/>
      <c r="C313" s="172" t="s">
        <v>1041</v>
      </c>
      <c r="D313" s="172" t="s">
        <v>204</v>
      </c>
      <c r="E313" s="173" t="s">
        <v>1708</v>
      </c>
      <c r="F313" s="174" t="s">
        <v>1709</v>
      </c>
      <c r="G313" s="175" t="s">
        <v>1344</v>
      </c>
      <c r="H313" s="176">
        <v>29</v>
      </c>
      <c r="I313" s="177"/>
      <c r="J313" s="178">
        <f>ROUND(I313*H313,0)</f>
        <v>0</v>
      </c>
      <c r="K313" s="174" t="s">
        <v>1</v>
      </c>
      <c r="L313" s="38"/>
      <c r="M313" s="179" t="s">
        <v>1</v>
      </c>
      <c r="N313" s="180" t="s">
        <v>42</v>
      </c>
      <c r="O313" s="76"/>
      <c r="P313" s="181">
        <f>O313*H313</f>
        <v>0</v>
      </c>
      <c r="Q313" s="181">
        <v>0</v>
      </c>
      <c r="R313" s="181">
        <f>Q313*H313</f>
        <v>0</v>
      </c>
      <c r="S313" s="181">
        <v>0</v>
      </c>
      <c r="T313" s="182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83" t="s">
        <v>92</v>
      </c>
      <c r="AT313" s="183" t="s">
        <v>204</v>
      </c>
      <c r="AU313" s="183" t="s">
        <v>89</v>
      </c>
      <c r="AY313" s="18" t="s">
        <v>202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8" t="s">
        <v>8</v>
      </c>
      <c r="BK313" s="184">
        <f>ROUND(I313*H313,0)</f>
        <v>0</v>
      </c>
      <c r="BL313" s="18" t="s">
        <v>92</v>
      </c>
      <c r="BM313" s="183" t="s">
        <v>1131</v>
      </c>
    </row>
    <row r="314" s="2" customFormat="1" ht="16.5" customHeight="1">
      <c r="A314" s="37"/>
      <c r="B314" s="171"/>
      <c r="C314" s="172" t="s">
        <v>1046</v>
      </c>
      <c r="D314" s="172" t="s">
        <v>204</v>
      </c>
      <c r="E314" s="173" t="s">
        <v>1711</v>
      </c>
      <c r="F314" s="174" t="s">
        <v>1712</v>
      </c>
      <c r="G314" s="175" t="s">
        <v>1344</v>
      </c>
      <c r="H314" s="176">
        <v>2</v>
      </c>
      <c r="I314" s="177"/>
      <c r="J314" s="178">
        <f>ROUND(I314*H314,0)</f>
        <v>0</v>
      </c>
      <c r="K314" s="174" t="s">
        <v>1</v>
      </c>
      <c r="L314" s="38"/>
      <c r="M314" s="179" t="s">
        <v>1</v>
      </c>
      <c r="N314" s="180" t="s">
        <v>42</v>
      </c>
      <c r="O314" s="76"/>
      <c r="P314" s="181">
        <f>O314*H314</f>
        <v>0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83" t="s">
        <v>92</v>
      </c>
      <c r="AT314" s="183" t="s">
        <v>204</v>
      </c>
      <c r="AU314" s="183" t="s">
        <v>89</v>
      </c>
      <c r="AY314" s="18" t="s">
        <v>202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8" t="s">
        <v>8</v>
      </c>
      <c r="BK314" s="184">
        <f>ROUND(I314*H314,0)</f>
        <v>0</v>
      </c>
      <c r="BL314" s="18" t="s">
        <v>92</v>
      </c>
      <c r="BM314" s="183" t="s">
        <v>1713</v>
      </c>
    </row>
    <row r="315" s="2" customFormat="1" ht="16.5" customHeight="1">
      <c r="A315" s="37"/>
      <c r="B315" s="171"/>
      <c r="C315" s="172" t="s">
        <v>1052</v>
      </c>
      <c r="D315" s="172" t="s">
        <v>204</v>
      </c>
      <c r="E315" s="173" t="s">
        <v>1714</v>
      </c>
      <c r="F315" s="174" t="s">
        <v>1715</v>
      </c>
      <c r="G315" s="175" t="s">
        <v>1344</v>
      </c>
      <c r="H315" s="176">
        <v>50</v>
      </c>
      <c r="I315" s="177"/>
      <c r="J315" s="178">
        <f>ROUND(I315*H315,0)</f>
        <v>0</v>
      </c>
      <c r="K315" s="174" t="s">
        <v>1</v>
      </c>
      <c r="L315" s="38"/>
      <c r="M315" s="179" t="s">
        <v>1</v>
      </c>
      <c r="N315" s="180" t="s">
        <v>42</v>
      </c>
      <c r="O315" s="76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83" t="s">
        <v>92</v>
      </c>
      <c r="AT315" s="183" t="s">
        <v>204</v>
      </c>
      <c r="AU315" s="183" t="s">
        <v>89</v>
      </c>
      <c r="AY315" s="18" t="s">
        <v>202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8" t="s">
        <v>8</v>
      </c>
      <c r="BK315" s="184">
        <f>ROUND(I315*H315,0)</f>
        <v>0</v>
      </c>
      <c r="BL315" s="18" t="s">
        <v>92</v>
      </c>
      <c r="BM315" s="183" t="s">
        <v>1716</v>
      </c>
    </row>
    <row r="316" s="2" customFormat="1" ht="16.5" customHeight="1">
      <c r="A316" s="37"/>
      <c r="B316" s="171"/>
      <c r="C316" s="172" t="s">
        <v>1058</v>
      </c>
      <c r="D316" s="172" t="s">
        <v>204</v>
      </c>
      <c r="E316" s="173" t="s">
        <v>1717</v>
      </c>
      <c r="F316" s="174" t="s">
        <v>1541</v>
      </c>
      <c r="G316" s="175" t="s">
        <v>1344</v>
      </c>
      <c r="H316" s="176">
        <v>2</v>
      </c>
      <c r="I316" s="177"/>
      <c r="J316" s="178">
        <f>ROUND(I316*H316,0)</f>
        <v>0</v>
      </c>
      <c r="K316" s="174" t="s">
        <v>1</v>
      </c>
      <c r="L316" s="38"/>
      <c r="M316" s="179" t="s">
        <v>1</v>
      </c>
      <c r="N316" s="180" t="s">
        <v>42</v>
      </c>
      <c r="O316" s="76"/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3" t="s">
        <v>92</v>
      </c>
      <c r="AT316" s="183" t="s">
        <v>204</v>
      </c>
      <c r="AU316" s="183" t="s">
        <v>89</v>
      </c>
      <c r="AY316" s="18" t="s">
        <v>202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8" t="s">
        <v>8</v>
      </c>
      <c r="BK316" s="184">
        <f>ROUND(I316*H316,0)</f>
        <v>0</v>
      </c>
      <c r="BL316" s="18" t="s">
        <v>92</v>
      </c>
      <c r="BM316" s="183" t="s">
        <v>1718</v>
      </c>
    </row>
    <row r="317" s="2" customFormat="1" ht="16.5" customHeight="1">
      <c r="A317" s="37"/>
      <c r="B317" s="171"/>
      <c r="C317" s="172" t="s">
        <v>1061</v>
      </c>
      <c r="D317" s="172" t="s">
        <v>204</v>
      </c>
      <c r="E317" s="173" t="s">
        <v>1719</v>
      </c>
      <c r="F317" s="174" t="s">
        <v>1720</v>
      </c>
      <c r="G317" s="175" t="s">
        <v>1344</v>
      </c>
      <c r="H317" s="176">
        <v>6</v>
      </c>
      <c r="I317" s="177"/>
      <c r="J317" s="178">
        <f>ROUND(I317*H317,0)</f>
        <v>0</v>
      </c>
      <c r="K317" s="174" t="s">
        <v>1</v>
      </c>
      <c r="L317" s="38"/>
      <c r="M317" s="179" t="s">
        <v>1</v>
      </c>
      <c r="N317" s="180" t="s">
        <v>42</v>
      </c>
      <c r="O317" s="76"/>
      <c r="P317" s="181">
        <f>O317*H317</f>
        <v>0</v>
      </c>
      <c r="Q317" s="181">
        <v>0</v>
      </c>
      <c r="R317" s="181">
        <f>Q317*H317</f>
        <v>0</v>
      </c>
      <c r="S317" s="181">
        <v>0</v>
      </c>
      <c r="T317" s="182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3" t="s">
        <v>92</v>
      </c>
      <c r="AT317" s="183" t="s">
        <v>204</v>
      </c>
      <c r="AU317" s="183" t="s">
        <v>89</v>
      </c>
      <c r="AY317" s="18" t="s">
        <v>202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8" t="s">
        <v>8</v>
      </c>
      <c r="BK317" s="184">
        <f>ROUND(I317*H317,0)</f>
        <v>0</v>
      </c>
      <c r="BL317" s="18" t="s">
        <v>92</v>
      </c>
      <c r="BM317" s="183" t="s">
        <v>1721</v>
      </c>
    </row>
    <row r="318" s="2" customFormat="1" ht="16.5" customHeight="1">
      <c r="A318" s="37"/>
      <c r="B318" s="171"/>
      <c r="C318" s="172" t="s">
        <v>1067</v>
      </c>
      <c r="D318" s="172" t="s">
        <v>204</v>
      </c>
      <c r="E318" s="173" t="s">
        <v>1722</v>
      </c>
      <c r="F318" s="174" t="s">
        <v>1545</v>
      </c>
      <c r="G318" s="175" t="s">
        <v>1344</v>
      </c>
      <c r="H318" s="176">
        <v>102</v>
      </c>
      <c r="I318" s="177"/>
      <c r="J318" s="178">
        <f>ROUND(I318*H318,0)</f>
        <v>0</v>
      </c>
      <c r="K318" s="174" t="s">
        <v>1</v>
      </c>
      <c r="L318" s="38"/>
      <c r="M318" s="179" t="s">
        <v>1</v>
      </c>
      <c r="N318" s="180" t="s">
        <v>42</v>
      </c>
      <c r="O318" s="76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83" t="s">
        <v>92</v>
      </c>
      <c r="AT318" s="183" t="s">
        <v>204</v>
      </c>
      <c r="AU318" s="183" t="s">
        <v>89</v>
      </c>
      <c r="AY318" s="18" t="s">
        <v>202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8" t="s">
        <v>8</v>
      </c>
      <c r="BK318" s="184">
        <f>ROUND(I318*H318,0)</f>
        <v>0</v>
      </c>
      <c r="BL318" s="18" t="s">
        <v>92</v>
      </c>
      <c r="BM318" s="183" t="s">
        <v>1723</v>
      </c>
    </row>
    <row r="319" s="2" customFormat="1" ht="16.5" customHeight="1">
      <c r="A319" s="37"/>
      <c r="B319" s="171"/>
      <c r="C319" s="172" t="s">
        <v>1071</v>
      </c>
      <c r="D319" s="172" t="s">
        <v>204</v>
      </c>
      <c r="E319" s="173" t="s">
        <v>1724</v>
      </c>
      <c r="F319" s="174" t="s">
        <v>1725</v>
      </c>
      <c r="G319" s="175" t="s">
        <v>1344</v>
      </c>
      <c r="H319" s="176">
        <v>1</v>
      </c>
      <c r="I319" s="177"/>
      <c r="J319" s="178">
        <f>ROUND(I319*H319,0)</f>
        <v>0</v>
      </c>
      <c r="K319" s="174" t="s">
        <v>1</v>
      </c>
      <c r="L319" s="38"/>
      <c r="M319" s="179" t="s">
        <v>1</v>
      </c>
      <c r="N319" s="180" t="s">
        <v>42</v>
      </c>
      <c r="O319" s="76"/>
      <c r="P319" s="181">
        <f>O319*H319</f>
        <v>0</v>
      </c>
      <c r="Q319" s="181">
        <v>0</v>
      </c>
      <c r="R319" s="181">
        <f>Q319*H319</f>
        <v>0</v>
      </c>
      <c r="S319" s="181">
        <v>0</v>
      </c>
      <c r="T319" s="182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3" t="s">
        <v>92</v>
      </c>
      <c r="AT319" s="183" t="s">
        <v>204</v>
      </c>
      <c r="AU319" s="183" t="s">
        <v>89</v>
      </c>
      <c r="AY319" s="18" t="s">
        <v>202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8" t="s">
        <v>8</v>
      </c>
      <c r="BK319" s="184">
        <f>ROUND(I319*H319,0)</f>
        <v>0</v>
      </c>
      <c r="BL319" s="18" t="s">
        <v>92</v>
      </c>
      <c r="BM319" s="183" t="s">
        <v>1726</v>
      </c>
    </row>
    <row r="320" s="2" customFormat="1" ht="16.5" customHeight="1">
      <c r="A320" s="37"/>
      <c r="B320" s="171"/>
      <c r="C320" s="172" t="s">
        <v>1075</v>
      </c>
      <c r="D320" s="172" t="s">
        <v>204</v>
      </c>
      <c r="E320" s="173" t="s">
        <v>1724</v>
      </c>
      <c r="F320" s="174" t="s">
        <v>1725</v>
      </c>
      <c r="G320" s="175" t="s">
        <v>1344</v>
      </c>
      <c r="H320" s="176">
        <v>1</v>
      </c>
      <c r="I320" s="177"/>
      <c r="J320" s="178">
        <f>ROUND(I320*H320,0)</f>
        <v>0</v>
      </c>
      <c r="K320" s="174" t="s">
        <v>1</v>
      </c>
      <c r="L320" s="38"/>
      <c r="M320" s="179" t="s">
        <v>1</v>
      </c>
      <c r="N320" s="180" t="s">
        <v>42</v>
      </c>
      <c r="O320" s="76"/>
      <c r="P320" s="181">
        <f>O320*H320</f>
        <v>0</v>
      </c>
      <c r="Q320" s="181">
        <v>0</v>
      </c>
      <c r="R320" s="181">
        <f>Q320*H320</f>
        <v>0</v>
      </c>
      <c r="S320" s="181">
        <v>0</v>
      </c>
      <c r="T320" s="182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3" t="s">
        <v>92</v>
      </c>
      <c r="AT320" s="183" t="s">
        <v>204</v>
      </c>
      <c r="AU320" s="183" t="s">
        <v>89</v>
      </c>
      <c r="AY320" s="18" t="s">
        <v>202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8" t="s">
        <v>8</v>
      </c>
      <c r="BK320" s="184">
        <f>ROUND(I320*H320,0)</f>
        <v>0</v>
      </c>
      <c r="BL320" s="18" t="s">
        <v>92</v>
      </c>
      <c r="BM320" s="183" t="s">
        <v>1727</v>
      </c>
    </row>
    <row r="321" s="12" customFormat="1" ht="20.88" customHeight="1">
      <c r="A321" s="12"/>
      <c r="B321" s="158"/>
      <c r="C321" s="12"/>
      <c r="D321" s="159" t="s">
        <v>76</v>
      </c>
      <c r="E321" s="169" t="s">
        <v>1550</v>
      </c>
      <c r="F321" s="169" t="s">
        <v>1551</v>
      </c>
      <c r="G321" s="12"/>
      <c r="H321" s="12"/>
      <c r="I321" s="161"/>
      <c r="J321" s="170">
        <f>BK321</f>
        <v>0</v>
      </c>
      <c r="K321" s="12"/>
      <c r="L321" s="158"/>
      <c r="M321" s="163"/>
      <c r="N321" s="164"/>
      <c r="O321" s="164"/>
      <c r="P321" s="165">
        <f>SUM(P322:P326)</f>
        <v>0</v>
      </c>
      <c r="Q321" s="164"/>
      <c r="R321" s="165">
        <f>SUM(R322:R326)</f>
        <v>0</v>
      </c>
      <c r="S321" s="164"/>
      <c r="T321" s="166">
        <f>SUM(T322:T326)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159" t="s">
        <v>8</v>
      </c>
      <c r="AT321" s="167" t="s">
        <v>76</v>
      </c>
      <c r="AU321" s="167" t="s">
        <v>86</v>
      </c>
      <c r="AY321" s="159" t="s">
        <v>202</v>
      </c>
      <c r="BK321" s="168">
        <f>SUM(BK322:BK326)</f>
        <v>0</v>
      </c>
    </row>
    <row r="322" s="2" customFormat="1" ht="16.5" customHeight="1">
      <c r="A322" s="37"/>
      <c r="B322" s="171"/>
      <c r="C322" s="172" t="s">
        <v>1087</v>
      </c>
      <c r="D322" s="172" t="s">
        <v>204</v>
      </c>
      <c r="E322" s="173" t="s">
        <v>1728</v>
      </c>
      <c r="F322" s="174" t="s">
        <v>1729</v>
      </c>
      <c r="G322" s="175" t="s">
        <v>1344</v>
      </c>
      <c r="H322" s="176">
        <v>4</v>
      </c>
      <c r="I322" s="177"/>
      <c r="J322" s="178">
        <f>ROUND(I322*H322,0)</f>
        <v>0</v>
      </c>
      <c r="K322" s="174" t="s">
        <v>1</v>
      </c>
      <c r="L322" s="38"/>
      <c r="M322" s="179" t="s">
        <v>1</v>
      </c>
      <c r="N322" s="180" t="s">
        <v>42</v>
      </c>
      <c r="O322" s="76"/>
      <c r="P322" s="181">
        <f>O322*H322</f>
        <v>0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3" t="s">
        <v>92</v>
      </c>
      <c r="AT322" s="183" t="s">
        <v>204</v>
      </c>
      <c r="AU322" s="183" t="s">
        <v>89</v>
      </c>
      <c r="AY322" s="18" t="s">
        <v>202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8" t="s">
        <v>8</v>
      </c>
      <c r="BK322" s="184">
        <f>ROUND(I322*H322,0)</f>
        <v>0</v>
      </c>
      <c r="BL322" s="18" t="s">
        <v>92</v>
      </c>
      <c r="BM322" s="183" t="s">
        <v>1730</v>
      </c>
    </row>
    <row r="323" s="2" customFormat="1" ht="16.5" customHeight="1">
      <c r="A323" s="37"/>
      <c r="B323" s="171"/>
      <c r="C323" s="172" t="s">
        <v>1091</v>
      </c>
      <c r="D323" s="172" t="s">
        <v>204</v>
      </c>
      <c r="E323" s="173" t="s">
        <v>1728</v>
      </c>
      <c r="F323" s="174" t="s">
        <v>1729</v>
      </c>
      <c r="G323" s="175" t="s">
        <v>1344</v>
      </c>
      <c r="H323" s="176">
        <v>3</v>
      </c>
      <c r="I323" s="177"/>
      <c r="J323" s="178">
        <f>ROUND(I323*H323,0)</f>
        <v>0</v>
      </c>
      <c r="K323" s="174" t="s">
        <v>1</v>
      </c>
      <c r="L323" s="38"/>
      <c r="M323" s="179" t="s">
        <v>1</v>
      </c>
      <c r="N323" s="180" t="s">
        <v>42</v>
      </c>
      <c r="O323" s="76"/>
      <c r="P323" s="181">
        <f>O323*H323</f>
        <v>0</v>
      </c>
      <c r="Q323" s="181">
        <v>0</v>
      </c>
      <c r="R323" s="181">
        <f>Q323*H323</f>
        <v>0</v>
      </c>
      <c r="S323" s="181">
        <v>0</v>
      </c>
      <c r="T323" s="182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3" t="s">
        <v>92</v>
      </c>
      <c r="AT323" s="183" t="s">
        <v>204</v>
      </c>
      <c r="AU323" s="183" t="s">
        <v>89</v>
      </c>
      <c r="AY323" s="18" t="s">
        <v>202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8" t="s">
        <v>8</v>
      </c>
      <c r="BK323" s="184">
        <f>ROUND(I323*H323,0)</f>
        <v>0</v>
      </c>
      <c r="BL323" s="18" t="s">
        <v>92</v>
      </c>
      <c r="BM323" s="183" t="s">
        <v>1731</v>
      </c>
    </row>
    <row r="324" s="2" customFormat="1" ht="16.5" customHeight="1">
      <c r="A324" s="37"/>
      <c r="B324" s="171"/>
      <c r="C324" s="172" t="s">
        <v>1098</v>
      </c>
      <c r="D324" s="172" t="s">
        <v>204</v>
      </c>
      <c r="E324" s="173" t="s">
        <v>1732</v>
      </c>
      <c r="F324" s="174" t="s">
        <v>1733</v>
      </c>
      <c r="G324" s="175" t="s">
        <v>1344</v>
      </c>
      <c r="H324" s="176">
        <v>24</v>
      </c>
      <c r="I324" s="177"/>
      <c r="J324" s="178">
        <f>ROUND(I324*H324,0)</f>
        <v>0</v>
      </c>
      <c r="K324" s="174" t="s">
        <v>1</v>
      </c>
      <c r="L324" s="38"/>
      <c r="M324" s="179" t="s">
        <v>1</v>
      </c>
      <c r="N324" s="180" t="s">
        <v>42</v>
      </c>
      <c r="O324" s="76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3" t="s">
        <v>92</v>
      </c>
      <c r="AT324" s="183" t="s">
        <v>204</v>
      </c>
      <c r="AU324" s="183" t="s">
        <v>89</v>
      </c>
      <c r="AY324" s="18" t="s">
        <v>202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8" t="s">
        <v>8</v>
      </c>
      <c r="BK324" s="184">
        <f>ROUND(I324*H324,0)</f>
        <v>0</v>
      </c>
      <c r="BL324" s="18" t="s">
        <v>92</v>
      </c>
      <c r="BM324" s="183" t="s">
        <v>1734</v>
      </c>
    </row>
    <row r="325" s="2" customFormat="1" ht="16.5" customHeight="1">
      <c r="A325" s="37"/>
      <c r="B325" s="171"/>
      <c r="C325" s="172" t="s">
        <v>1118</v>
      </c>
      <c r="D325" s="172" t="s">
        <v>204</v>
      </c>
      <c r="E325" s="173" t="s">
        <v>1735</v>
      </c>
      <c r="F325" s="174" t="s">
        <v>1736</v>
      </c>
      <c r="G325" s="175" t="s">
        <v>1344</v>
      </c>
      <c r="H325" s="176">
        <v>5</v>
      </c>
      <c r="I325" s="177"/>
      <c r="J325" s="178">
        <f>ROUND(I325*H325,0)</f>
        <v>0</v>
      </c>
      <c r="K325" s="174" t="s">
        <v>1</v>
      </c>
      <c r="L325" s="38"/>
      <c r="M325" s="179" t="s">
        <v>1</v>
      </c>
      <c r="N325" s="180" t="s">
        <v>42</v>
      </c>
      <c r="O325" s="76"/>
      <c r="P325" s="181">
        <f>O325*H325</f>
        <v>0</v>
      </c>
      <c r="Q325" s="181">
        <v>0</v>
      </c>
      <c r="R325" s="181">
        <f>Q325*H325</f>
        <v>0</v>
      </c>
      <c r="S325" s="181">
        <v>0</v>
      </c>
      <c r="T325" s="182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3" t="s">
        <v>92</v>
      </c>
      <c r="AT325" s="183" t="s">
        <v>204</v>
      </c>
      <c r="AU325" s="183" t="s">
        <v>89</v>
      </c>
      <c r="AY325" s="18" t="s">
        <v>202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8" t="s">
        <v>8</v>
      </c>
      <c r="BK325" s="184">
        <f>ROUND(I325*H325,0)</f>
        <v>0</v>
      </c>
      <c r="BL325" s="18" t="s">
        <v>92</v>
      </c>
      <c r="BM325" s="183" t="s">
        <v>1737</v>
      </c>
    </row>
    <row r="326" s="2" customFormat="1" ht="16.5" customHeight="1">
      <c r="A326" s="37"/>
      <c r="B326" s="171"/>
      <c r="C326" s="172" t="s">
        <v>1738</v>
      </c>
      <c r="D326" s="172" t="s">
        <v>204</v>
      </c>
      <c r="E326" s="173" t="s">
        <v>1739</v>
      </c>
      <c r="F326" s="174" t="s">
        <v>1740</v>
      </c>
      <c r="G326" s="175" t="s">
        <v>1344</v>
      </c>
      <c r="H326" s="176">
        <v>11</v>
      </c>
      <c r="I326" s="177"/>
      <c r="J326" s="178">
        <f>ROUND(I326*H326,0)</f>
        <v>0</v>
      </c>
      <c r="K326" s="174" t="s">
        <v>1</v>
      </c>
      <c r="L326" s="38"/>
      <c r="M326" s="179" t="s">
        <v>1</v>
      </c>
      <c r="N326" s="180" t="s">
        <v>42</v>
      </c>
      <c r="O326" s="76"/>
      <c r="P326" s="181">
        <f>O326*H326</f>
        <v>0</v>
      </c>
      <c r="Q326" s="181">
        <v>0</v>
      </c>
      <c r="R326" s="181">
        <f>Q326*H326</f>
        <v>0</v>
      </c>
      <c r="S326" s="181">
        <v>0</v>
      </c>
      <c r="T326" s="182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83" t="s">
        <v>92</v>
      </c>
      <c r="AT326" s="183" t="s">
        <v>204</v>
      </c>
      <c r="AU326" s="183" t="s">
        <v>89</v>
      </c>
      <c r="AY326" s="18" t="s">
        <v>202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8" t="s">
        <v>8</v>
      </c>
      <c r="BK326" s="184">
        <f>ROUND(I326*H326,0)</f>
        <v>0</v>
      </c>
      <c r="BL326" s="18" t="s">
        <v>92</v>
      </c>
      <c r="BM326" s="183" t="s">
        <v>1741</v>
      </c>
    </row>
    <row r="327" s="12" customFormat="1" ht="20.88" customHeight="1">
      <c r="A327" s="12"/>
      <c r="B327" s="158"/>
      <c r="C327" s="12"/>
      <c r="D327" s="159" t="s">
        <v>76</v>
      </c>
      <c r="E327" s="169" t="s">
        <v>1562</v>
      </c>
      <c r="F327" s="169" t="s">
        <v>1563</v>
      </c>
      <c r="G327" s="12"/>
      <c r="H327" s="12"/>
      <c r="I327" s="161"/>
      <c r="J327" s="170">
        <f>BK327</f>
        <v>0</v>
      </c>
      <c r="K327" s="12"/>
      <c r="L327" s="158"/>
      <c r="M327" s="163"/>
      <c r="N327" s="164"/>
      <c r="O327" s="164"/>
      <c r="P327" s="165">
        <f>SUM(P328:P335)</f>
        <v>0</v>
      </c>
      <c r="Q327" s="164"/>
      <c r="R327" s="165">
        <f>SUM(R328:R335)</f>
        <v>0</v>
      </c>
      <c r="S327" s="164"/>
      <c r="T327" s="166">
        <f>SUM(T328:T335)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59" t="s">
        <v>8</v>
      </c>
      <c r="AT327" s="167" t="s">
        <v>76</v>
      </c>
      <c r="AU327" s="167" t="s">
        <v>86</v>
      </c>
      <c r="AY327" s="159" t="s">
        <v>202</v>
      </c>
      <c r="BK327" s="168">
        <f>SUM(BK328:BK335)</f>
        <v>0</v>
      </c>
    </row>
    <row r="328" s="2" customFormat="1" ht="16.5" customHeight="1">
      <c r="A328" s="37"/>
      <c r="B328" s="171"/>
      <c r="C328" s="172" t="s">
        <v>1606</v>
      </c>
      <c r="D328" s="172" t="s">
        <v>204</v>
      </c>
      <c r="E328" s="173" t="s">
        <v>1742</v>
      </c>
      <c r="F328" s="174" t="s">
        <v>1743</v>
      </c>
      <c r="G328" s="175" t="s">
        <v>1344</v>
      </c>
      <c r="H328" s="176">
        <v>1</v>
      </c>
      <c r="I328" s="177"/>
      <c r="J328" s="178">
        <f>ROUND(I328*H328,0)</f>
        <v>0</v>
      </c>
      <c r="K328" s="174" t="s">
        <v>1</v>
      </c>
      <c r="L328" s="38"/>
      <c r="M328" s="179" t="s">
        <v>1</v>
      </c>
      <c r="N328" s="180" t="s">
        <v>42</v>
      </c>
      <c r="O328" s="76"/>
      <c r="P328" s="181">
        <f>O328*H328</f>
        <v>0</v>
      </c>
      <c r="Q328" s="181">
        <v>0</v>
      </c>
      <c r="R328" s="181">
        <f>Q328*H328</f>
        <v>0</v>
      </c>
      <c r="S328" s="181">
        <v>0</v>
      </c>
      <c r="T328" s="182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3" t="s">
        <v>92</v>
      </c>
      <c r="AT328" s="183" t="s">
        <v>204</v>
      </c>
      <c r="AU328" s="183" t="s">
        <v>89</v>
      </c>
      <c r="AY328" s="18" t="s">
        <v>202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8" t="s">
        <v>8</v>
      </c>
      <c r="BK328" s="184">
        <f>ROUND(I328*H328,0)</f>
        <v>0</v>
      </c>
      <c r="BL328" s="18" t="s">
        <v>92</v>
      </c>
      <c r="BM328" s="183" t="s">
        <v>1744</v>
      </c>
    </row>
    <row r="329" s="2" customFormat="1" ht="16.5" customHeight="1">
      <c r="A329" s="37"/>
      <c r="B329" s="171"/>
      <c r="C329" s="172" t="s">
        <v>1745</v>
      </c>
      <c r="D329" s="172" t="s">
        <v>204</v>
      </c>
      <c r="E329" s="173" t="s">
        <v>1746</v>
      </c>
      <c r="F329" s="174" t="s">
        <v>1747</v>
      </c>
      <c r="G329" s="175" t="s">
        <v>1344</v>
      </c>
      <c r="H329" s="176">
        <v>1</v>
      </c>
      <c r="I329" s="177"/>
      <c r="J329" s="178">
        <f>ROUND(I329*H329,0)</f>
        <v>0</v>
      </c>
      <c r="K329" s="174" t="s">
        <v>1</v>
      </c>
      <c r="L329" s="38"/>
      <c r="M329" s="179" t="s">
        <v>1</v>
      </c>
      <c r="N329" s="180" t="s">
        <v>42</v>
      </c>
      <c r="O329" s="76"/>
      <c r="P329" s="181">
        <f>O329*H329</f>
        <v>0</v>
      </c>
      <c r="Q329" s="181">
        <v>0</v>
      </c>
      <c r="R329" s="181">
        <f>Q329*H329</f>
        <v>0</v>
      </c>
      <c r="S329" s="181">
        <v>0</v>
      </c>
      <c r="T329" s="182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3" t="s">
        <v>92</v>
      </c>
      <c r="AT329" s="183" t="s">
        <v>204</v>
      </c>
      <c r="AU329" s="183" t="s">
        <v>89</v>
      </c>
      <c r="AY329" s="18" t="s">
        <v>202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8" t="s">
        <v>8</v>
      </c>
      <c r="BK329" s="184">
        <f>ROUND(I329*H329,0)</f>
        <v>0</v>
      </c>
      <c r="BL329" s="18" t="s">
        <v>92</v>
      </c>
      <c r="BM329" s="183" t="s">
        <v>1748</v>
      </c>
    </row>
    <row r="330" s="2" customFormat="1" ht="16.5" customHeight="1">
      <c r="A330" s="37"/>
      <c r="B330" s="171"/>
      <c r="C330" s="172" t="s">
        <v>1609</v>
      </c>
      <c r="D330" s="172" t="s">
        <v>204</v>
      </c>
      <c r="E330" s="173" t="s">
        <v>1749</v>
      </c>
      <c r="F330" s="174" t="s">
        <v>1750</v>
      </c>
      <c r="G330" s="175" t="s">
        <v>1344</v>
      </c>
      <c r="H330" s="176">
        <v>7</v>
      </c>
      <c r="I330" s="177"/>
      <c r="J330" s="178">
        <f>ROUND(I330*H330,0)</f>
        <v>0</v>
      </c>
      <c r="K330" s="174" t="s">
        <v>1</v>
      </c>
      <c r="L330" s="38"/>
      <c r="M330" s="179" t="s">
        <v>1</v>
      </c>
      <c r="N330" s="180" t="s">
        <v>42</v>
      </c>
      <c r="O330" s="76"/>
      <c r="P330" s="181">
        <f>O330*H330</f>
        <v>0</v>
      </c>
      <c r="Q330" s="181">
        <v>0</v>
      </c>
      <c r="R330" s="181">
        <f>Q330*H330</f>
        <v>0</v>
      </c>
      <c r="S330" s="181">
        <v>0</v>
      </c>
      <c r="T330" s="182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3" t="s">
        <v>92</v>
      </c>
      <c r="AT330" s="183" t="s">
        <v>204</v>
      </c>
      <c r="AU330" s="183" t="s">
        <v>89</v>
      </c>
      <c r="AY330" s="18" t="s">
        <v>202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8" t="s">
        <v>8</v>
      </c>
      <c r="BK330" s="184">
        <f>ROUND(I330*H330,0)</f>
        <v>0</v>
      </c>
      <c r="BL330" s="18" t="s">
        <v>92</v>
      </c>
      <c r="BM330" s="183" t="s">
        <v>1751</v>
      </c>
    </row>
    <row r="331" s="2" customFormat="1" ht="16.5" customHeight="1">
      <c r="A331" s="37"/>
      <c r="B331" s="171"/>
      <c r="C331" s="172" t="s">
        <v>1752</v>
      </c>
      <c r="D331" s="172" t="s">
        <v>204</v>
      </c>
      <c r="E331" s="173" t="s">
        <v>1753</v>
      </c>
      <c r="F331" s="174" t="s">
        <v>1754</v>
      </c>
      <c r="G331" s="175" t="s">
        <v>1344</v>
      </c>
      <c r="H331" s="176">
        <v>1</v>
      </c>
      <c r="I331" s="177"/>
      <c r="J331" s="178">
        <f>ROUND(I331*H331,0)</f>
        <v>0</v>
      </c>
      <c r="K331" s="174" t="s">
        <v>1</v>
      </c>
      <c r="L331" s="38"/>
      <c r="M331" s="179" t="s">
        <v>1</v>
      </c>
      <c r="N331" s="180" t="s">
        <v>42</v>
      </c>
      <c r="O331" s="76"/>
      <c r="P331" s="181">
        <f>O331*H331</f>
        <v>0</v>
      </c>
      <c r="Q331" s="181">
        <v>0</v>
      </c>
      <c r="R331" s="181">
        <f>Q331*H331</f>
        <v>0</v>
      </c>
      <c r="S331" s="181">
        <v>0</v>
      </c>
      <c r="T331" s="182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3" t="s">
        <v>92</v>
      </c>
      <c r="AT331" s="183" t="s">
        <v>204</v>
      </c>
      <c r="AU331" s="183" t="s">
        <v>89</v>
      </c>
      <c r="AY331" s="18" t="s">
        <v>202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8" t="s">
        <v>8</v>
      </c>
      <c r="BK331" s="184">
        <f>ROUND(I331*H331,0)</f>
        <v>0</v>
      </c>
      <c r="BL331" s="18" t="s">
        <v>92</v>
      </c>
      <c r="BM331" s="183" t="s">
        <v>1755</v>
      </c>
    </row>
    <row r="332" s="2" customFormat="1" ht="16.5" customHeight="1">
      <c r="A332" s="37"/>
      <c r="B332" s="171"/>
      <c r="C332" s="172" t="s">
        <v>1612</v>
      </c>
      <c r="D332" s="172" t="s">
        <v>204</v>
      </c>
      <c r="E332" s="173" t="s">
        <v>1756</v>
      </c>
      <c r="F332" s="174" t="s">
        <v>1757</v>
      </c>
      <c r="G332" s="175" t="s">
        <v>1344</v>
      </c>
      <c r="H332" s="176">
        <v>1</v>
      </c>
      <c r="I332" s="177"/>
      <c r="J332" s="178">
        <f>ROUND(I332*H332,0)</f>
        <v>0</v>
      </c>
      <c r="K332" s="174" t="s">
        <v>1</v>
      </c>
      <c r="L332" s="38"/>
      <c r="M332" s="179" t="s">
        <v>1</v>
      </c>
      <c r="N332" s="180" t="s">
        <v>42</v>
      </c>
      <c r="O332" s="76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3" t="s">
        <v>92</v>
      </c>
      <c r="AT332" s="183" t="s">
        <v>204</v>
      </c>
      <c r="AU332" s="183" t="s">
        <v>89</v>
      </c>
      <c r="AY332" s="18" t="s">
        <v>202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8" t="s">
        <v>8</v>
      </c>
      <c r="BK332" s="184">
        <f>ROUND(I332*H332,0)</f>
        <v>0</v>
      </c>
      <c r="BL332" s="18" t="s">
        <v>92</v>
      </c>
      <c r="BM332" s="183" t="s">
        <v>1758</v>
      </c>
    </row>
    <row r="333" s="2" customFormat="1" ht="16.5" customHeight="1">
      <c r="A333" s="37"/>
      <c r="B333" s="171"/>
      <c r="C333" s="172" t="s">
        <v>1759</v>
      </c>
      <c r="D333" s="172" t="s">
        <v>204</v>
      </c>
      <c r="E333" s="173" t="s">
        <v>1760</v>
      </c>
      <c r="F333" s="174" t="s">
        <v>1761</v>
      </c>
      <c r="G333" s="175" t="s">
        <v>653</v>
      </c>
      <c r="H333" s="176">
        <v>78</v>
      </c>
      <c r="I333" s="177"/>
      <c r="J333" s="178">
        <f>ROUND(I333*H333,0)</f>
        <v>0</v>
      </c>
      <c r="K333" s="174" t="s">
        <v>1</v>
      </c>
      <c r="L333" s="38"/>
      <c r="M333" s="179" t="s">
        <v>1</v>
      </c>
      <c r="N333" s="180" t="s">
        <v>42</v>
      </c>
      <c r="O333" s="76"/>
      <c r="P333" s="181">
        <f>O333*H333</f>
        <v>0</v>
      </c>
      <c r="Q333" s="181">
        <v>0</v>
      </c>
      <c r="R333" s="181">
        <f>Q333*H333</f>
        <v>0</v>
      </c>
      <c r="S333" s="181">
        <v>0</v>
      </c>
      <c r="T333" s="182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3" t="s">
        <v>92</v>
      </c>
      <c r="AT333" s="183" t="s">
        <v>204</v>
      </c>
      <c r="AU333" s="183" t="s">
        <v>89</v>
      </c>
      <c r="AY333" s="18" t="s">
        <v>202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8" t="s">
        <v>8</v>
      </c>
      <c r="BK333" s="184">
        <f>ROUND(I333*H333,0)</f>
        <v>0</v>
      </c>
      <c r="BL333" s="18" t="s">
        <v>92</v>
      </c>
      <c r="BM333" s="183" t="s">
        <v>1762</v>
      </c>
    </row>
    <row r="334" s="2" customFormat="1" ht="21.75" customHeight="1">
      <c r="A334" s="37"/>
      <c r="B334" s="171"/>
      <c r="C334" s="172" t="s">
        <v>1615</v>
      </c>
      <c r="D334" s="172" t="s">
        <v>204</v>
      </c>
      <c r="E334" s="173" t="s">
        <v>1684</v>
      </c>
      <c r="F334" s="174" t="s">
        <v>1685</v>
      </c>
      <c r="G334" s="175" t="s">
        <v>1344</v>
      </c>
      <c r="H334" s="176">
        <v>20</v>
      </c>
      <c r="I334" s="177"/>
      <c r="J334" s="178">
        <f>ROUND(I334*H334,0)</f>
        <v>0</v>
      </c>
      <c r="K334" s="174" t="s">
        <v>1</v>
      </c>
      <c r="L334" s="38"/>
      <c r="M334" s="179" t="s">
        <v>1</v>
      </c>
      <c r="N334" s="180" t="s">
        <v>42</v>
      </c>
      <c r="O334" s="76"/>
      <c r="P334" s="181">
        <f>O334*H334</f>
        <v>0</v>
      </c>
      <c r="Q334" s="181">
        <v>0</v>
      </c>
      <c r="R334" s="181">
        <f>Q334*H334</f>
        <v>0</v>
      </c>
      <c r="S334" s="181">
        <v>0</v>
      </c>
      <c r="T334" s="182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3" t="s">
        <v>92</v>
      </c>
      <c r="AT334" s="183" t="s">
        <v>204</v>
      </c>
      <c r="AU334" s="183" t="s">
        <v>89</v>
      </c>
      <c r="AY334" s="18" t="s">
        <v>202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8" t="s">
        <v>8</v>
      </c>
      <c r="BK334" s="184">
        <f>ROUND(I334*H334,0)</f>
        <v>0</v>
      </c>
      <c r="BL334" s="18" t="s">
        <v>92</v>
      </c>
      <c r="BM334" s="183" t="s">
        <v>1763</v>
      </c>
    </row>
    <row r="335" s="2" customFormat="1" ht="16.5" customHeight="1">
      <c r="A335" s="37"/>
      <c r="B335" s="171"/>
      <c r="C335" s="172" t="s">
        <v>1764</v>
      </c>
      <c r="D335" s="172" t="s">
        <v>204</v>
      </c>
      <c r="E335" s="173" t="s">
        <v>1765</v>
      </c>
      <c r="F335" s="174" t="s">
        <v>1766</v>
      </c>
      <c r="G335" s="175" t="s">
        <v>1344</v>
      </c>
      <c r="H335" s="176">
        <v>1</v>
      </c>
      <c r="I335" s="177"/>
      <c r="J335" s="178">
        <f>ROUND(I335*H335,0)</f>
        <v>0</v>
      </c>
      <c r="K335" s="174" t="s">
        <v>1</v>
      </c>
      <c r="L335" s="38"/>
      <c r="M335" s="179" t="s">
        <v>1</v>
      </c>
      <c r="N335" s="180" t="s">
        <v>42</v>
      </c>
      <c r="O335" s="76"/>
      <c r="P335" s="181">
        <f>O335*H335</f>
        <v>0</v>
      </c>
      <c r="Q335" s="181">
        <v>0</v>
      </c>
      <c r="R335" s="181">
        <f>Q335*H335</f>
        <v>0</v>
      </c>
      <c r="S335" s="181">
        <v>0</v>
      </c>
      <c r="T335" s="182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3" t="s">
        <v>92</v>
      </c>
      <c r="AT335" s="183" t="s">
        <v>204</v>
      </c>
      <c r="AU335" s="183" t="s">
        <v>89</v>
      </c>
      <c r="AY335" s="18" t="s">
        <v>202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8" t="s">
        <v>8</v>
      </c>
      <c r="BK335" s="184">
        <f>ROUND(I335*H335,0)</f>
        <v>0</v>
      </c>
      <c r="BL335" s="18" t="s">
        <v>92</v>
      </c>
      <c r="BM335" s="183" t="s">
        <v>1767</v>
      </c>
    </row>
    <row r="336" s="12" customFormat="1" ht="22.8" customHeight="1">
      <c r="A336" s="12"/>
      <c r="B336" s="158"/>
      <c r="C336" s="12"/>
      <c r="D336" s="159" t="s">
        <v>76</v>
      </c>
      <c r="E336" s="169" t="s">
        <v>1768</v>
      </c>
      <c r="F336" s="169" t="s">
        <v>1769</v>
      </c>
      <c r="G336" s="12"/>
      <c r="H336" s="12"/>
      <c r="I336" s="161"/>
      <c r="J336" s="170">
        <f>BK336</f>
        <v>0</v>
      </c>
      <c r="K336" s="12"/>
      <c r="L336" s="158"/>
      <c r="M336" s="163"/>
      <c r="N336" s="164"/>
      <c r="O336" s="164"/>
      <c r="P336" s="165">
        <f>P337</f>
        <v>0</v>
      </c>
      <c r="Q336" s="164"/>
      <c r="R336" s="165">
        <f>R337</f>
        <v>0</v>
      </c>
      <c r="S336" s="164"/>
      <c r="T336" s="166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59" t="s">
        <v>89</v>
      </c>
      <c r="AT336" s="167" t="s">
        <v>76</v>
      </c>
      <c r="AU336" s="167" t="s">
        <v>8</v>
      </c>
      <c r="AY336" s="159" t="s">
        <v>202</v>
      </c>
      <c r="BK336" s="168">
        <f>BK337</f>
        <v>0</v>
      </c>
    </row>
    <row r="337" s="2" customFormat="1" ht="16.5" customHeight="1">
      <c r="A337" s="37"/>
      <c r="B337" s="171"/>
      <c r="C337" s="202" t="s">
        <v>1618</v>
      </c>
      <c r="D337" s="202" t="s">
        <v>276</v>
      </c>
      <c r="E337" s="203" t="s">
        <v>1770</v>
      </c>
      <c r="F337" s="204" t="s">
        <v>1771</v>
      </c>
      <c r="G337" s="205" t="s">
        <v>1130</v>
      </c>
      <c r="H337" s="206">
        <v>1</v>
      </c>
      <c r="I337" s="207"/>
      <c r="J337" s="208">
        <f>ROUND(I337*H337,0)</f>
        <v>0</v>
      </c>
      <c r="K337" s="204" t="s">
        <v>1</v>
      </c>
      <c r="L337" s="209"/>
      <c r="M337" s="210" t="s">
        <v>1</v>
      </c>
      <c r="N337" s="211" t="s">
        <v>42</v>
      </c>
      <c r="O337" s="76"/>
      <c r="P337" s="181">
        <f>O337*H337</f>
        <v>0</v>
      </c>
      <c r="Q337" s="181">
        <v>0</v>
      </c>
      <c r="R337" s="181">
        <f>Q337*H337</f>
        <v>0</v>
      </c>
      <c r="S337" s="181">
        <v>0</v>
      </c>
      <c r="T337" s="182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3" t="s">
        <v>1131</v>
      </c>
      <c r="AT337" s="183" t="s">
        <v>276</v>
      </c>
      <c r="AU337" s="183" t="s">
        <v>86</v>
      </c>
      <c r="AY337" s="18" t="s">
        <v>202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8" t="s">
        <v>8</v>
      </c>
      <c r="BK337" s="184">
        <f>ROUND(I337*H337,0)</f>
        <v>0</v>
      </c>
      <c r="BL337" s="18" t="s">
        <v>586</v>
      </c>
      <c r="BM337" s="183" t="s">
        <v>1772</v>
      </c>
    </row>
    <row r="338" s="12" customFormat="1" ht="22.8" customHeight="1">
      <c r="A338" s="12"/>
      <c r="B338" s="158"/>
      <c r="C338" s="12"/>
      <c r="D338" s="159" t="s">
        <v>76</v>
      </c>
      <c r="E338" s="169" t="s">
        <v>1773</v>
      </c>
      <c r="F338" s="169" t="s">
        <v>1774</v>
      </c>
      <c r="G338" s="12"/>
      <c r="H338" s="12"/>
      <c r="I338" s="161"/>
      <c r="J338" s="170">
        <f>BK338</f>
        <v>0</v>
      </c>
      <c r="K338" s="12"/>
      <c r="L338" s="158"/>
      <c r="M338" s="163"/>
      <c r="N338" s="164"/>
      <c r="O338" s="164"/>
      <c r="P338" s="165">
        <f>P339</f>
        <v>0</v>
      </c>
      <c r="Q338" s="164"/>
      <c r="R338" s="165">
        <f>R339</f>
        <v>0</v>
      </c>
      <c r="S338" s="164"/>
      <c r="T338" s="166">
        <f>T339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59" t="s">
        <v>89</v>
      </c>
      <c r="AT338" s="167" t="s">
        <v>76</v>
      </c>
      <c r="AU338" s="167" t="s">
        <v>8</v>
      </c>
      <c r="AY338" s="159" t="s">
        <v>202</v>
      </c>
      <c r="BK338" s="168">
        <f>BK339</f>
        <v>0</v>
      </c>
    </row>
    <row r="339" s="12" customFormat="1" ht="20.88" customHeight="1">
      <c r="A339" s="12"/>
      <c r="B339" s="158"/>
      <c r="C339" s="12"/>
      <c r="D339" s="159" t="s">
        <v>76</v>
      </c>
      <c r="E339" s="169" t="s">
        <v>1550</v>
      </c>
      <c r="F339" s="169" t="s">
        <v>1551</v>
      </c>
      <c r="G339" s="12"/>
      <c r="H339" s="12"/>
      <c r="I339" s="161"/>
      <c r="J339" s="170">
        <f>BK339</f>
        <v>0</v>
      </c>
      <c r="K339" s="12"/>
      <c r="L339" s="158"/>
      <c r="M339" s="163"/>
      <c r="N339" s="164"/>
      <c r="O339" s="164"/>
      <c r="P339" s="165">
        <f>SUM(P340:P344)</f>
        <v>0</v>
      </c>
      <c r="Q339" s="164"/>
      <c r="R339" s="165">
        <f>SUM(R340:R344)</f>
        <v>0</v>
      </c>
      <c r="S339" s="164"/>
      <c r="T339" s="166">
        <f>SUM(T340:T344)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59" t="s">
        <v>8</v>
      </c>
      <c r="AT339" s="167" t="s">
        <v>76</v>
      </c>
      <c r="AU339" s="167" t="s">
        <v>86</v>
      </c>
      <c r="AY339" s="159" t="s">
        <v>202</v>
      </c>
      <c r="BK339" s="168">
        <f>SUM(BK340:BK344)</f>
        <v>0</v>
      </c>
    </row>
    <row r="340" s="2" customFormat="1" ht="16.5" customHeight="1">
      <c r="A340" s="37"/>
      <c r="B340" s="171"/>
      <c r="C340" s="172" t="s">
        <v>1775</v>
      </c>
      <c r="D340" s="172" t="s">
        <v>204</v>
      </c>
      <c r="E340" s="173" t="s">
        <v>1776</v>
      </c>
      <c r="F340" s="174" t="s">
        <v>1777</v>
      </c>
      <c r="G340" s="175" t="s">
        <v>1245</v>
      </c>
      <c r="H340" s="176">
        <v>40</v>
      </c>
      <c r="I340" s="177"/>
      <c r="J340" s="178">
        <f>ROUND(I340*H340,0)</f>
        <v>0</v>
      </c>
      <c r="K340" s="174" t="s">
        <v>1</v>
      </c>
      <c r="L340" s="38"/>
      <c r="M340" s="179" t="s">
        <v>1</v>
      </c>
      <c r="N340" s="180" t="s">
        <v>42</v>
      </c>
      <c r="O340" s="76"/>
      <c r="P340" s="181">
        <f>O340*H340</f>
        <v>0</v>
      </c>
      <c r="Q340" s="181">
        <v>0</v>
      </c>
      <c r="R340" s="181">
        <f>Q340*H340</f>
        <v>0</v>
      </c>
      <c r="S340" s="181">
        <v>0</v>
      </c>
      <c r="T340" s="182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3" t="s">
        <v>92</v>
      </c>
      <c r="AT340" s="183" t="s">
        <v>204</v>
      </c>
      <c r="AU340" s="183" t="s">
        <v>89</v>
      </c>
      <c r="AY340" s="18" t="s">
        <v>202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8" t="s">
        <v>8</v>
      </c>
      <c r="BK340" s="184">
        <f>ROUND(I340*H340,0)</f>
        <v>0</v>
      </c>
      <c r="BL340" s="18" t="s">
        <v>92</v>
      </c>
      <c r="BM340" s="183" t="s">
        <v>1778</v>
      </c>
    </row>
    <row r="341" s="2" customFormat="1" ht="16.5" customHeight="1">
      <c r="A341" s="37"/>
      <c r="B341" s="171"/>
      <c r="C341" s="172" t="s">
        <v>1621</v>
      </c>
      <c r="D341" s="172" t="s">
        <v>204</v>
      </c>
      <c r="E341" s="173" t="s">
        <v>1779</v>
      </c>
      <c r="F341" s="174" t="s">
        <v>1780</v>
      </c>
      <c r="G341" s="175" t="s">
        <v>1245</v>
      </c>
      <c r="H341" s="176">
        <v>10</v>
      </c>
      <c r="I341" s="177"/>
      <c r="J341" s="178">
        <f>ROUND(I341*H341,0)</f>
        <v>0</v>
      </c>
      <c r="K341" s="174" t="s">
        <v>1</v>
      </c>
      <c r="L341" s="38"/>
      <c r="M341" s="179" t="s">
        <v>1</v>
      </c>
      <c r="N341" s="180" t="s">
        <v>42</v>
      </c>
      <c r="O341" s="76"/>
      <c r="P341" s="181">
        <f>O341*H341</f>
        <v>0</v>
      </c>
      <c r="Q341" s="181">
        <v>0</v>
      </c>
      <c r="R341" s="181">
        <f>Q341*H341</f>
        <v>0</v>
      </c>
      <c r="S341" s="181">
        <v>0</v>
      </c>
      <c r="T341" s="182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3" t="s">
        <v>92</v>
      </c>
      <c r="AT341" s="183" t="s">
        <v>204</v>
      </c>
      <c r="AU341" s="183" t="s">
        <v>89</v>
      </c>
      <c r="AY341" s="18" t="s">
        <v>202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8" t="s">
        <v>8</v>
      </c>
      <c r="BK341" s="184">
        <f>ROUND(I341*H341,0)</f>
        <v>0</v>
      </c>
      <c r="BL341" s="18" t="s">
        <v>92</v>
      </c>
      <c r="BM341" s="183" t="s">
        <v>1781</v>
      </c>
    </row>
    <row r="342" s="2" customFormat="1" ht="16.5" customHeight="1">
      <c r="A342" s="37"/>
      <c r="B342" s="171"/>
      <c r="C342" s="172" t="s">
        <v>1782</v>
      </c>
      <c r="D342" s="172" t="s">
        <v>204</v>
      </c>
      <c r="E342" s="173" t="s">
        <v>1783</v>
      </c>
      <c r="F342" s="174" t="s">
        <v>1784</v>
      </c>
      <c r="G342" s="175" t="s">
        <v>1245</v>
      </c>
      <c r="H342" s="176">
        <v>10</v>
      </c>
      <c r="I342" s="177"/>
      <c r="J342" s="178">
        <f>ROUND(I342*H342,0)</f>
        <v>0</v>
      </c>
      <c r="K342" s="174" t="s">
        <v>1</v>
      </c>
      <c r="L342" s="38"/>
      <c r="M342" s="179" t="s">
        <v>1</v>
      </c>
      <c r="N342" s="180" t="s">
        <v>42</v>
      </c>
      <c r="O342" s="76"/>
      <c r="P342" s="181">
        <f>O342*H342</f>
        <v>0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3" t="s">
        <v>92</v>
      </c>
      <c r="AT342" s="183" t="s">
        <v>204</v>
      </c>
      <c r="AU342" s="183" t="s">
        <v>89</v>
      </c>
      <c r="AY342" s="18" t="s">
        <v>202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8" t="s">
        <v>8</v>
      </c>
      <c r="BK342" s="184">
        <f>ROUND(I342*H342,0)</f>
        <v>0</v>
      </c>
      <c r="BL342" s="18" t="s">
        <v>92</v>
      </c>
      <c r="BM342" s="183" t="s">
        <v>1785</v>
      </c>
    </row>
    <row r="343" s="2" customFormat="1" ht="16.5" customHeight="1">
      <c r="A343" s="37"/>
      <c r="B343" s="171"/>
      <c r="C343" s="172" t="s">
        <v>1624</v>
      </c>
      <c r="D343" s="172" t="s">
        <v>204</v>
      </c>
      <c r="E343" s="173" t="s">
        <v>1786</v>
      </c>
      <c r="F343" s="174" t="s">
        <v>1787</v>
      </c>
      <c r="G343" s="175" t="s">
        <v>1344</v>
      </c>
      <c r="H343" s="176">
        <v>15</v>
      </c>
      <c r="I343" s="177"/>
      <c r="J343" s="178">
        <f>ROUND(I343*H343,0)</f>
        <v>0</v>
      </c>
      <c r="K343" s="174" t="s">
        <v>1</v>
      </c>
      <c r="L343" s="38"/>
      <c r="M343" s="179" t="s">
        <v>1</v>
      </c>
      <c r="N343" s="180" t="s">
        <v>42</v>
      </c>
      <c r="O343" s="76"/>
      <c r="P343" s="181">
        <f>O343*H343</f>
        <v>0</v>
      </c>
      <c r="Q343" s="181">
        <v>0</v>
      </c>
      <c r="R343" s="181">
        <f>Q343*H343</f>
        <v>0</v>
      </c>
      <c r="S343" s="181">
        <v>0</v>
      </c>
      <c r="T343" s="182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83" t="s">
        <v>92</v>
      </c>
      <c r="AT343" s="183" t="s">
        <v>204</v>
      </c>
      <c r="AU343" s="183" t="s">
        <v>89</v>
      </c>
      <c r="AY343" s="18" t="s">
        <v>202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8" t="s">
        <v>8</v>
      </c>
      <c r="BK343" s="184">
        <f>ROUND(I343*H343,0)</f>
        <v>0</v>
      </c>
      <c r="BL343" s="18" t="s">
        <v>92</v>
      </c>
      <c r="BM343" s="183" t="s">
        <v>1788</v>
      </c>
    </row>
    <row r="344" s="2" customFormat="1" ht="16.5" customHeight="1">
      <c r="A344" s="37"/>
      <c r="B344" s="171"/>
      <c r="C344" s="172" t="s">
        <v>1789</v>
      </c>
      <c r="D344" s="172" t="s">
        <v>204</v>
      </c>
      <c r="E344" s="173" t="s">
        <v>1790</v>
      </c>
      <c r="F344" s="174" t="s">
        <v>1791</v>
      </c>
      <c r="G344" s="175" t="s">
        <v>1344</v>
      </c>
      <c r="H344" s="176">
        <v>5</v>
      </c>
      <c r="I344" s="177"/>
      <c r="J344" s="178">
        <f>ROUND(I344*H344,0)</f>
        <v>0</v>
      </c>
      <c r="K344" s="174" t="s">
        <v>1</v>
      </c>
      <c r="L344" s="38"/>
      <c r="M344" s="179" t="s">
        <v>1</v>
      </c>
      <c r="N344" s="180" t="s">
        <v>42</v>
      </c>
      <c r="O344" s="76"/>
      <c r="P344" s="181">
        <f>O344*H344</f>
        <v>0</v>
      </c>
      <c r="Q344" s="181">
        <v>0</v>
      </c>
      <c r="R344" s="181">
        <f>Q344*H344</f>
        <v>0</v>
      </c>
      <c r="S344" s="181">
        <v>0</v>
      </c>
      <c r="T344" s="182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3" t="s">
        <v>92</v>
      </c>
      <c r="AT344" s="183" t="s">
        <v>204</v>
      </c>
      <c r="AU344" s="183" t="s">
        <v>89</v>
      </c>
      <c r="AY344" s="18" t="s">
        <v>202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8" t="s">
        <v>8</v>
      </c>
      <c r="BK344" s="184">
        <f>ROUND(I344*H344,0)</f>
        <v>0</v>
      </c>
      <c r="BL344" s="18" t="s">
        <v>92</v>
      </c>
      <c r="BM344" s="183" t="s">
        <v>1792</v>
      </c>
    </row>
    <row r="345" s="12" customFormat="1" ht="22.8" customHeight="1">
      <c r="A345" s="12"/>
      <c r="B345" s="158"/>
      <c r="C345" s="12"/>
      <c r="D345" s="159" t="s">
        <v>76</v>
      </c>
      <c r="E345" s="169" t="s">
        <v>1793</v>
      </c>
      <c r="F345" s="169" t="s">
        <v>1794</v>
      </c>
      <c r="G345" s="12"/>
      <c r="H345" s="12"/>
      <c r="I345" s="161"/>
      <c r="J345" s="170">
        <f>BK345</f>
        <v>0</v>
      </c>
      <c r="K345" s="12"/>
      <c r="L345" s="158"/>
      <c r="M345" s="163"/>
      <c r="N345" s="164"/>
      <c r="O345" s="164"/>
      <c r="P345" s="165">
        <f>SUM(P346:P347)</f>
        <v>0</v>
      </c>
      <c r="Q345" s="164"/>
      <c r="R345" s="165">
        <f>SUM(R346:R347)</f>
        <v>0</v>
      </c>
      <c r="S345" s="164"/>
      <c r="T345" s="166">
        <f>SUM(T346:T347)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59" t="s">
        <v>89</v>
      </c>
      <c r="AT345" s="167" t="s">
        <v>76</v>
      </c>
      <c r="AU345" s="167" t="s">
        <v>8</v>
      </c>
      <c r="AY345" s="159" t="s">
        <v>202</v>
      </c>
      <c r="BK345" s="168">
        <f>SUM(BK346:BK347)</f>
        <v>0</v>
      </c>
    </row>
    <row r="346" s="2" customFormat="1" ht="16.5" customHeight="1">
      <c r="A346" s="37"/>
      <c r="B346" s="171"/>
      <c r="C346" s="202" t="s">
        <v>1627</v>
      </c>
      <c r="D346" s="202" t="s">
        <v>276</v>
      </c>
      <c r="E346" s="203" t="s">
        <v>1795</v>
      </c>
      <c r="F346" s="204" t="s">
        <v>1796</v>
      </c>
      <c r="G346" s="205" t="s">
        <v>1130</v>
      </c>
      <c r="H346" s="206">
        <v>1</v>
      </c>
      <c r="I346" s="207"/>
      <c r="J346" s="208">
        <f>ROUND(I346*H346,0)</f>
        <v>0</v>
      </c>
      <c r="K346" s="204" t="s">
        <v>1</v>
      </c>
      <c r="L346" s="209"/>
      <c r="M346" s="210" t="s">
        <v>1</v>
      </c>
      <c r="N346" s="211" t="s">
        <v>42</v>
      </c>
      <c r="O346" s="76"/>
      <c r="P346" s="181">
        <f>O346*H346</f>
        <v>0</v>
      </c>
      <c r="Q346" s="181">
        <v>0</v>
      </c>
      <c r="R346" s="181">
        <f>Q346*H346</f>
        <v>0</v>
      </c>
      <c r="S346" s="181">
        <v>0</v>
      </c>
      <c r="T346" s="182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3" t="s">
        <v>1131</v>
      </c>
      <c r="AT346" s="183" t="s">
        <v>276</v>
      </c>
      <c r="AU346" s="183" t="s">
        <v>86</v>
      </c>
      <c r="AY346" s="18" t="s">
        <v>202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8" t="s">
        <v>8</v>
      </c>
      <c r="BK346" s="184">
        <f>ROUND(I346*H346,0)</f>
        <v>0</v>
      </c>
      <c r="BL346" s="18" t="s">
        <v>586</v>
      </c>
      <c r="BM346" s="183" t="s">
        <v>1797</v>
      </c>
    </row>
    <row r="347" s="2" customFormat="1" ht="16.5" customHeight="1">
      <c r="A347" s="37"/>
      <c r="B347" s="171"/>
      <c r="C347" s="202" t="s">
        <v>1798</v>
      </c>
      <c r="D347" s="202" t="s">
        <v>276</v>
      </c>
      <c r="E347" s="203" t="s">
        <v>1799</v>
      </c>
      <c r="F347" s="204" t="s">
        <v>1800</v>
      </c>
      <c r="G347" s="205" t="s">
        <v>1130</v>
      </c>
      <c r="H347" s="206">
        <v>1</v>
      </c>
      <c r="I347" s="207"/>
      <c r="J347" s="208">
        <f>ROUND(I347*H347,0)</f>
        <v>0</v>
      </c>
      <c r="K347" s="204" t="s">
        <v>1</v>
      </c>
      <c r="L347" s="209"/>
      <c r="M347" s="223" t="s">
        <v>1</v>
      </c>
      <c r="N347" s="224" t="s">
        <v>42</v>
      </c>
      <c r="O347" s="225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83" t="s">
        <v>1131</v>
      </c>
      <c r="AT347" s="183" t="s">
        <v>276</v>
      </c>
      <c r="AU347" s="183" t="s">
        <v>86</v>
      </c>
      <c r="AY347" s="18" t="s">
        <v>202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8" t="s">
        <v>8</v>
      </c>
      <c r="BK347" s="184">
        <f>ROUND(I347*H347,0)</f>
        <v>0</v>
      </c>
      <c r="BL347" s="18" t="s">
        <v>586</v>
      </c>
      <c r="BM347" s="183" t="s">
        <v>1801</v>
      </c>
    </row>
    <row r="348" s="2" customFormat="1" ht="6.96" customHeight="1">
      <c r="A348" s="37"/>
      <c r="B348" s="59"/>
      <c r="C348" s="60"/>
      <c r="D348" s="60"/>
      <c r="E348" s="60"/>
      <c r="F348" s="60"/>
      <c r="G348" s="60"/>
      <c r="H348" s="60"/>
      <c r="I348" s="60"/>
      <c r="J348" s="60"/>
      <c r="K348" s="60"/>
      <c r="L348" s="38"/>
      <c r="M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</row>
  </sheetData>
  <autoFilter ref="C139:K347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107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Učebny kybernetické ochrany budova SPŠ D.K.n.L.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120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1802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20. 7. 2023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ROUND(J126,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ROUND((SUM(BE126:BE149)),  0)</f>
        <v>0</v>
      </c>
      <c r="G33" s="37"/>
      <c r="H33" s="37"/>
      <c r="I33" s="128">
        <v>0.20999999999999999</v>
      </c>
      <c r="J33" s="127">
        <f>ROUND(((SUM(BE126:BE149))*I33),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ROUND((SUM(BF126:BF149)),  0)</f>
        <v>0</v>
      </c>
      <c r="G34" s="37"/>
      <c r="H34" s="37"/>
      <c r="I34" s="128">
        <v>0.14999999999999999</v>
      </c>
      <c r="J34" s="127">
        <f>ROUND(((SUM(BF126:BF149))*I34),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ROUND((SUM(BG126:BG149)),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ROUND((SUM(BH126:BH149)),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ROUND((SUM(BI126:BI149)),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Učebny kybernetické ochrany budova SPŠ D.K.n.L.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6 - Vedlejší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n.L., J.Wolkera 133</v>
      </c>
      <c r="G89" s="37"/>
      <c r="H89" s="37"/>
      <c r="I89" s="31" t="s">
        <v>23</v>
      </c>
      <c r="J89" s="68" t="str">
        <f>IF(J12="","",J12)</f>
        <v>20. 7. 2023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 n.L., E.Krásnohorské 2029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162</v>
      </c>
      <c r="D94" s="129"/>
      <c r="E94" s="129"/>
      <c r="F94" s="129"/>
      <c r="G94" s="129"/>
      <c r="H94" s="129"/>
      <c r="I94" s="129"/>
      <c r="J94" s="138" t="s">
        <v>163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164</v>
      </c>
      <c r="D96" s="37"/>
      <c r="E96" s="37"/>
      <c r="F96" s="37"/>
      <c r="G96" s="37"/>
      <c r="H96" s="37"/>
      <c r="I96" s="37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165</v>
      </c>
    </row>
    <row r="97" s="9" customFormat="1" ht="24.96" customHeight="1">
      <c r="A97" s="9"/>
      <c r="B97" s="140"/>
      <c r="C97" s="9"/>
      <c r="D97" s="141" t="s">
        <v>1803</v>
      </c>
      <c r="E97" s="142"/>
      <c r="F97" s="142"/>
      <c r="G97" s="142"/>
      <c r="H97" s="142"/>
      <c r="I97" s="142"/>
      <c r="J97" s="143">
        <f>J127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1804</v>
      </c>
      <c r="E98" s="146"/>
      <c r="F98" s="146"/>
      <c r="G98" s="146"/>
      <c r="H98" s="146"/>
      <c r="I98" s="146"/>
      <c r="J98" s="147">
        <f>J128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1805</v>
      </c>
      <c r="E99" s="146"/>
      <c r="F99" s="146"/>
      <c r="G99" s="146"/>
      <c r="H99" s="146"/>
      <c r="I99" s="146"/>
      <c r="J99" s="147">
        <f>J130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1806</v>
      </c>
      <c r="E100" s="146"/>
      <c r="F100" s="146"/>
      <c r="G100" s="146"/>
      <c r="H100" s="146"/>
      <c r="I100" s="146"/>
      <c r="J100" s="147">
        <f>J132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1807</v>
      </c>
      <c r="E101" s="146"/>
      <c r="F101" s="146"/>
      <c r="G101" s="146"/>
      <c r="H101" s="146"/>
      <c r="I101" s="146"/>
      <c r="J101" s="147">
        <f>J136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1808</v>
      </c>
      <c r="E102" s="146"/>
      <c r="F102" s="146"/>
      <c r="G102" s="146"/>
      <c r="H102" s="146"/>
      <c r="I102" s="146"/>
      <c r="J102" s="147">
        <f>J138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1809</v>
      </c>
      <c r="E103" s="146"/>
      <c r="F103" s="146"/>
      <c r="G103" s="146"/>
      <c r="H103" s="146"/>
      <c r="I103" s="146"/>
      <c r="J103" s="147">
        <f>J140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1810</v>
      </c>
      <c r="E104" s="146"/>
      <c r="F104" s="146"/>
      <c r="G104" s="146"/>
      <c r="H104" s="146"/>
      <c r="I104" s="146"/>
      <c r="J104" s="147">
        <f>J142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1811</v>
      </c>
      <c r="E105" s="146"/>
      <c r="F105" s="146"/>
      <c r="G105" s="146"/>
      <c r="H105" s="146"/>
      <c r="I105" s="146"/>
      <c r="J105" s="147">
        <f>J146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1812</v>
      </c>
      <c r="E106" s="146"/>
      <c r="F106" s="146"/>
      <c r="G106" s="146"/>
      <c r="H106" s="146"/>
      <c r="I106" s="146"/>
      <c r="J106" s="147">
        <f>J148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187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1" t="str">
        <f>E7</f>
        <v>Učebny kybernetické ochrany budova SPŠ D.K.n.L.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120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6 - Vedlejší náklady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F12</f>
        <v>Dvůr Králové n.L., J.Wolkera 133</v>
      </c>
      <c r="G120" s="37"/>
      <c r="H120" s="37"/>
      <c r="I120" s="31" t="s">
        <v>23</v>
      </c>
      <c r="J120" s="68" t="str">
        <f>IF(J12="","",J12)</f>
        <v>20. 7. 2023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7"/>
      <c r="E122" s="37"/>
      <c r="F122" s="26" t="str">
        <f>E15</f>
        <v>SPOŠ Dvůr Králové n.L., E.Krásnohorské 2029</v>
      </c>
      <c r="G122" s="37"/>
      <c r="H122" s="37"/>
      <c r="I122" s="31" t="s">
        <v>31</v>
      </c>
      <c r="J122" s="35" t="str">
        <f>E21</f>
        <v>Projektis spol. s r.o., Legionářská 562, D.K.n.L.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IF(E18="","",E18)</f>
        <v>Vyplň údaj</v>
      </c>
      <c r="G123" s="37"/>
      <c r="H123" s="37"/>
      <c r="I123" s="31" t="s">
        <v>34</v>
      </c>
      <c r="J123" s="35" t="str">
        <f>E24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48"/>
      <c r="B125" s="149"/>
      <c r="C125" s="150" t="s">
        <v>188</v>
      </c>
      <c r="D125" s="151" t="s">
        <v>62</v>
      </c>
      <c r="E125" s="151" t="s">
        <v>58</v>
      </c>
      <c r="F125" s="151" t="s">
        <v>59</v>
      </c>
      <c r="G125" s="151" t="s">
        <v>189</v>
      </c>
      <c r="H125" s="151" t="s">
        <v>190</v>
      </c>
      <c r="I125" s="151" t="s">
        <v>191</v>
      </c>
      <c r="J125" s="151" t="s">
        <v>163</v>
      </c>
      <c r="K125" s="152" t="s">
        <v>192</v>
      </c>
      <c r="L125" s="153"/>
      <c r="M125" s="85" t="s">
        <v>1</v>
      </c>
      <c r="N125" s="86" t="s">
        <v>41</v>
      </c>
      <c r="O125" s="86" t="s">
        <v>193</v>
      </c>
      <c r="P125" s="86" t="s">
        <v>194</v>
      </c>
      <c r="Q125" s="86" t="s">
        <v>195</v>
      </c>
      <c r="R125" s="86" t="s">
        <v>196</v>
      </c>
      <c r="S125" s="86" t="s">
        <v>197</v>
      </c>
      <c r="T125" s="87" t="s">
        <v>198</v>
      </c>
      <c r="U125" s="148"/>
      <c r="V125" s="148"/>
      <c r="W125" s="148"/>
      <c r="X125" s="148"/>
      <c r="Y125" s="148"/>
      <c r="Z125" s="148"/>
      <c r="AA125" s="148"/>
      <c r="AB125" s="148"/>
      <c r="AC125" s="148"/>
      <c r="AD125" s="148"/>
      <c r="AE125" s="148"/>
    </row>
    <row r="126" s="2" customFormat="1" ht="22.8" customHeight="1">
      <c r="A126" s="37"/>
      <c r="B126" s="38"/>
      <c r="C126" s="92" t="s">
        <v>199</v>
      </c>
      <c r="D126" s="37"/>
      <c r="E126" s="37"/>
      <c r="F126" s="37"/>
      <c r="G126" s="37"/>
      <c r="H126" s="37"/>
      <c r="I126" s="37"/>
      <c r="J126" s="154">
        <f>BK126</f>
        <v>0</v>
      </c>
      <c r="K126" s="37"/>
      <c r="L126" s="38"/>
      <c r="M126" s="88"/>
      <c r="N126" s="72"/>
      <c r="O126" s="89"/>
      <c r="P126" s="155">
        <f>P127</f>
        <v>0</v>
      </c>
      <c r="Q126" s="89"/>
      <c r="R126" s="155">
        <f>R127</f>
        <v>0</v>
      </c>
      <c r="S126" s="89"/>
      <c r="T126" s="156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165</v>
      </c>
      <c r="BK126" s="157">
        <f>BK127</f>
        <v>0</v>
      </c>
    </row>
    <row r="127" s="12" customFormat="1" ht="25.92" customHeight="1">
      <c r="A127" s="12"/>
      <c r="B127" s="158"/>
      <c r="C127" s="12"/>
      <c r="D127" s="159" t="s">
        <v>76</v>
      </c>
      <c r="E127" s="160" t="s">
        <v>1813</v>
      </c>
      <c r="F127" s="160" t="s">
        <v>1814</v>
      </c>
      <c r="G127" s="12"/>
      <c r="H127" s="12"/>
      <c r="I127" s="161"/>
      <c r="J127" s="162">
        <f>BK127</f>
        <v>0</v>
      </c>
      <c r="K127" s="12"/>
      <c r="L127" s="158"/>
      <c r="M127" s="163"/>
      <c r="N127" s="164"/>
      <c r="O127" s="164"/>
      <c r="P127" s="165">
        <f>P128+P130+P132+P136+P138+P140+P142+P146+P148</f>
        <v>0</v>
      </c>
      <c r="Q127" s="164"/>
      <c r="R127" s="165">
        <f>R128+R130+R132+R136+R138+R140+R142+R146+R148</f>
        <v>0</v>
      </c>
      <c r="S127" s="164"/>
      <c r="T127" s="166">
        <f>T128+T130+T132+T136+T138+T140+T142+T146+T148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9" t="s">
        <v>95</v>
      </c>
      <c r="AT127" s="167" t="s">
        <v>76</v>
      </c>
      <c r="AU127" s="167" t="s">
        <v>77</v>
      </c>
      <c r="AY127" s="159" t="s">
        <v>202</v>
      </c>
      <c r="BK127" s="168">
        <f>BK128+BK130+BK132+BK136+BK138+BK140+BK142+BK146+BK148</f>
        <v>0</v>
      </c>
    </row>
    <row r="128" s="12" customFormat="1" ht="22.8" customHeight="1">
      <c r="A128" s="12"/>
      <c r="B128" s="158"/>
      <c r="C128" s="12"/>
      <c r="D128" s="159" t="s">
        <v>76</v>
      </c>
      <c r="E128" s="169" t="s">
        <v>1815</v>
      </c>
      <c r="F128" s="169" t="s">
        <v>1816</v>
      </c>
      <c r="G128" s="12"/>
      <c r="H128" s="12"/>
      <c r="I128" s="161"/>
      <c r="J128" s="170">
        <f>BK128</f>
        <v>0</v>
      </c>
      <c r="K128" s="12"/>
      <c r="L128" s="158"/>
      <c r="M128" s="163"/>
      <c r="N128" s="164"/>
      <c r="O128" s="164"/>
      <c r="P128" s="165">
        <f>P129</f>
        <v>0</v>
      </c>
      <c r="Q128" s="164"/>
      <c r="R128" s="165">
        <f>R129</f>
        <v>0</v>
      </c>
      <c r="S128" s="164"/>
      <c r="T128" s="16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9" t="s">
        <v>95</v>
      </c>
      <c r="AT128" s="167" t="s">
        <v>76</v>
      </c>
      <c r="AU128" s="167" t="s">
        <v>8</v>
      </c>
      <c r="AY128" s="159" t="s">
        <v>202</v>
      </c>
      <c r="BK128" s="168">
        <f>BK129</f>
        <v>0</v>
      </c>
    </row>
    <row r="129" s="2" customFormat="1" ht="16.5" customHeight="1">
      <c r="A129" s="37"/>
      <c r="B129" s="171"/>
      <c r="C129" s="172" t="s">
        <v>8</v>
      </c>
      <c r="D129" s="172" t="s">
        <v>204</v>
      </c>
      <c r="E129" s="173" t="s">
        <v>1817</v>
      </c>
      <c r="F129" s="174" t="s">
        <v>1816</v>
      </c>
      <c r="G129" s="175" t="s">
        <v>1130</v>
      </c>
      <c r="H129" s="176">
        <v>1</v>
      </c>
      <c r="I129" s="177"/>
      <c r="J129" s="178">
        <f>ROUND(I129*H129,0)</f>
        <v>0</v>
      </c>
      <c r="K129" s="174" t="s">
        <v>1049</v>
      </c>
      <c r="L129" s="38"/>
      <c r="M129" s="179" t="s">
        <v>1</v>
      </c>
      <c r="N129" s="180" t="s">
        <v>42</v>
      </c>
      <c r="O129" s="76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1818</v>
      </c>
      <c r="AT129" s="183" t="s">
        <v>204</v>
      </c>
      <c r="AU129" s="183" t="s">
        <v>86</v>
      </c>
      <c r="AY129" s="18" t="s">
        <v>202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</v>
      </c>
      <c r="BK129" s="184">
        <f>ROUND(I129*H129,0)</f>
        <v>0</v>
      </c>
      <c r="BL129" s="18" t="s">
        <v>1818</v>
      </c>
      <c r="BM129" s="183" t="s">
        <v>1819</v>
      </c>
    </row>
    <row r="130" s="12" customFormat="1" ht="22.8" customHeight="1">
      <c r="A130" s="12"/>
      <c r="B130" s="158"/>
      <c r="C130" s="12"/>
      <c r="D130" s="159" t="s">
        <v>76</v>
      </c>
      <c r="E130" s="169" t="s">
        <v>1820</v>
      </c>
      <c r="F130" s="169" t="s">
        <v>1821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P131</f>
        <v>0</v>
      </c>
      <c r="Q130" s="164"/>
      <c r="R130" s="165">
        <f>R131</f>
        <v>0</v>
      </c>
      <c r="S130" s="164"/>
      <c r="T130" s="16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95</v>
      </c>
      <c r="AT130" s="167" t="s">
        <v>76</v>
      </c>
      <c r="AU130" s="167" t="s">
        <v>8</v>
      </c>
      <c r="AY130" s="159" t="s">
        <v>202</v>
      </c>
      <c r="BK130" s="168">
        <f>BK131</f>
        <v>0</v>
      </c>
    </row>
    <row r="131" s="2" customFormat="1" ht="16.5" customHeight="1">
      <c r="A131" s="37"/>
      <c r="B131" s="171"/>
      <c r="C131" s="172" t="s">
        <v>86</v>
      </c>
      <c r="D131" s="172" t="s">
        <v>204</v>
      </c>
      <c r="E131" s="173" t="s">
        <v>1822</v>
      </c>
      <c r="F131" s="174" t="s">
        <v>1821</v>
      </c>
      <c r="G131" s="175" t="s">
        <v>1130</v>
      </c>
      <c r="H131" s="176">
        <v>1</v>
      </c>
      <c r="I131" s="177"/>
      <c r="J131" s="178">
        <f>ROUND(I131*H131,0)</f>
        <v>0</v>
      </c>
      <c r="K131" s="174" t="s">
        <v>1049</v>
      </c>
      <c r="L131" s="38"/>
      <c r="M131" s="179" t="s">
        <v>1</v>
      </c>
      <c r="N131" s="180" t="s">
        <v>42</v>
      </c>
      <c r="O131" s="76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3" t="s">
        <v>1818</v>
      </c>
      <c r="AT131" s="183" t="s">
        <v>204</v>
      </c>
      <c r="AU131" s="183" t="s">
        <v>86</v>
      </c>
      <c r="AY131" s="18" t="s">
        <v>202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</v>
      </c>
      <c r="BK131" s="184">
        <f>ROUND(I131*H131,0)</f>
        <v>0</v>
      </c>
      <c r="BL131" s="18" t="s">
        <v>1818</v>
      </c>
      <c r="BM131" s="183" t="s">
        <v>1823</v>
      </c>
    </row>
    <row r="132" s="12" customFormat="1" ht="22.8" customHeight="1">
      <c r="A132" s="12"/>
      <c r="B132" s="158"/>
      <c r="C132" s="12"/>
      <c r="D132" s="159" t="s">
        <v>76</v>
      </c>
      <c r="E132" s="169" t="s">
        <v>1824</v>
      </c>
      <c r="F132" s="169" t="s">
        <v>1825</v>
      </c>
      <c r="G132" s="12"/>
      <c r="H132" s="12"/>
      <c r="I132" s="161"/>
      <c r="J132" s="170">
        <f>BK132</f>
        <v>0</v>
      </c>
      <c r="K132" s="12"/>
      <c r="L132" s="158"/>
      <c r="M132" s="163"/>
      <c r="N132" s="164"/>
      <c r="O132" s="164"/>
      <c r="P132" s="165">
        <f>SUM(P133:P135)</f>
        <v>0</v>
      </c>
      <c r="Q132" s="164"/>
      <c r="R132" s="165">
        <f>SUM(R133:R135)</f>
        <v>0</v>
      </c>
      <c r="S132" s="164"/>
      <c r="T132" s="166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95</v>
      </c>
      <c r="AT132" s="167" t="s">
        <v>76</v>
      </c>
      <c r="AU132" s="167" t="s">
        <v>8</v>
      </c>
      <c r="AY132" s="159" t="s">
        <v>202</v>
      </c>
      <c r="BK132" s="168">
        <f>SUM(BK133:BK135)</f>
        <v>0</v>
      </c>
    </row>
    <row r="133" s="2" customFormat="1" ht="16.5" customHeight="1">
      <c r="A133" s="37"/>
      <c r="B133" s="171"/>
      <c r="C133" s="172" t="s">
        <v>89</v>
      </c>
      <c r="D133" s="172" t="s">
        <v>204</v>
      </c>
      <c r="E133" s="173" t="s">
        <v>1826</v>
      </c>
      <c r="F133" s="174" t="s">
        <v>1825</v>
      </c>
      <c r="G133" s="175" t="s">
        <v>1130</v>
      </c>
      <c r="H133" s="176">
        <v>1</v>
      </c>
      <c r="I133" s="177"/>
      <c r="J133" s="178">
        <f>ROUND(I133*H133,0)</f>
        <v>0</v>
      </c>
      <c r="K133" s="174" t="s">
        <v>1049</v>
      </c>
      <c r="L133" s="38"/>
      <c r="M133" s="179" t="s">
        <v>1</v>
      </c>
      <c r="N133" s="180" t="s">
        <v>42</v>
      </c>
      <c r="O133" s="76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3" t="s">
        <v>1818</v>
      </c>
      <c r="AT133" s="183" t="s">
        <v>204</v>
      </c>
      <c r="AU133" s="183" t="s">
        <v>86</v>
      </c>
      <c r="AY133" s="18" t="s">
        <v>202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</v>
      </c>
      <c r="BK133" s="184">
        <f>ROUND(I133*H133,0)</f>
        <v>0</v>
      </c>
      <c r="BL133" s="18" t="s">
        <v>1818</v>
      </c>
      <c r="BM133" s="183" t="s">
        <v>1827</v>
      </c>
    </row>
    <row r="134" s="2" customFormat="1" ht="16.5" customHeight="1">
      <c r="A134" s="37"/>
      <c r="B134" s="171"/>
      <c r="C134" s="172" t="s">
        <v>92</v>
      </c>
      <c r="D134" s="172" t="s">
        <v>204</v>
      </c>
      <c r="E134" s="173" t="s">
        <v>1828</v>
      </c>
      <c r="F134" s="174" t="s">
        <v>1829</v>
      </c>
      <c r="G134" s="175" t="s">
        <v>1830</v>
      </c>
      <c r="H134" s="176">
        <v>10</v>
      </c>
      <c r="I134" s="177"/>
      <c r="J134" s="178">
        <f>ROUND(I134*H134,0)</f>
        <v>0</v>
      </c>
      <c r="K134" s="174" t="s">
        <v>1049</v>
      </c>
      <c r="L134" s="38"/>
      <c r="M134" s="179" t="s">
        <v>1</v>
      </c>
      <c r="N134" s="180" t="s">
        <v>42</v>
      </c>
      <c r="O134" s="7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1818</v>
      </c>
      <c r="AT134" s="183" t="s">
        <v>204</v>
      </c>
      <c r="AU134" s="183" t="s">
        <v>86</v>
      </c>
      <c r="AY134" s="18" t="s">
        <v>202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</v>
      </c>
      <c r="BK134" s="184">
        <f>ROUND(I134*H134,0)</f>
        <v>0</v>
      </c>
      <c r="BL134" s="18" t="s">
        <v>1818</v>
      </c>
      <c r="BM134" s="183" t="s">
        <v>1831</v>
      </c>
    </row>
    <row r="135" s="13" customFormat="1">
      <c r="A135" s="13"/>
      <c r="B135" s="185"/>
      <c r="C135" s="13"/>
      <c r="D135" s="186" t="s">
        <v>210</v>
      </c>
      <c r="E135" s="187" t="s">
        <v>1</v>
      </c>
      <c r="F135" s="188" t="s">
        <v>1832</v>
      </c>
      <c r="G135" s="13"/>
      <c r="H135" s="189">
        <v>10</v>
      </c>
      <c r="I135" s="190"/>
      <c r="J135" s="13"/>
      <c r="K135" s="13"/>
      <c r="L135" s="185"/>
      <c r="M135" s="191"/>
      <c r="N135" s="192"/>
      <c r="O135" s="192"/>
      <c r="P135" s="192"/>
      <c r="Q135" s="192"/>
      <c r="R135" s="192"/>
      <c r="S135" s="192"/>
      <c r="T135" s="19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7" t="s">
        <v>210</v>
      </c>
      <c r="AU135" s="187" t="s">
        <v>86</v>
      </c>
      <c r="AV135" s="13" t="s">
        <v>86</v>
      </c>
      <c r="AW135" s="13" t="s">
        <v>33</v>
      </c>
      <c r="AX135" s="13" t="s">
        <v>8</v>
      </c>
      <c r="AY135" s="187" t="s">
        <v>202</v>
      </c>
    </row>
    <row r="136" s="12" customFormat="1" ht="22.8" customHeight="1">
      <c r="A136" s="12"/>
      <c r="B136" s="158"/>
      <c r="C136" s="12"/>
      <c r="D136" s="159" t="s">
        <v>76</v>
      </c>
      <c r="E136" s="169" t="s">
        <v>1833</v>
      </c>
      <c r="F136" s="169" t="s">
        <v>1834</v>
      </c>
      <c r="G136" s="12"/>
      <c r="H136" s="12"/>
      <c r="I136" s="161"/>
      <c r="J136" s="170">
        <f>BK136</f>
        <v>0</v>
      </c>
      <c r="K136" s="12"/>
      <c r="L136" s="158"/>
      <c r="M136" s="163"/>
      <c r="N136" s="164"/>
      <c r="O136" s="164"/>
      <c r="P136" s="165">
        <f>P137</f>
        <v>0</v>
      </c>
      <c r="Q136" s="164"/>
      <c r="R136" s="165">
        <f>R137</f>
        <v>0</v>
      </c>
      <c r="S136" s="164"/>
      <c r="T136" s="166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9" t="s">
        <v>95</v>
      </c>
      <c r="AT136" s="167" t="s">
        <v>76</v>
      </c>
      <c r="AU136" s="167" t="s">
        <v>8</v>
      </c>
      <c r="AY136" s="159" t="s">
        <v>202</v>
      </c>
      <c r="BK136" s="168">
        <f>BK137</f>
        <v>0</v>
      </c>
    </row>
    <row r="137" s="2" customFormat="1" ht="16.5" customHeight="1">
      <c r="A137" s="37"/>
      <c r="B137" s="171"/>
      <c r="C137" s="172" t="s">
        <v>95</v>
      </c>
      <c r="D137" s="172" t="s">
        <v>204</v>
      </c>
      <c r="E137" s="173" t="s">
        <v>1835</v>
      </c>
      <c r="F137" s="174" t="s">
        <v>1834</v>
      </c>
      <c r="G137" s="175" t="s">
        <v>1130</v>
      </c>
      <c r="H137" s="176">
        <v>1</v>
      </c>
      <c r="I137" s="177"/>
      <c r="J137" s="178">
        <f>ROUND(I137*H137,0)</f>
        <v>0</v>
      </c>
      <c r="K137" s="174" t="s">
        <v>1049</v>
      </c>
      <c r="L137" s="38"/>
      <c r="M137" s="179" t="s">
        <v>1</v>
      </c>
      <c r="N137" s="180" t="s">
        <v>42</v>
      </c>
      <c r="O137" s="76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3" t="s">
        <v>1818</v>
      </c>
      <c r="AT137" s="183" t="s">
        <v>204</v>
      </c>
      <c r="AU137" s="183" t="s">
        <v>86</v>
      </c>
      <c r="AY137" s="18" t="s">
        <v>202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</v>
      </c>
      <c r="BK137" s="184">
        <f>ROUND(I137*H137,0)</f>
        <v>0</v>
      </c>
      <c r="BL137" s="18" t="s">
        <v>1818</v>
      </c>
      <c r="BM137" s="183" t="s">
        <v>1836</v>
      </c>
    </row>
    <row r="138" s="12" customFormat="1" ht="22.8" customHeight="1">
      <c r="A138" s="12"/>
      <c r="B138" s="158"/>
      <c r="C138" s="12"/>
      <c r="D138" s="159" t="s">
        <v>76</v>
      </c>
      <c r="E138" s="169" t="s">
        <v>1837</v>
      </c>
      <c r="F138" s="169" t="s">
        <v>1838</v>
      </c>
      <c r="G138" s="12"/>
      <c r="H138" s="12"/>
      <c r="I138" s="161"/>
      <c r="J138" s="170">
        <f>BK138</f>
        <v>0</v>
      </c>
      <c r="K138" s="12"/>
      <c r="L138" s="158"/>
      <c r="M138" s="163"/>
      <c r="N138" s="164"/>
      <c r="O138" s="164"/>
      <c r="P138" s="165">
        <f>P139</f>
        <v>0</v>
      </c>
      <c r="Q138" s="164"/>
      <c r="R138" s="165">
        <f>R139</f>
        <v>0</v>
      </c>
      <c r="S138" s="164"/>
      <c r="T138" s="166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9" t="s">
        <v>95</v>
      </c>
      <c r="AT138" s="167" t="s">
        <v>76</v>
      </c>
      <c r="AU138" s="167" t="s">
        <v>8</v>
      </c>
      <c r="AY138" s="159" t="s">
        <v>202</v>
      </c>
      <c r="BK138" s="168">
        <f>BK139</f>
        <v>0</v>
      </c>
    </row>
    <row r="139" s="2" customFormat="1" ht="16.5" customHeight="1">
      <c r="A139" s="37"/>
      <c r="B139" s="171"/>
      <c r="C139" s="172" t="s">
        <v>98</v>
      </c>
      <c r="D139" s="172" t="s">
        <v>204</v>
      </c>
      <c r="E139" s="173" t="s">
        <v>1839</v>
      </c>
      <c r="F139" s="174" t="s">
        <v>1838</v>
      </c>
      <c r="G139" s="175" t="s">
        <v>1130</v>
      </c>
      <c r="H139" s="176">
        <v>1</v>
      </c>
      <c r="I139" s="177"/>
      <c r="J139" s="178">
        <f>ROUND(I139*H139,0)</f>
        <v>0</v>
      </c>
      <c r="K139" s="174" t="s">
        <v>1049</v>
      </c>
      <c r="L139" s="38"/>
      <c r="M139" s="179" t="s">
        <v>1</v>
      </c>
      <c r="N139" s="180" t="s">
        <v>42</v>
      </c>
      <c r="O139" s="76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3" t="s">
        <v>1818</v>
      </c>
      <c r="AT139" s="183" t="s">
        <v>204</v>
      </c>
      <c r="AU139" s="183" t="s">
        <v>86</v>
      </c>
      <c r="AY139" s="18" t="s">
        <v>202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</v>
      </c>
      <c r="BK139" s="184">
        <f>ROUND(I139*H139,0)</f>
        <v>0</v>
      </c>
      <c r="BL139" s="18" t="s">
        <v>1818</v>
      </c>
      <c r="BM139" s="183" t="s">
        <v>1840</v>
      </c>
    </row>
    <row r="140" s="12" customFormat="1" ht="22.8" customHeight="1">
      <c r="A140" s="12"/>
      <c r="B140" s="158"/>
      <c r="C140" s="12"/>
      <c r="D140" s="159" t="s">
        <v>76</v>
      </c>
      <c r="E140" s="169" t="s">
        <v>1841</v>
      </c>
      <c r="F140" s="169" t="s">
        <v>1842</v>
      </c>
      <c r="G140" s="12"/>
      <c r="H140" s="12"/>
      <c r="I140" s="161"/>
      <c r="J140" s="170">
        <f>BK140</f>
        <v>0</v>
      </c>
      <c r="K140" s="12"/>
      <c r="L140" s="158"/>
      <c r="M140" s="163"/>
      <c r="N140" s="164"/>
      <c r="O140" s="164"/>
      <c r="P140" s="165">
        <f>P141</f>
        <v>0</v>
      </c>
      <c r="Q140" s="164"/>
      <c r="R140" s="165">
        <f>R141</f>
        <v>0</v>
      </c>
      <c r="S140" s="164"/>
      <c r="T140" s="166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9" t="s">
        <v>95</v>
      </c>
      <c r="AT140" s="167" t="s">
        <v>76</v>
      </c>
      <c r="AU140" s="167" t="s">
        <v>8</v>
      </c>
      <c r="AY140" s="159" t="s">
        <v>202</v>
      </c>
      <c r="BK140" s="168">
        <f>BK141</f>
        <v>0</v>
      </c>
    </row>
    <row r="141" s="2" customFormat="1" ht="16.5" customHeight="1">
      <c r="A141" s="37"/>
      <c r="B141" s="171"/>
      <c r="C141" s="172" t="s">
        <v>232</v>
      </c>
      <c r="D141" s="172" t="s">
        <v>204</v>
      </c>
      <c r="E141" s="173" t="s">
        <v>1843</v>
      </c>
      <c r="F141" s="174" t="s">
        <v>1842</v>
      </c>
      <c r="G141" s="175" t="s">
        <v>1130</v>
      </c>
      <c r="H141" s="176">
        <v>1</v>
      </c>
      <c r="I141" s="177"/>
      <c r="J141" s="178">
        <f>ROUND(I141*H141,0)</f>
        <v>0</v>
      </c>
      <c r="K141" s="174" t="s">
        <v>1049</v>
      </c>
      <c r="L141" s="38"/>
      <c r="M141" s="179" t="s">
        <v>1</v>
      </c>
      <c r="N141" s="180" t="s">
        <v>42</v>
      </c>
      <c r="O141" s="7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3" t="s">
        <v>1818</v>
      </c>
      <c r="AT141" s="183" t="s">
        <v>204</v>
      </c>
      <c r="AU141" s="183" t="s">
        <v>86</v>
      </c>
      <c r="AY141" s="18" t="s">
        <v>202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</v>
      </c>
      <c r="BK141" s="184">
        <f>ROUND(I141*H141,0)</f>
        <v>0</v>
      </c>
      <c r="BL141" s="18" t="s">
        <v>1818</v>
      </c>
      <c r="BM141" s="183" t="s">
        <v>1844</v>
      </c>
    </row>
    <row r="142" s="12" customFormat="1" ht="22.8" customHeight="1">
      <c r="A142" s="12"/>
      <c r="B142" s="158"/>
      <c r="C142" s="12"/>
      <c r="D142" s="159" t="s">
        <v>76</v>
      </c>
      <c r="E142" s="169" t="s">
        <v>1845</v>
      </c>
      <c r="F142" s="169" t="s">
        <v>1846</v>
      </c>
      <c r="G142" s="12"/>
      <c r="H142" s="12"/>
      <c r="I142" s="161"/>
      <c r="J142" s="170">
        <f>BK142</f>
        <v>0</v>
      </c>
      <c r="K142" s="12"/>
      <c r="L142" s="158"/>
      <c r="M142" s="163"/>
      <c r="N142" s="164"/>
      <c r="O142" s="164"/>
      <c r="P142" s="165">
        <f>SUM(P143:P145)</f>
        <v>0</v>
      </c>
      <c r="Q142" s="164"/>
      <c r="R142" s="165">
        <f>SUM(R143:R145)</f>
        <v>0</v>
      </c>
      <c r="S142" s="164"/>
      <c r="T142" s="166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9" t="s">
        <v>95</v>
      </c>
      <c r="AT142" s="167" t="s">
        <v>76</v>
      </c>
      <c r="AU142" s="167" t="s">
        <v>8</v>
      </c>
      <c r="AY142" s="159" t="s">
        <v>202</v>
      </c>
      <c r="BK142" s="168">
        <f>SUM(BK143:BK145)</f>
        <v>0</v>
      </c>
    </row>
    <row r="143" s="2" customFormat="1" ht="16.5" customHeight="1">
      <c r="A143" s="37"/>
      <c r="B143" s="171"/>
      <c r="C143" s="172" t="s">
        <v>238</v>
      </c>
      <c r="D143" s="172" t="s">
        <v>204</v>
      </c>
      <c r="E143" s="173" t="s">
        <v>1847</v>
      </c>
      <c r="F143" s="174" t="s">
        <v>1846</v>
      </c>
      <c r="G143" s="175" t="s">
        <v>1130</v>
      </c>
      <c r="H143" s="176">
        <v>1</v>
      </c>
      <c r="I143" s="177"/>
      <c r="J143" s="178">
        <f>ROUND(I143*H143,0)</f>
        <v>0</v>
      </c>
      <c r="K143" s="174" t="s">
        <v>1049</v>
      </c>
      <c r="L143" s="38"/>
      <c r="M143" s="179" t="s">
        <v>1</v>
      </c>
      <c r="N143" s="180" t="s">
        <v>42</v>
      </c>
      <c r="O143" s="76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3" t="s">
        <v>1818</v>
      </c>
      <c r="AT143" s="183" t="s">
        <v>204</v>
      </c>
      <c r="AU143" s="183" t="s">
        <v>86</v>
      </c>
      <c r="AY143" s="18" t="s">
        <v>202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</v>
      </c>
      <c r="BK143" s="184">
        <f>ROUND(I143*H143,0)</f>
        <v>0</v>
      </c>
      <c r="BL143" s="18" t="s">
        <v>1818</v>
      </c>
      <c r="BM143" s="183" t="s">
        <v>1848</v>
      </c>
    </row>
    <row r="144" s="2" customFormat="1" ht="16.5" customHeight="1">
      <c r="A144" s="37"/>
      <c r="B144" s="171"/>
      <c r="C144" s="172" t="s">
        <v>244</v>
      </c>
      <c r="D144" s="172" t="s">
        <v>204</v>
      </c>
      <c r="E144" s="173" t="s">
        <v>1849</v>
      </c>
      <c r="F144" s="174" t="s">
        <v>1850</v>
      </c>
      <c r="G144" s="175" t="s">
        <v>1830</v>
      </c>
      <c r="H144" s="176">
        <v>6</v>
      </c>
      <c r="I144" s="177"/>
      <c r="J144" s="178">
        <f>ROUND(I144*H144,0)</f>
        <v>0</v>
      </c>
      <c r="K144" s="174" t="s">
        <v>1049</v>
      </c>
      <c r="L144" s="38"/>
      <c r="M144" s="179" t="s">
        <v>1</v>
      </c>
      <c r="N144" s="180" t="s">
        <v>42</v>
      </c>
      <c r="O144" s="7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1818</v>
      </c>
      <c r="AT144" s="183" t="s">
        <v>204</v>
      </c>
      <c r="AU144" s="183" t="s">
        <v>86</v>
      </c>
      <c r="AY144" s="18" t="s">
        <v>202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</v>
      </c>
      <c r="BK144" s="184">
        <f>ROUND(I144*H144,0)</f>
        <v>0</v>
      </c>
      <c r="BL144" s="18" t="s">
        <v>1818</v>
      </c>
      <c r="BM144" s="183" t="s">
        <v>1851</v>
      </c>
    </row>
    <row r="145" s="13" customFormat="1">
      <c r="A145" s="13"/>
      <c r="B145" s="185"/>
      <c r="C145" s="13"/>
      <c r="D145" s="186" t="s">
        <v>210</v>
      </c>
      <c r="E145" s="187" t="s">
        <v>1</v>
      </c>
      <c r="F145" s="188" t="s">
        <v>1852</v>
      </c>
      <c r="G145" s="13"/>
      <c r="H145" s="189">
        <v>6</v>
      </c>
      <c r="I145" s="190"/>
      <c r="J145" s="13"/>
      <c r="K145" s="13"/>
      <c r="L145" s="185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210</v>
      </c>
      <c r="AU145" s="187" t="s">
        <v>86</v>
      </c>
      <c r="AV145" s="13" t="s">
        <v>86</v>
      </c>
      <c r="AW145" s="13" t="s">
        <v>33</v>
      </c>
      <c r="AX145" s="13" t="s">
        <v>8</v>
      </c>
      <c r="AY145" s="187" t="s">
        <v>202</v>
      </c>
    </row>
    <row r="146" s="12" customFormat="1" ht="22.8" customHeight="1">
      <c r="A146" s="12"/>
      <c r="B146" s="158"/>
      <c r="C146" s="12"/>
      <c r="D146" s="159" t="s">
        <v>76</v>
      </c>
      <c r="E146" s="169" t="s">
        <v>1853</v>
      </c>
      <c r="F146" s="169" t="s">
        <v>1854</v>
      </c>
      <c r="G146" s="12"/>
      <c r="H146" s="12"/>
      <c r="I146" s="161"/>
      <c r="J146" s="170">
        <f>BK146</f>
        <v>0</v>
      </c>
      <c r="K146" s="12"/>
      <c r="L146" s="158"/>
      <c r="M146" s="163"/>
      <c r="N146" s="164"/>
      <c r="O146" s="164"/>
      <c r="P146" s="165">
        <f>P147</f>
        <v>0</v>
      </c>
      <c r="Q146" s="164"/>
      <c r="R146" s="165">
        <f>R147</f>
        <v>0</v>
      </c>
      <c r="S146" s="164"/>
      <c r="T146" s="166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9" t="s">
        <v>95</v>
      </c>
      <c r="AT146" s="167" t="s">
        <v>76</v>
      </c>
      <c r="AU146" s="167" t="s">
        <v>8</v>
      </c>
      <c r="AY146" s="159" t="s">
        <v>202</v>
      </c>
      <c r="BK146" s="168">
        <f>BK147</f>
        <v>0</v>
      </c>
    </row>
    <row r="147" s="2" customFormat="1" ht="16.5" customHeight="1">
      <c r="A147" s="37"/>
      <c r="B147" s="171"/>
      <c r="C147" s="172" t="s">
        <v>248</v>
      </c>
      <c r="D147" s="172" t="s">
        <v>204</v>
      </c>
      <c r="E147" s="173" t="s">
        <v>1855</v>
      </c>
      <c r="F147" s="174" t="s">
        <v>1856</v>
      </c>
      <c r="G147" s="175" t="s">
        <v>1130</v>
      </c>
      <c r="H147" s="176">
        <v>1</v>
      </c>
      <c r="I147" s="177"/>
      <c r="J147" s="178">
        <f>ROUND(I147*H147,0)</f>
        <v>0</v>
      </c>
      <c r="K147" s="174" t="s">
        <v>1049</v>
      </c>
      <c r="L147" s="38"/>
      <c r="M147" s="179" t="s">
        <v>1</v>
      </c>
      <c r="N147" s="180" t="s">
        <v>42</v>
      </c>
      <c r="O147" s="76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1818</v>
      </c>
      <c r="AT147" s="183" t="s">
        <v>204</v>
      </c>
      <c r="AU147" s="183" t="s">
        <v>86</v>
      </c>
      <c r="AY147" s="18" t="s">
        <v>202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</v>
      </c>
      <c r="BK147" s="184">
        <f>ROUND(I147*H147,0)</f>
        <v>0</v>
      </c>
      <c r="BL147" s="18" t="s">
        <v>1818</v>
      </c>
      <c r="BM147" s="183" t="s">
        <v>1857</v>
      </c>
    </row>
    <row r="148" s="12" customFormat="1" ht="22.8" customHeight="1">
      <c r="A148" s="12"/>
      <c r="B148" s="158"/>
      <c r="C148" s="12"/>
      <c r="D148" s="159" t="s">
        <v>76</v>
      </c>
      <c r="E148" s="169" t="s">
        <v>1858</v>
      </c>
      <c r="F148" s="169" t="s">
        <v>1859</v>
      </c>
      <c r="G148" s="12"/>
      <c r="H148" s="12"/>
      <c r="I148" s="161"/>
      <c r="J148" s="170">
        <f>BK148</f>
        <v>0</v>
      </c>
      <c r="K148" s="12"/>
      <c r="L148" s="158"/>
      <c r="M148" s="163"/>
      <c r="N148" s="164"/>
      <c r="O148" s="164"/>
      <c r="P148" s="165">
        <f>P149</f>
        <v>0</v>
      </c>
      <c r="Q148" s="164"/>
      <c r="R148" s="165">
        <f>R149</f>
        <v>0</v>
      </c>
      <c r="S148" s="164"/>
      <c r="T148" s="166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9" t="s">
        <v>95</v>
      </c>
      <c r="AT148" s="167" t="s">
        <v>76</v>
      </c>
      <c r="AU148" s="167" t="s">
        <v>8</v>
      </c>
      <c r="AY148" s="159" t="s">
        <v>202</v>
      </c>
      <c r="BK148" s="168">
        <f>BK149</f>
        <v>0</v>
      </c>
    </row>
    <row r="149" s="2" customFormat="1" ht="16.5" customHeight="1">
      <c r="A149" s="37"/>
      <c r="B149" s="171"/>
      <c r="C149" s="172" t="s">
        <v>82</v>
      </c>
      <c r="D149" s="172" t="s">
        <v>204</v>
      </c>
      <c r="E149" s="173" t="s">
        <v>1860</v>
      </c>
      <c r="F149" s="174" t="s">
        <v>1859</v>
      </c>
      <c r="G149" s="175" t="s">
        <v>1130</v>
      </c>
      <c r="H149" s="176">
        <v>1</v>
      </c>
      <c r="I149" s="177"/>
      <c r="J149" s="178">
        <f>ROUND(I149*H149,0)</f>
        <v>0</v>
      </c>
      <c r="K149" s="174" t="s">
        <v>1049</v>
      </c>
      <c r="L149" s="38"/>
      <c r="M149" s="228" t="s">
        <v>1</v>
      </c>
      <c r="N149" s="229" t="s">
        <v>42</v>
      </c>
      <c r="O149" s="225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3" t="s">
        <v>1818</v>
      </c>
      <c r="AT149" s="183" t="s">
        <v>204</v>
      </c>
      <c r="AU149" s="183" t="s">
        <v>86</v>
      </c>
      <c r="AY149" s="18" t="s">
        <v>202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</v>
      </c>
      <c r="BK149" s="184">
        <f>ROUND(I149*H149,0)</f>
        <v>0</v>
      </c>
      <c r="BL149" s="18" t="s">
        <v>1818</v>
      </c>
      <c r="BM149" s="183" t="s">
        <v>1861</v>
      </c>
    </row>
    <row r="150" s="2" customFormat="1" ht="6.96" customHeight="1">
      <c r="A150" s="37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38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autoFilter ref="C125:K14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1862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8" t="str">
        <f>'Rekapitulace stavby'!AN8</f>
        <v>20. 7. 2023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8"/>
      <c r="B9" s="149"/>
      <c r="C9" s="150" t="s">
        <v>58</v>
      </c>
      <c r="D9" s="151" t="s">
        <v>59</v>
      </c>
      <c r="E9" s="151" t="s">
        <v>189</v>
      </c>
      <c r="F9" s="152" t="s">
        <v>1863</v>
      </c>
      <c r="G9" s="148"/>
      <c r="H9" s="149"/>
    </row>
    <row r="10" s="2" customFormat="1" ht="26.4" customHeight="1">
      <c r="A10" s="37"/>
      <c r="B10" s="38"/>
      <c r="C10" s="230" t="s">
        <v>1864</v>
      </c>
      <c r="D10" s="230" t="s">
        <v>83</v>
      </c>
      <c r="E10" s="37"/>
      <c r="F10" s="37"/>
      <c r="G10" s="37"/>
      <c r="H10" s="38"/>
    </row>
    <row r="11" s="2" customFormat="1" ht="16.8" customHeight="1">
      <c r="A11" s="37"/>
      <c r="B11" s="38"/>
      <c r="C11" s="231" t="s">
        <v>101</v>
      </c>
      <c r="D11" s="232" t="s">
        <v>102</v>
      </c>
      <c r="E11" s="233" t="s">
        <v>1</v>
      </c>
      <c r="F11" s="234">
        <v>1.3069999999999999</v>
      </c>
      <c r="G11" s="37"/>
      <c r="H11" s="38"/>
    </row>
    <row r="12" s="2" customFormat="1" ht="16.8" customHeight="1">
      <c r="A12" s="37"/>
      <c r="B12" s="38"/>
      <c r="C12" s="235" t="s">
        <v>1</v>
      </c>
      <c r="D12" s="235" t="s">
        <v>211</v>
      </c>
      <c r="E12" s="18" t="s">
        <v>1</v>
      </c>
      <c r="F12" s="236">
        <v>0.75</v>
      </c>
      <c r="G12" s="37"/>
      <c r="H12" s="38"/>
    </row>
    <row r="13" s="2" customFormat="1" ht="16.8" customHeight="1">
      <c r="A13" s="37"/>
      <c r="B13" s="38"/>
      <c r="C13" s="235" t="s">
        <v>1</v>
      </c>
      <c r="D13" s="235" t="s">
        <v>212</v>
      </c>
      <c r="E13" s="18" t="s">
        <v>1</v>
      </c>
      <c r="F13" s="236">
        <v>0.55700000000000005</v>
      </c>
      <c r="G13" s="37"/>
      <c r="H13" s="38"/>
    </row>
    <row r="14" s="2" customFormat="1" ht="16.8" customHeight="1">
      <c r="A14" s="37"/>
      <c r="B14" s="38"/>
      <c r="C14" s="235" t="s">
        <v>101</v>
      </c>
      <c r="D14" s="235" t="s">
        <v>213</v>
      </c>
      <c r="E14" s="18" t="s">
        <v>1</v>
      </c>
      <c r="F14" s="236">
        <v>1.3069999999999999</v>
      </c>
      <c r="G14" s="37"/>
      <c r="H14" s="38"/>
    </row>
    <row r="15" s="2" customFormat="1" ht="16.8" customHeight="1">
      <c r="A15" s="37"/>
      <c r="B15" s="38"/>
      <c r="C15" s="237" t="s">
        <v>1865</v>
      </c>
      <c r="D15" s="37"/>
      <c r="E15" s="37"/>
      <c r="F15" s="37"/>
      <c r="G15" s="37"/>
      <c r="H15" s="38"/>
    </row>
    <row r="16" s="2" customFormat="1">
      <c r="A16" s="37"/>
      <c r="B16" s="38"/>
      <c r="C16" s="235" t="s">
        <v>205</v>
      </c>
      <c r="D16" s="235" t="s">
        <v>206</v>
      </c>
      <c r="E16" s="18" t="s">
        <v>207</v>
      </c>
      <c r="F16" s="236">
        <v>1.3069999999999999</v>
      </c>
      <c r="G16" s="37"/>
      <c r="H16" s="38"/>
    </row>
    <row r="17" s="2" customFormat="1">
      <c r="A17" s="37"/>
      <c r="B17" s="38"/>
      <c r="C17" s="235" t="s">
        <v>214</v>
      </c>
      <c r="D17" s="235" t="s">
        <v>215</v>
      </c>
      <c r="E17" s="18" t="s">
        <v>207</v>
      </c>
      <c r="F17" s="236">
        <v>1.3069999999999999</v>
      </c>
      <c r="G17" s="37"/>
      <c r="H17" s="38"/>
    </row>
    <row r="18" s="2" customFormat="1">
      <c r="A18" s="37"/>
      <c r="B18" s="38"/>
      <c r="C18" s="235" t="s">
        <v>217</v>
      </c>
      <c r="D18" s="235" t="s">
        <v>218</v>
      </c>
      <c r="E18" s="18" t="s">
        <v>207</v>
      </c>
      <c r="F18" s="236">
        <v>1.3069999999999999</v>
      </c>
      <c r="G18" s="37"/>
      <c r="H18" s="38"/>
    </row>
    <row r="19" s="2" customFormat="1">
      <c r="A19" s="37"/>
      <c r="B19" s="38"/>
      <c r="C19" s="235" t="s">
        <v>220</v>
      </c>
      <c r="D19" s="235" t="s">
        <v>221</v>
      </c>
      <c r="E19" s="18" t="s">
        <v>207</v>
      </c>
      <c r="F19" s="236">
        <v>1.3069999999999999</v>
      </c>
      <c r="G19" s="37"/>
      <c r="H19" s="38"/>
    </row>
    <row r="20" s="2" customFormat="1">
      <c r="A20" s="37"/>
      <c r="B20" s="38"/>
      <c r="C20" s="235" t="s">
        <v>223</v>
      </c>
      <c r="D20" s="235" t="s">
        <v>224</v>
      </c>
      <c r="E20" s="18" t="s">
        <v>225</v>
      </c>
      <c r="F20" s="236">
        <v>2.3530000000000002</v>
      </c>
      <c r="G20" s="37"/>
      <c r="H20" s="38"/>
    </row>
    <row r="21" s="2" customFormat="1" ht="16.8" customHeight="1">
      <c r="A21" s="37"/>
      <c r="B21" s="38"/>
      <c r="C21" s="235" t="s">
        <v>228</v>
      </c>
      <c r="D21" s="235" t="s">
        <v>229</v>
      </c>
      <c r="E21" s="18" t="s">
        <v>207</v>
      </c>
      <c r="F21" s="236">
        <v>1.3069999999999999</v>
      </c>
      <c r="G21" s="37"/>
      <c r="H21" s="38"/>
    </row>
    <row r="22" s="2" customFormat="1" ht="16.8" customHeight="1">
      <c r="A22" s="37"/>
      <c r="B22" s="38"/>
      <c r="C22" s="231" t="s">
        <v>104</v>
      </c>
      <c r="D22" s="232" t="s">
        <v>105</v>
      </c>
      <c r="E22" s="233" t="s">
        <v>1</v>
      </c>
      <c r="F22" s="234">
        <v>122.503</v>
      </c>
      <c r="G22" s="37"/>
      <c r="H22" s="38"/>
    </row>
    <row r="23" s="2" customFormat="1" ht="16.8" customHeight="1">
      <c r="A23" s="37"/>
      <c r="B23" s="38"/>
      <c r="C23" s="235" t="s">
        <v>1</v>
      </c>
      <c r="D23" s="235" t="s">
        <v>341</v>
      </c>
      <c r="E23" s="18" t="s">
        <v>1</v>
      </c>
      <c r="F23" s="236">
        <v>9.4689999999999994</v>
      </c>
      <c r="G23" s="37"/>
      <c r="H23" s="38"/>
    </row>
    <row r="24" s="2" customFormat="1" ht="16.8" customHeight="1">
      <c r="A24" s="37"/>
      <c r="B24" s="38"/>
      <c r="C24" s="235" t="s">
        <v>1</v>
      </c>
      <c r="D24" s="235" t="s">
        <v>342</v>
      </c>
      <c r="E24" s="18" t="s">
        <v>1</v>
      </c>
      <c r="F24" s="236">
        <v>3.3119999999999998</v>
      </c>
      <c r="G24" s="37"/>
      <c r="H24" s="38"/>
    </row>
    <row r="25" s="2" customFormat="1" ht="16.8" customHeight="1">
      <c r="A25" s="37"/>
      <c r="B25" s="38"/>
      <c r="C25" s="235" t="s">
        <v>1</v>
      </c>
      <c r="D25" s="235" t="s">
        <v>343</v>
      </c>
      <c r="E25" s="18" t="s">
        <v>1</v>
      </c>
      <c r="F25" s="236">
        <v>63.792000000000002</v>
      </c>
      <c r="G25" s="37"/>
      <c r="H25" s="38"/>
    </row>
    <row r="26" s="2" customFormat="1" ht="16.8" customHeight="1">
      <c r="A26" s="37"/>
      <c r="B26" s="38"/>
      <c r="C26" s="235" t="s">
        <v>1</v>
      </c>
      <c r="D26" s="235" t="s">
        <v>344</v>
      </c>
      <c r="E26" s="18" t="s">
        <v>1</v>
      </c>
      <c r="F26" s="236">
        <v>2.6230000000000002</v>
      </c>
      <c r="G26" s="37"/>
      <c r="H26" s="38"/>
    </row>
    <row r="27" s="2" customFormat="1" ht="16.8" customHeight="1">
      <c r="A27" s="37"/>
      <c r="B27" s="38"/>
      <c r="C27" s="235" t="s">
        <v>1</v>
      </c>
      <c r="D27" s="235" t="s">
        <v>345</v>
      </c>
      <c r="E27" s="18" t="s">
        <v>1</v>
      </c>
      <c r="F27" s="236">
        <v>6.4269999999999996</v>
      </c>
      <c r="G27" s="37"/>
      <c r="H27" s="38"/>
    </row>
    <row r="28" s="2" customFormat="1" ht="16.8" customHeight="1">
      <c r="A28" s="37"/>
      <c r="B28" s="38"/>
      <c r="C28" s="235" t="s">
        <v>1</v>
      </c>
      <c r="D28" s="235" t="s">
        <v>347</v>
      </c>
      <c r="E28" s="18" t="s">
        <v>1</v>
      </c>
      <c r="F28" s="236">
        <v>3.948</v>
      </c>
      <c r="G28" s="37"/>
      <c r="H28" s="38"/>
    </row>
    <row r="29" s="2" customFormat="1" ht="16.8" customHeight="1">
      <c r="A29" s="37"/>
      <c r="B29" s="38"/>
      <c r="C29" s="235" t="s">
        <v>1</v>
      </c>
      <c r="D29" s="235" t="s">
        <v>348</v>
      </c>
      <c r="E29" s="18" t="s">
        <v>1</v>
      </c>
      <c r="F29" s="236">
        <v>5.7599999999999998</v>
      </c>
      <c r="G29" s="37"/>
      <c r="H29" s="38"/>
    </row>
    <row r="30" s="2" customFormat="1" ht="16.8" customHeight="1">
      <c r="A30" s="37"/>
      <c r="B30" s="38"/>
      <c r="C30" s="235" t="s">
        <v>1</v>
      </c>
      <c r="D30" s="235" t="s">
        <v>349</v>
      </c>
      <c r="E30" s="18" t="s">
        <v>1</v>
      </c>
      <c r="F30" s="236">
        <v>0.96799999999999997</v>
      </c>
      <c r="G30" s="37"/>
      <c r="H30" s="38"/>
    </row>
    <row r="31" s="2" customFormat="1" ht="16.8" customHeight="1">
      <c r="A31" s="37"/>
      <c r="B31" s="38"/>
      <c r="C31" s="235" t="s">
        <v>1</v>
      </c>
      <c r="D31" s="235" t="s">
        <v>350</v>
      </c>
      <c r="E31" s="18" t="s">
        <v>1</v>
      </c>
      <c r="F31" s="236">
        <v>3.1949999999999998</v>
      </c>
      <c r="G31" s="37"/>
      <c r="H31" s="38"/>
    </row>
    <row r="32" s="2" customFormat="1" ht="16.8" customHeight="1">
      <c r="A32" s="37"/>
      <c r="B32" s="38"/>
      <c r="C32" s="235" t="s">
        <v>1</v>
      </c>
      <c r="D32" s="235" t="s">
        <v>350</v>
      </c>
      <c r="E32" s="18" t="s">
        <v>1</v>
      </c>
      <c r="F32" s="236">
        <v>3.1949999999999998</v>
      </c>
      <c r="G32" s="37"/>
      <c r="H32" s="38"/>
    </row>
    <row r="33" s="2" customFormat="1" ht="16.8" customHeight="1">
      <c r="A33" s="37"/>
      <c r="B33" s="38"/>
      <c r="C33" s="235" t="s">
        <v>1</v>
      </c>
      <c r="D33" s="235" t="s">
        <v>351</v>
      </c>
      <c r="E33" s="18" t="s">
        <v>1</v>
      </c>
      <c r="F33" s="236">
        <v>6.21</v>
      </c>
      <c r="G33" s="37"/>
      <c r="H33" s="38"/>
    </row>
    <row r="34" s="2" customFormat="1" ht="16.8" customHeight="1">
      <c r="A34" s="37"/>
      <c r="B34" s="38"/>
      <c r="C34" s="235" t="s">
        <v>1</v>
      </c>
      <c r="D34" s="235" t="s">
        <v>352</v>
      </c>
      <c r="E34" s="18" t="s">
        <v>1</v>
      </c>
      <c r="F34" s="236">
        <v>13.603999999999999</v>
      </c>
      <c r="G34" s="37"/>
      <c r="H34" s="38"/>
    </row>
    <row r="35" s="2" customFormat="1" ht="16.8" customHeight="1">
      <c r="A35" s="37"/>
      <c r="B35" s="38"/>
      <c r="C35" s="235" t="s">
        <v>104</v>
      </c>
      <c r="D35" s="235" t="s">
        <v>354</v>
      </c>
      <c r="E35" s="18" t="s">
        <v>1</v>
      </c>
      <c r="F35" s="236">
        <v>122.503</v>
      </c>
      <c r="G35" s="37"/>
      <c r="H35" s="38"/>
    </row>
    <row r="36" s="2" customFormat="1" ht="16.8" customHeight="1">
      <c r="A36" s="37"/>
      <c r="B36" s="38"/>
      <c r="C36" s="237" t="s">
        <v>1865</v>
      </c>
      <c r="D36" s="37"/>
      <c r="E36" s="37"/>
      <c r="F36" s="37"/>
      <c r="G36" s="37"/>
      <c r="H36" s="38"/>
    </row>
    <row r="37" s="2" customFormat="1" ht="16.8" customHeight="1">
      <c r="A37" s="37"/>
      <c r="B37" s="38"/>
      <c r="C37" s="235" t="s">
        <v>338</v>
      </c>
      <c r="D37" s="235" t="s">
        <v>339</v>
      </c>
      <c r="E37" s="18" t="s">
        <v>241</v>
      </c>
      <c r="F37" s="236">
        <v>122.503</v>
      </c>
      <c r="G37" s="37"/>
      <c r="H37" s="38"/>
    </row>
    <row r="38" s="2" customFormat="1" ht="16.8" customHeight="1">
      <c r="A38" s="37"/>
      <c r="B38" s="38"/>
      <c r="C38" s="235" t="s">
        <v>356</v>
      </c>
      <c r="D38" s="235" t="s">
        <v>357</v>
      </c>
      <c r="E38" s="18" t="s">
        <v>241</v>
      </c>
      <c r="F38" s="236">
        <v>122.503</v>
      </c>
      <c r="G38" s="37"/>
      <c r="H38" s="38"/>
    </row>
    <row r="39" s="2" customFormat="1" ht="16.8" customHeight="1">
      <c r="A39" s="37"/>
      <c r="B39" s="38"/>
      <c r="C39" s="231" t="s">
        <v>108</v>
      </c>
      <c r="D39" s="232" t="s">
        <v>109</v>
      </c>
      <c r="E39" s="233" t="s">
        <v>1</v>
      </c>
      <c r="F39" s="234">
        <v>83.622</v>
      </c>
      <c r="G39" s="37"/>
      <c r="H39" s="38"/>
    </row>
    <row r="40" s="2" customFormat="1" ht="16.8" customHeight="1">
      <c r="A40" s="37"/>
      <c r="B40" s="38"/>
      <c r="C40" s="235" t="s">
        <v>1</v>
      </c>
      <c r="D40" s="235" t="s">
        <v>373</v>
      </c>
      <c r="E40" s="18" t="s">
        <v>1</v>
      </c>
      <c r="F40" s="236">
        <v>85.804000000000002</v>
      </c>
      <c r="G40" s="37"/>
      <c r="H40" s="38"/>
    </row>
    <row r="41" s="2" customFormat="1" ht="16.8" customHeight="1">
      <c r="A41" s="37"/>
      <c r="B41" s="38"/>
      <c r="C41" s="235" t="s">
        <v>1</v>
      </c>
      <c r="D41" s="235" t="s">
        <v>270</v>
      </c>
      <c r="E41" s="18" t="s">
        <v>1</v>
      </c>
      <c r="F41" s="236">
        <v>-4.9020000000000001</v>
      </c>
      <c r="G41" s="37"/>
      <c r="H41" s="38"/>
    </row>
    <row r="42" s="2" customFormat="1" ht="16.8" customHeight="1">
      <c r="A42" s="37"/>
      <c r="B42" s="38"/>
      <c r="C42" s="235" t="s">
        <v>1</v>
      </c>
      <c r="D42" s="235" t="s">
        <v>374</v>
      </c>
      <c r="E42" s="18" t="s">
        <v>1</v>
      </c>
      <c r="F42" s="236">
        <v>2.7200000000000002</v>
      </c>
      <c r="G42" s="37"/>
      <c r="H42" s="38"/>
    </row>
    <row r="43" s="2" customFormat="1" ht="16.8" customHeight="1">
      <c r="A43" s="37"/>
      <c r="B43" s="38"/>
      <c r="C43" s="235" t="s">
        <v>108</v>
      </c>
      <c r="D43" s="235" t="s">
        <v>354</v>
      </c>
      <c r="E43" s="18" t="s">
        <v>1</v>
      </c>
      <c r="F43" s="236">
        <v>83.622</v>
      </c>
      <c r="G43" s="37"/>
      <c r="H43" s="38"/>
    </row>
    <row r="44" s="2" customFormat="1" ht="16.8" customHeight="1">
      <c r="A44" s="37"/>
      <c r="B44" s="38"/>
      <c r="C44" s="237" t="s">
        <v>1865</v>
      </c>
      <c r="D44" s="37"/>
      <c r="E44" s="37"/>
      <c r="F44" s="37"/>
      <c r="G44" s="37"/>
      <c r="H44" s="38"/>
    </row>
    <row r="45" s="2" customFormat="1" ht="16.8" customHeight="1">
      <c r="A45" s="37"/>
      <c r="B45" s="38"/>
      <c r="C45" s="235" t="s">
        <v>370</v>
      </c>
      <c r="D45" s="235" t="s">
        <v>371</v>
      </c>
      <c r="E45" s="18" t="s">
        <v>241</v>
      </c>
      <c r="F45" s="236">
        <v>83.622</v>
      </c>
      <c r="G45" s="37"/>
      <c r="H45" s="38"/>
    </row>
    <row r="46" s="2" customFormat="1">
      <c r="A46" s="37"/>
      <c r="B46" s="38"/>
      <c r="C46" s="235" t="s">
        <v>377</v>
      </c>
      <c r="D46" s="235" t="s">
        <v>378</v>
      </c>
      <c r="E46" s="18" t="s">
        <v>241</v>
      </c>
      <c r="F46" s="236">
        <v>83.622</v>
      </c>
      <c r="G46" s="37"/>
      <c r="H46" s="38"/>
    </row>
    <row r="47" s="2" customFormat="1" ht="16.8" customHeight="1">
      <c r="A47" s="37"/>
      <c r="B47" s="38"/>
      <c r="C47" s="231" t="s">
        <v>111</v>
      </c>
      <c r="D47" s="232" t="s">
        <v>112</v>
      </c>
      <c r="E47" s="233" t="s">
        <v>1</v>
      </c>
      <c r="F47" s="234">
        <v>98.849999999999994</v>
      </c>
      <c r="G47" s="37"/>
      <c r="H47" s="38"/>
    </row>
    <row r="48" s="2" customFormat="1" ht="16.8" customHeight="1">
      <c r="A48" s="37"/>
      <c r="B48" s="38"/>
      <c r="C48" s="235" t="s">
        <v>1</v>
      </c>
      <c r="D48" s="235" t="s">
        <v>491</v>
      </c>
      <c r="E48" s="18" t="s">
        <v>1</v>
      </c>
      <c r="F48" s="236">
        <v>98.849999999999994</v>
      </c>
      <c r="G48" s="37"/>
      <c r="H48" s="38"/>
    </row>
    <row r="49" s="2" customFormat="1" ht="16.8" customHeight="1">
      <c r="A49" s="37"/>
      <c r="B49" s="38"/>
      <c r="C49" s="235" t="s">
        <v>111</v>
      </c>
      <c r="D49" s="235" t="s">
        <v>237</v>
      </c>
      <c r="E49" s="18" t="s">
        <v>1</v>
      </c>
      <c r="F49" s="236">
        <v>98.849999999999994</v>
      </c>
      <c r="G49" s="37"/>
      <c r="H49" s="38"/>
    </row>
    <row r="50" s="2" customFormat="1" ht="16.8" customHeight="1">
      <c r="A50" s="37"/>
      <c r="B50" s="38"/>
      <c r="C50" s="237" t="s">
        <v>1865</v>
      </c>
      <c r="D50" s="37"/>
      <c r="E50" s="37"/>
      <c r="F50" s="37"/>
      <c r="G50" s="37"/>
      <c r="H50" s="38"/>
    </row>
    <row r="51" s="2" customFormat="1" ht="16.8" customHeight="1">
      <c r="A51" s="37"/>
      <c r="B51" s="38"/>
      <c r="C51" s="235" t="s">
        <v>488</v>
      </c>
      <c r="D51" s="235" t="s">
        <v>489</v>
      </c>
      <c r="E51" s="18" t="s">
        <v>207</v>
      </c>
      <c r="F51" s="236">
        <v>8.4019999999999992</v>
      </c>
      <c r="G51" s="37"/>
      <c r="H51" s="38"/>
    </row>
    <row r="52" s="2" customFormat="1" ht="16.8" customHeight="1">
      <c r="A52" s="37"/>
      <c r="B52" s="38"/>
      <c r="C52" s="235" t="s">
        <v>629</v>
      </c>
      <c r="D52" s="235" t="s">
        <v>630</v>
      </c>
      <c r="E52" s="18" t="s">
        <v>241</v>
      </c>
      <c r="F52" s="236">
        <v>98.849999999999994</v>
      </c>
      <c r="G52" s="37"/>
      <c r="H52" s="38"/>
    </row>
    <row r="53" s="2" customFormat="1" ht="16.8" customHeight="1">
      <c r="A53" s="37"/>
      <c r="B53" s="38"/>
      <c r="C53" s="235" t="s">
        <v>646</v>
      </c>
      <c r="D53" s="235" t="s">
        <v>647</v>
      </c>
      <c r="E53" s="18" t="s">
        <v>241</v>
      </c>
      <c r="F53" s="236">
        <v>98.849999999999994</v>
      </c>
      <c r="G53" s="37"/>
      <c r="H53" s="38"/>
    </row>
    <row r="54" s="2" customFormat="1" ht="16.8" customHeight="1">
      <c r="A54" s="37"/>
      <c r="B54" s="38"/>
      <c r="C54" s="235" t="s">
        <v>943</v>
      </c>
      <c r="D54" s="235" t="s">
        <v>944</v>
      </c>
      <c r="E54" s="18" t="s">
        <v>241</v>
      </c>
      <c r="F54" s="236">
        <v>98.849999999999994</v>
      </c>
      <c r="G54" s="37"/>
      <c r="H54" s="38"/>
    </row>
    <row r="55" s="2" customFormat="1" ht="16.8" customHeight="1">
      <c r="A55" s="37"/>
      <c r="B55" s="38"/>
      <c r="C55" s="231" t="s">
        <v>114</v>
      </c>
      <c r="D55" s="232" t="s">
        <v>115</v>
      </c>
      <c r="E55" s="233" t="s">
        <v>1</v>
      </c>
      <c r="F55" s="234">
        <v>5.7599999999999998</v>
      </c>
      <c r="G55" s="37"/>
      <c r="H55" s="38"/>
    </row>
    <row r="56" s="2" customFormat="1" ht="16.8" customHeight="1">
      <c r="A56" s="37"/>
      <c r="B56" s="38"/>
      <c r="C56" s="235" t="s">
        <v>1</v>
      </c>
      <c r="D56" s="235" t="s">
        <v>566</v>
      </c>
      <c r="E56" s="18" t="s">
        <v>1</v>
      </c>
      <c r="F56" s="236">
        <v>5.7599999999999998</v>
      </c>
      <c r="G56" s="37"/>
      <c r="H56" s="38"/>
    </row>
    <row r="57" s="2" customFormat="1" ht="16.8" customHeight="1">
      <c r="A57" s="37"/>
      <c r="B57" s="38"/>
      <c r="C57" s="235" t="s">
        <v>114</v>
      </c>
      <c r="D57" s="235" t="s">
        <v>237</v>
      </c>
      <c r="E57" s="18" t="s">
        <v>1</v>
      </c>
      <c r="F57" s="236">
        <v>5.7599999999999998</v>
      </c>
      <c r="G57" s="37"/>
      <c r="H57" s="38"/>
    </row>
    <row r="58" s="2" customFormat="1" ht="16.8" customHeight="1">
      <c r="A58" s="37"/>
      <c r="B58" s="38"/>
      <c r="C58" s="237" t="s">
        <v>1865</v>
      </c>
      <c r="D58" s="37"/>
      <c r="E58" s="37"/>
      <c r="F58" s="37"/>
      <c r="G58" s="37"/>
      <c r="H58" s="38"/>
    </row>
    <row r="59" s="2" customFormat="1" ht="16.8" customHeight="1">
      <c r="A59" s="37"/>
      <c r="B59" s="38"/>
      <c r="C59" s="235" t="s">
        <v>563</v>
      </c>
      <c r="D59" s="235" t="s">
        <v>564</v>
      </c>
      <c r="E59" s="18" t="s">
        <v>241</v>
      </c>
      <c r="F59" s="236">
        <v>5.7599999999999998</v>
      </c>
      <c r="G59" s="37"/>
      <c r="H59" s="38"/>
    </row>
    <row r="60" s="2" customFormat="1" ht="16.8" customHeight="1">
      <c r="A60" s="37"/>
      <c r="B60" s="38"/>
      <c r="C60" s="235" t="s">
        <v>579</v>
      </c>
      <c r="D60" s="235" t="s">
        <v>580</v>
      </c>
      <c r="E60" s="18" t="s">
        <v>241</v>
      </c>
      <c r="F60" s="236">
        <v>5.7599999999999998</v>
      </c>
      <c r="G60" s="37"/>
      <c r="H60" s="38"/>
    </row>
    <row r="61" s="2" customFormat="1" ht="16.8" customHeight="1">
      <c r="A61" s="37"/>
      <c r="B61" s="38"/>
      <c r="C61" s="235" t="s">
        <v>573</v>
      </c>
      <c r="D61" s="235" t="s">
        <v>574</v>
      </c>
      <c r="E61" s="18" t="s">
        <v>225</v>
      </c>
      <c r="F61" s="236">
        <v>0.0040000000000000001</v>
      </c>
      <c r="G61" s="37"/>
      <c r="H61" s="38"/>
    </row>
    <row r="62" s="2" customFormat="1">
      <c r="A62" s="37"/>
      <c r="B62" s="38"/>
      <c r="C62" s="235" t="s">
        <v>587</v>
      </c>
      <c r="D62" s="235" t="s">
        <v>588</v>
      </c>
      <c r="E62" s="18" t="s">
        <v>241</v>
      </c>
      <c r="F62" s="236">
        <v>14.4</v>
      </c>
      <c r="G62" s="37"/>
      <c r="H62" s="38"/>
    </row>
    <row r="63" s="2" customFormat="1" ht="16.8" customHeight="1">
      <c r="A63" s="37"/>
      <c r="B63" s="38"/>
      <c r="C63" s="231" t="s">
        <v>117</v>
      </c>
      <c r="D63" s="232" t="s">
        <v>118</v>
      </c>
      <c r="E63" s="233" t="s">
        <v>1</v>
      </c>
      <c r="F63" s="234">
        <v>6.4800000000000004</v>
      </c>
      <c r="G63" s="37"/>
      <c r="H63" s="38"/>
    </row>
    <row r="64" s="2" customFormat="1" ht="16.8" customHeight="1">
      <c r="A64" s="37"/>
      <c r="B64" s="38"/>
      <c r="C64" s="235" t="s">
        <v>1</v>
      </c>
      <c r="D64" s="235" t="s">
        <v>571</v>
      </c>
      <c r="E64" s="18" t="s">
        <v>1</v>
      </c>
      <c r="F64" s="236">
        <v>6.4800000000000004</v>
      </c>
      <c r="G64" s="37"/>
      <c r="H64" s="38"/>
    </row>
    <row r="65" s="2" customFormat="1" ht="16.8" customHeight="1">
      <c r="A65" s="37"/>
      <c r="B65" s="38"/>
      <c r="C65" s="235" t="s">
        <v>117</v>
      </c>
      <c r="D65" s="235" t="s">
        <v>237</v>
      </c>
      <c r="E65" s="18" t="s">
        <v>1</v>
      </c>
      <c r="F65" s="236">
        <v>6.4800000000000004</v>
      </c>
      <c r="G65" s="37"/>
      <c r="H65" s="38"/>
    </row>
    <row r="66" s="2" customFormat="1" ht="16.8" customHeight="1">
      <c r="A66" s="37"/>
      <c r="B66" s="38"/>
      <c r="C66" s="237" t="s">
        <v>1865</v>
      </c>
      <c r="D66" s="37"/>
      <c r="E66" s="37"/>
      <c r="F66" s="37"/>
      <c r="G66" s="37"/>
      <c r="H66" s="38"/>
    </row>
    <row r="67" s="2" customFormat="1" ht="16.8" customHeight="1">
      <c r="A67" s="37"/>
      <c r="B67" s="38"/>
      <c r="C67" s="235" t="s">
        <v>568</v>
      </c>
      <c r="D67" s="235" t="s">
        <v>569</v>
      </c>
      <c r="E67" s="18" t="s">
        <v>241</v>
      </c>
      <c r="F67" s="236">
        <v>6.4800000000000004</v>
      </c>
      <c r="G67" s="37"/>
      <c r="H67" s="38"/>
    </row>
    <row r="68" s="2" customFormat="1" ht="16.8" customHeight="1">
      <c r="A68" s="37"/>
      <c r="B68" s="38"/>
      <c r="C68" s="235" t="s">
        <v>583</v>
      </c>
      <c r="D68" s="235" t="s">
        <v>584</v>
      </c>
      <c r="E68" s="18" t="s">
        <v>241</v>
      </c>
      <c r="F68" s="236">
        <v>6.4800000000000004</v>
      </c>
      <c r="G68" s="37"/>
      <c r="H68" s="38"/>
    </row>
    <row r="69" s="2" customFormat="1" ht="16.8" customHeight="1">
      <c r="A69" s="37"/>
      <c r="B69" s="38"/>
      <c r="C69" s="235" t="s">
        <v>573</v>
      </c>
      <c r="D69" s="235" t="s">
        <v>574</v>
      </c>
      <c r="E69" s="18" t="s">
        <v>225</v>
      </c>
      <c r="F69" s="236">
        <v>0.0040000000000000001</v>
      </c>
      <c r="G69" s="37"/>
      <c r="H69" s="38"/>
    </row>
    <row r="70" s="2" customFormat="1">
      <c r="A70" s="37"/>
      <c r="B70" s="38"/>
      <c r="C70" s="235" t="s">
        <v>587</v>
      </c>
      <c r="D70" s="235" t="s">
        <v>588</v>
      </c>
      <c r="E70" s="18" t="s">
        <v>241</v>
      </c>
      <c r="F70" s="236">
        <v>14.4</v>
      </c>
      <c r="G70" s="37"/>
      <c r="H70" s="38"/>
    </row>
    <row r="71" s="2" customFormat="1" ht="16.8" customHeight="1">
      <c r="A71" s="37"/>
      <c r="B71" s="38"/>
      <c r="C71" s="231" t="s">
        <v>121</v>
      </c>
      <c r="D71" s="232" t="s">
        <v>122</v>
      </c>
      <c r="E71" s="233" t="s">
        <v>1</v>
      </c>
      <c r="F71" s="234">
        <v>35.82</v>
      </c>
      <c r="G71" s="37"/>
      <c r="H71" s="38"/>
    </row>
    <row r="72" s="2" customFormat="1" ht="16.8" customHeight="1">
      <c r="A72" s="37"/>
      <c r="B72" s="38"/>
      <c r="C72" s="235" t="s">
        <v>1</v>
      </c>
      <c r="D72" s="235" t="s">
        <v>1034</v>
      </c>
      <c r="E72" s="18" t="s">
        <v>1</v>
      </c>
      <c r="F72" s="236">
        <v>17.960000000000001</v>
      </c>
      <c r="G72" s="37"/>
      <c r="H72" s="38"/>
    </row>
    <row r="73" s="2" customFormat="1" ht="16.8" customHeight="1">
      <c r="A73" s="37"/>
      <c r="B73" s="38"/>
      <c r="C73" s="235" t="s">
        <v>1</v>
      </c>
      <c r="D73" s="235" t="s">
        <v>1035</v>
      </c>
      <c r="E73" s="18" t="s">
        <v>1</v>
      </c>
      <c r="F73" s="236">
        <v>17.859999999999999</v>
      </c>
      <c r="G73" s="37"/>
      <c r="H73" s="38"/>
    </row>
    <row r="74" s="2" customFormat="1" ht="16.8" customHeight="1">
      <c r="A74" s="37"/>
      <c r="B74" s="38"/>
      <c r="C74" s="235" t="s">
        <v>121</v>
      </c>
      <c r="D74" s="235" t="s">
        <v>237</v>
      </c>
      <c r="E74" s="18" t="s">
        <v>1</v>
      </c>
      <c r="F74" s="236">
        <v>35.82</v>
      </c>
      <c r="G74" s="37"/>
      <c r="H74" s="38"/>
    </row>
    <row r="75" s="2" customFormat="1" ht="16.8" customHeight="1">
      <c r="A75" s="37"/>
      <c r="B75" s="38"/>
      <c r="C75" s="237" t="s">
        <v>1865</v>
      </c>
      <c r="D75" s="37"/>
      <c r="E75" s="37"/>
      <c r="F75" s="37"/>
      <c r="G75" s="37"/>
      <c r="H75" s="38"/>
    </row>
    <row r="76" s="2" customFormat="1" ht="16.8" customHeight="1">
      <c r="A76" s="37"/>
      <c r="B76" s="38"/>
      <c r="C76" s="235" t="s">
        <v>1031</v>
      </c>
      <c r="D76" s="235" t="s">
        <v>1032</v>
      </c>
      <c r="E76" s="18" t="s">
        <v>241</v>
      </c>
      <c r="F76" s="236">
        <v>35.82</v>
      </c>
      <c r="G76" s="37"/>
      <c r="H76" s="38"/>
    </row>
    <row r="77" s="2" customFormat="1" ht="16.8" customHeight="1">
      <c r="A77" s="37"/>
      <c r="B77" s="38"/>
      <c r="C77" s="235" t="s">
        <v>1027</v>
      </c>
      <c r="D77" s="235" t="s">
        <v>1028</v>
      </c>
      <c r="E77" s="18" t="s">
        <v>241</v>
      </c>
      <c r="F77" s="236">
        <v>35.82</v>
      </c>
      <c r="G77" s="37"/>
      <c r="H77" s="38"/>
    </row>
    <row r="78" s="2" customFormat="1" ht="16.8" customHeight="1">
      <c r="A78" s="37"/>
      <c r="B78" s="38"/>
      <c r="C78" s="235" t="s">
        <v>1037</v>
      </c>
      <c r="D78" s="235" t="s">
        <v>1038</v>
      </c>
      <c r="E78" s="18" t="s">
        <v>241</v>
      </c>
      <c r="F78" s="236">
        <v>39.402000000000001</v>
      </c>
      <c r="G78" s="37"/>
      <c r="H78" s="38"/>
    </row>
    <row r="79" s="2" customFormat="1" ht="16.8" customHeight="1">
      <c r="A79" s="37"/>
      <c r="B79" s="38"/>
      <c r="C79" s="231" t="s">
        <v>125</v>
      </c>
      <c r="D79" s="232" t="s">
        <v>126</v>
      </c>
      <c r="E79" s="233" t="s">
        <v>1</v>
      </c>
      <c r="F79" s="234">
        <v>91.010000000000005</v>
      </c>
      <c r="G79" s="37"/>
      <c r="H79" s="38"/>
    </row>
    <row r="80" s="2" customFormat="1" ht="16.8" customHeight="1">
      <c r="A80" s="37"/>
      <c r="B80" s="38"/>
      <c r="C80" s="235" t="s">
        <v>1</v>
      </c>
      <c r="D80" s="235" t="s">
        <v>1011</v>
      </c>
      <c r="E80" s="18" t="s">
        <v>1</v>
      </c>
      <c r="F80" s="236">
        <v>18.949999999999999</v>
      </c>
      <c r="G80" s="37"/>
      <c r="H80" s="38"/>
    </row>
    <row r="81" s="2" customFormat="1" ht="16.8" customHeight="1">
      <c r="A81" s="37"/>
      <c r="B81" s="38"/>
      <c r="C81" s="235" t="s">
        <v>1</v>
      </c>
      <c r="D81" s="235" t="s">
        <v>1012</v>
      </c>
      <c r="E81" s="18" t="s">
        <v>1</v>
      </c>
      <c r="F81" s="236">
        <v>14.279999999999999</v>
      </c>
      <c r="G81" s="37"/>
      <c r="H81" s="38"/>
    </row>
    <row r="82" s="2" customFormat="1" ht="16.8" customHeight="1">
      <c r="A82" s="37"/>
      <c r="B82" s="38"/>
      <c r="C82" s="235" t="s">
        <v>1</v>
      </c>
      <c r="D82" s="235" t="s">
        <v>1013</v>
      </c>
      <c r="E82" s="18" t="s">
        <v>1</v>
      </c>
      <c r="F82" s="236">
        <v>16.100000000000001</v>
      </c>
      <c r="G82" s="37"/>
      <c r="H82" s="38"/>
    </row>
    <row r="83" s="2" customFormat="1" ht="16.8" customHeight="1">
      <c r="A83" s="37"/>
      <c r="B83" s="38"/>
      <c r="C83" s="235" t="s">
        <v>1</v>
      </c>
      <c r="D83" s="235" t="s">
        <v>1014</v>
      </c>
      <c r="E83" s="18" t="s">
        <v>1</v>
      </c>
      <c r="F83" s="236">
        <v>10.039999999999999</v>
      </c>
      <c r="G83" s="37"/>
      <c r="H83" s="38"/>
    </row>
    <row r="84" s="2" customFormat="1" ht="16.8" customHeight="1">
      <c r="A84" s="37"/>
      <c r="B84" s="38"/>
      <c r="C84" s="235" t="s">
        <v>1</v>
      </c>
      <c r="D84" s="235" t="s">
        <v>1015</v>
      </c>
      <c r="E84" s="18" t="s">
        <v>1</v>
      </c>
      <c r="F84" s="236">
        <v>31.640000000000001</v>
      </c>
      <c r="G84" s="37"/>
      <c r="H84" s="38"/>
    </row>
    <row r="85" s="2" customFormat="1" ht="16.8" customHeight="1">
      <c r="A85" s="37"/>
      <c r="B85" s="38"/>
      <c r="C85" s="235" t="s">
        <v>125</v>
      </c>
      <c r="D85" s="235" t="s">
        <v>237</v>
      </c>
      <c r="E85" s="18" t="s">
        <v>1</v>
      </c>
      <c r="F85" s="236">
        <v>91.010000000000005</v>
      </c>
      <c r="G85" s="37"/>
      <c r="H85" s="38"/>
    </row>
    <row r="86" s="2" customFormat="1" ht="16.8" customHeight="1">
      <c r="A86" s="37"/>
      <c r="B86" s="38"/>
      <c r="C86" s="237" t="s">
        <v>1865</v>
      </c>
      <c r="D86" s="37"/>
      <c r="E86" s="37"/>
      <c r="F86" s="37"/>
      <c r="G86" s="37"/>
      <c r="H86" s="38"/>
    </row>
    <row r="87" s="2" customFormat="1" ht="16.8" customHeight="1">
      <c r="A87" s="37"/>
      <c r="B87" s="38"/>
      <c r="C87" s="235" t="s">
        <v>1008</v>
      </c>
      <c r="D87" s="235" t="s">
        <v>1009</v>
      </c>
      <c r="E87" s="18" t="s">
        <v>653</v>
      </c>
      <c r="F87" s="236">
        <v>91.010000000000005</v>
      </c>
      <c r="G87" s="37"/>
      <c r="H87" s="38"/>
    </row>
    <row r="88" s="2" customFormat="1" ht="16.8" customHeight="1">
      <c r="A88" s="37"/>
      <c r="B88" s="38"/>
      <c r="C88" s="235" t="s">
        <v>1017</v>
      </c>
      <c r="D88" s="235" t="s">
        <v>1018</v>
      </c>
      <c r="E88" s="18" t="s">
        <v>653</v>
      </c>
      <c r="F88" s="236">
        <v>91.010000000000005</v>
      </c>
      <c r="G88" s="37"/>
      <c r="H88" s="38"/>
    </row>
    <row r="89" s="2" customFormat="1" ht="16.8" customHeight="1">
      <c r="A89" s="37"/>
      <c r="B89" s="38"/>
      <c r="C89" s="231" t="s">
        <v>128</v>
      </c>
      <c r="D89" s="232" t="s">
        <v>129</v>
      </c>
      <c r="E89" s="233" t="s">
        <v>1</v>
      </c>
      <c r="F89" s="234">
        <v>7.3399999999999999</v>
      </c>
      <c r="G89" s="37"/>
      <c r="H89" s="38"/>
    </row>
    <row r="90" s="2" customFormat="1" ht="16.8" customHeight="1">
      <c r="A90" s="37"/>
      <c r="B90" s="38"/>
      <c r="C90" s="235" t="s">
        <v>1</v>
      </c>
      <c r="D90" s="235" t="s">
        <v>900</v>
      </c>
      <c r="E90" s="18" t="s">
        <v>1</v>
      </c>
      <c r="F90" s="236">
        <v>7.3399999999999999</v>
      </c>
      <c r="G90" s="37"/>
      <c r="H90" s="38"/>
    </row>
    <row r="91" s="2" customFormat="1" ht="16.8" customHeight="1">
      <c r="A91" s="37"/>
      <c r="B91" s="38"/>
      <c r="C91" s="235" t="s">
        <v>128</v>
      </c>
      <c r="D91" s="235" t="s">
        <v>237</v>
      </c>
      <c r="E91" s="18" t="s">
        <v>1</v>
      </c>
      <c r="F91" s="236">
        <v>7.3399999999999999</v>
      </c>
      <c r="G91" s="37"/>
      <c r="H91" s="38"/>
    </row>
    <row r="92" s="2" customFormat="1" ht="16.8" customHeight="1">
      <c r="A92" s="37"/>
      <c r="B92" s="38"/>
      <c r="C92" s="237" t="s">
        <v>1865</v>
      </c>
      <c r="D92" s="37"/>
      <c r="E92" s="37"/>
      <c r="F92" s="37"/>
      <c r="G92" s="37"/>
      <c r="H92" s="38"/>
    </row>
    <row r="93" s="2" customFormat="1" ht="16.8" customHeight="1">
      <c r="A93" s="37"/>
      <c r="B93" s="38"/>
      <c r="C93" s="235" t="s">
        <v>897</v>
      </c>
      <c r="D93" s="235" t="s">
        <v>898</v>
      </c>
      <c r="E93" s="18" t="s">
        <v>653</v>
      </c>
      <c r="F93" s="236">
        <v>7.3399999999999999</v>
      </c>
      <c r="G93" s="37"/>
      <c r="H93" s="38"/>
    </row>
    <row r="94" s="2" customFormat="1">
      <c r="A94" s="37"/>
      <c r="B94" s="38"/>
      <c r="C94" s="235" t="s">
        <v>906</v>
      </c>
      <c r="D94" s="235" t="s">
        <v>907</v>
      </c>
      <c r="E94" s="18" t="s">
        <v>241</v>
      </c>
      <c r="F94" s="236">
        <v>12.236000000000001</v>
      </c>
      <c r="G94" s="37"/>
      <c r="H94" s="38"/>
    </row>
    <row r="95" s="2" customFormat="1" ht="16.8" customHeight="1">
      <c r="A95" s="37"/>
      <c r="B95" s="38"/>
      <c r="C95" s="231" t="s">
        <v>131</v>
      </c>
      <c r="D95" s="232" t="s">
        <v>132</v>
      </c>
      <c r="E95" s="233" t="s">
        <v>1</v>
      </c>
      <c r="F95" s="234">
        <v>28.359999999999999</v>
      </c>
      <c r="G95" s="37"/>
      <c r="H95" s="38"/>
    </row>
    <row r="96" s="2" customFormat="1" ht="16.8" customHeight="1">
      <c r="A96" s="37"/>
      <c r="B96" s="38"/>
      <c r="C96" s="235" t="s">
        <v>1</v>
      </c>
      <c r="D96" s="235" t="s">
        <v>686</v>
      </c>
      <c r="E96" s="18" t="s">
        <v>1</v>
      </c>
      <c r="F96" s="236">
        <v>28.359999999999999</v>
      </c>
      <c r="G96" s="37"/>
      <c r="H96" s="38"/>
    </row>
    <row r="97" s="2" customFormat="1" ht="16.8" customHeight="1">
      <c r="A97" s="37"/>
      <c r="B97" s="38"/>
      <c r="C97" s="235" t="s">
        <v>131</v>
      </c>
      <c r="D97" s="235" t="s">
        <v>354</v>
      </c>
      <c r="E97" s="18" t="s">
        <v>1</v>
      </c>
      <c r="F97" s="236">
        <v>28.359999999999999</v>
      </c>
      <c r="G97" s="37"/>
      <c r="H97" s="38"/>
    </row>
    <row r="98" s="2" customFormat="1" ht="16.8" customHeight="1">
      <c r="A98" s="37"/>
      <c r="B98" s="38"/>
      <c r="C98" s="237" t="s">
        <v>1865</v>
      </c>
      <c r="D98" s="37"/>
      <c r="E98" s="37"/>
      <c r="F98" s="37"/>
      <c r="G98" s="37"/>
      <c r="H98" s="38"/>
    </row>
    <row r="99" s="2" customFormat="1" ht="16.8" customHeight="1">
      <c r="A99" s="37"/>
      <c r="B99" s="38"/>
      <c r="C99" s="235" t="s">
        <v>683</v>
      </c>
      <c r="D99" s="235" t="s">
        <v>684</v>
      </c>
      <c r="E99" s="18" t="s">
        <v>241</v>
      </c>
      <c r="F99" s="236">
        <v>28.359999999999999</v>
      </c>
      <c r="G99" s="37"/>
      <c r="H99" s="38"/>
    </row>
    <row r="100" s="2" customFormat="1" ht="16.8" customHeight="1">
      <c r="A100" s="37"/>
      <c r="B100" s="38"/>
      <c r="C100" s="235" t="s">
        <v>688</v>
      </c>
      <c r="D100" s="235" t="s">
        <v>689</v>
      </c>
      <c r="E100" s="18" t="s">
        <v>241</v>
      </c>
      <c r="F100" s="236">
        <v>28.359999999999999</v>
      </c>
      <c r="G100" s="37"/>
      <c r="H100" s="38"/>
    </row>
    <row r="101" s="2" customFormat="1" ht="16.8" customHeight="1">
      <c r="A101" s="37"/>
      <c r="B101" s="38"/>
      <c r="C101" s="231" t="s">
        <v>134</v>
      </c>
      <c r="D101" s="232" t="s">
        <v>135</v>
      </c>
      <c r="E101" s="233" t="s">
        <v>1</v>
      </c>
      <c r="F101" s="234">
        <v>63.829999999999998</v>
      </c>
      <c r="G101" s="37"/>
      <c r="H101" s="38"/>
    </row>
    <row r="102" s="2" customFormat="1" ht="16.8" customHeight="1">
      <c r="A102" s="37"/>
      <c r="B102" s="38"/>
      <c r="C102" s="235" t="s">
        <v>1</v>
      </c>
      <c r="D102" s="235" t="s">
        <v>701</v>
      </c>
      <c r="E102" s="18" t="s">
        <v>1</v>
      </c>
      <c r="F102" s="236">
        <v>63.829999999999998</v>
      </c>
      <c r="G102" s="37"/>
      <c r="H102" s="38"/>
    </row>
    <row r="103" s="2" customFormat="1" ht="16.8" customHeight="1">
      <c r="A103" s="37"/>
      <c r="B103" s="38"/>
      <c r="C103" s="235" t="s">
        <v>134</v>
      </c>
      <c r="D103" s="235" t="s">
        <v>354</v>
      </c>
      <c r="E103" s="18" t="s">
        <v>1</v>
      </c>
      <c r="F103" s="236">
        <v>63.829999999999998</v>
      </c>
      <c r="G103" s="37"/>
      <c r="H103" s="38"/>
    </row>
    <row r="104" s="2" customFormat="1" ht="16.8" customHeight="1">
      <c r="A104" s="37"/>
      <c r="B104" s="38"/>
      <c r="C104" s="237" t="s">
        <v>1865</v>
      </c>
      <c r="D104" s="37"/>
      <c r="E104" s="37"/>
      <c r="F104" s="37"/>
      <c r="G104" s="37"/>
      <c r="H104" s="38"/>
    </row>
    <row r="105" s="2" customFormat="1" ht="16.8" customHeight="1">
      <c r="A105" s="37"/>
      <c r="B105" s="38"/>
      <c r="C105" s="235" t="s">
        <v>698</v>
      </c>
      <c r="D105" s="235" t="s">
        <v>699</v>
      </c>
      <c r="E105" s="18" t="s">
        <v>241</v>
      </c>
      <c r="F105" s="236">
        <v>63.829999999999998</v>
      </c>
      <c r="G105" s="37"/>
      <c r="H105" s="38"/>
    </row>
    <row r="106" s="2" customFormat="1" ht="16.8" customHeight="1">
      <c r="A106" s="37"/>
      <c r="B106" s="38"/>
      <c r="C106" s="235" t="s">
        <v>704</v>
      </c>
      <c r="D106" s="235" t="s">
        <v>705</v>
      </c>
      <c r="E106" s="18" t="s">
        <v>241</v>
      </c>
      <c r="F106" s="236">
        <v>63.829999999999998</v>
      </c>
      <c r="G106" s="37"/>
      <c r="H106" s="38"/>
    </row>
    <row r="107" s="2" customFormat="1" ht="16.8" customHeight="1">
      <c r="A107" s="37"/>
      <c r="B107" s="38"/>
      <c r="C107" s="235" t="s">
        <v>708</v>
      </c>
      <c r="D107" s="235" t="s">
        <v>709</v>
      </c>
      <c r="E107" s="18" t="s">
        <v>241</v>
      </c>
      <c r="F107" s="236">
        <v>63.829999999999998</v>
      </c>
      <c r="G107" s="37"/>
      <c r="H107" s="38"/>
    </row>
    <row r="108" s="2" customFormat="1" ht="16.8" customHeight="1">
      <c r="A108" s="37"/>
      <c r="B108" s="38"/>
      <c r="C108" s="235" t="s">
        <v>712</v>
      </c>
      <c r="D108" s="235" t="s">
        <v>713</v>
      </c>
      <c r="E108" s="18" t="s">
        <v>241</v>
      </c>
      <c r="F108" s="236">
        <v>70.212999999999994</v>
      </c>
      <c r="G108" s="37"/>
      <c r="H108" s="38"/>
    </row>
    <row r="109" s="2" customFormat="1" ht="16.8" customHeight="1">
      <c r="A109" s="37"/>
      <c r="B109" s="38"/>
      <c r="C109" s="231" t="s">
        <v>137</v>
      </c>
      <c r="D109" s="232" t="s">
        <v>138</v>
      </c>
      <c r="E109" s="233" t="s">
        <v>1</v>
      </c>
      <c r="F109" s="234">
        <v>77.489999999999995</v>
      </c>
      <c r="G109" s="37"/>
      <c r="H109" s="38"/>
    </row>
    <row r="110" s="2" customFormat="1" ht="16.8" customHeight="1">
      <c r="A110" s="37"/>
      <c r="B110" s="38"/>
      <c r="C110" s="235" t="s">
        <v>1</v>
      </c>
      <c r="D110" s="235" t="s">
        <v>725</v>
      </c>
      <c r="E110" s="18" t="s">
        <v>1</v>
      </c>
      <c r="F110" s="236">
        <v>77.489999999999995</v>
      </c>
      <c r="G110" s="37"/>
      <c r="H110" s="38"/>
    </row>
    <row r="111" s="2" customFormat="1" ht="16.8" customHeight="1">
      <c r="A111" s="37"/>
      <c r="B111" s="38"/>
      <c r="C111" s="235" t="s">
        <v>137</v>
      </c>
      <c r="D111" s="235" t="s">
        <v>354</v>
      </c>
      <c r="E111" s="18" t="s">
        <v>1</v>
      </c>
      <c r="F111" s="236">
        <v>77.489999999999995</v>
      </c>
      <c r="G111" s="37"/>
      <c r="H111" s="38"/>
    </row>
    <row r="112" s="2" customFormat="1" ht="16.8" customHeight="1">
      <c r="A112" s="37"/>
      <c r="B112" s="38"/>
      <c r="C112" s="237" t="s">
        <v>1865</v>
      </c>
      <c r="D112" s="37"/>
      <c r="E112" s="37"/>
      <c r="F112" s="37"/>
      <c r="G112" s="37"/>
      <c r="H112" s="38"/>
    </row>
    <row r="113" s="2" customFormat="1">
      <c r="A113" s="37"/>
      <c r="B113" s="38"/>
      <c r="C113" s="235" t="s">
        <v>722</v>
      </c>
      <c r="D113" s="235" t="s">
        <v>723</v>
      </c>
      <c r="E113" s="18" t="s">
        <v>241</v>
      </c>
      <c r="F113" s="236">
        <v>77.489999999999995</v>
      </c>
      <c r="G113" s="37"/>
      <c r="H113" s="38"/>
    </row>
    <row r="114" s="2" customFormat="1">
      <c r="A114" s="37"/>
      <c r="B114" s="38"/>
      <c r="C114" s="235" t="s">
        <v>728</v>
      </c>
      <c r="D114" s="235" t="s">
        <v>729</v>
      </c>
      <c r="E114" s="18" t="s">
        <v>241</v>
      </c>
      <c r="F114" s="236">
        <v>81.364999999999995</v>
      </c>
      <c r="G114" s="37"/>
      <c r="H114" s="38"/>
    </row>
    <row r="115" s="2" customFormat="1" ht="16.8" customHeight="1">
      <c r="A115" s="37"/>
      <c r="B115" s="38"/>
      <c r="C115" s="231" t="s">
        <v>140</v>
      </c>
      <c r="D115" s="232" t="s">
        <v>141</v>
      </c>
      <c r="E115" s="233" t="s">
        <v>1</v>
      </c>
      <c r="F115" s="234">
        <v>58.468000000000004</v>
      </c>
      <c r="G115" s="37"/>
      <c r="H115" s="38"/>
    </row>
    <row r="116" s="2" customFormat="1" ht="16.8" customHeight="1">
      <c r="A116" s="37"/>
      <c r="B116" s="38"/>
      <c r="C116" s="235" t="s">
        <v>1</v>
      </c>
      <c r="D116" s="235" t="s">
        <v>1079</v>
      </c>
      <c r="E116" s="18" t="s">
        <v>1</v>
      </c>
      <c r="F116" s="236">
        <v>5.4080000000000004</v>
      </c>
      <c r="G116" s="37"/>
      <c r="H116" s="38"/>
    </row>
    <row r="117" s="2" customFormat="1" ht="16.8" customHeight="1">
      <c r="A117" s="37"/>
      <c r="B117" s="38"/>
      <c r="C117" s="235" t="s">
        <v>1</v>
      </c>
      <c r="D117" s="235" t="s">
        <v>1080</v>
      </c>
      <c r="E117" s="18" t="s">
        <v>1</v>
      </c>
      <c r="F117" s="236">
        <v>5.742</v>
      </c>
      <c r="G117" s="37"/>
      <c r="H117" s="38"/>
    </row>
    <row r="118" s="2" customFormat="1" ht="16.8" customHeight="1">
      <c r="A118" s="37"/>
      <c r="B118" s="38"/>
      <c r="C118" s="235" t="s">
        <v>1</v>
      </c>
      <c r="D118" s="235" t="s">
        <v>1081</v>
      </c>
      <c r="E118" s="18" t="s">
        <v>1</v>
      </c>
      <c r="F118" s="236">
        <v>4.3940000000000001</v>
      </c>
      <c r="G118" s="37"/>
      <c r="H118" s="38"/>
    </row>
    <row r="119" s="2" customFormat="1" ht="16.8" customHeight="1">
      <c r="A119" s="37"/>
      <c r="B119" s="38"/>
      <c r="C119" s="235" t="s">
        <v>1</v>
      </c>
      <c r="D119" s="235" t="s">
        <v>1082</v>
      </c>
      <c r="E119" s="18" t="s">
        <v>1</v>
      </c>
      <c r="F119" s="236">
        <v>4.9720000000000004</v>
      </c>
      <c r="G119" s="37"/>
      <c r="H119" s="38"/>
    </row>
    <row r="120" s="2" customFormat="1" ht="16.8" customHeight="1">
      <c r="A120" s="37"/>
      <c r="B120" s="38"/>
      <c r="C120" s="235" t="s">
        <v>1</v>
      </c>
      <c r="D120" s="235" t="s">
        <v>1083</v>
      </c>
      <c r="E120" s="18" t="s">
        <v>1</v>
      </c>
      <c r="F120" s="236">
        <v>5.0599999999999996</v>
      </c>
      <c r="G120" s="37"/>
      <c r="H120" s="38"/>
    </row>
    <row r="121" s="2" customFormat="1" ht="16.8" customHeight="1">
      <c r="A121" s="37"/>
      <c r="B121" s="38"/>
      <c r="C121" s="235" t="s">
        <v>1</v>
      </c>
      <c r="D121" s="235" t="s">
        <v>1084</v>
      </c>
      <c r="E121" s="18" t="s">
        <v>1</v>
      </c>
      <c r="F121" s="236">
        <v>17.227</v>
      </c>
      <c r="G121" s="37"/>
      <c r="H121" s="38"/>
    </row>
    <row r="122" s="2" customFormat="1" ht="16.8" customHeight="1">
      <c r="A122" s="37"/>
      <c r="B122" s="38"/>
      <c r="C122" s="235" t="s">
        <v>1</v>
      </c>
      <c r="D122" s="235" t="s">
        <v>1085</v>
      </c>
      <c r="E122" s="18" t="s">
        <v>1</v>
      </c>
      <c r="F122" s="236">
        <v>5.7169999999999996</v>
      </c>
      <c r="G122" s="37"/>
      <c r="H122" s="38"/>
    </row>
    <row r="123" s="2" customFormat="1" ht="16.8" customHeight="1">
      <c r="A123" s="37"/>
      <c r="B123" s="38"/>
      <c r="C123" s="235" t="s">
        <v>1</v>
      </c>
      <c r="D123" s="235" t="s">
        <v>1086</v>
      </c>
      <c r="E123" s="18" t="s">
        <v>1</v>
      </c>
      <c r="F123" s="236">
        <v>9.9480000000000004</v>
      </c>
      <c r="G123" s="37"/>
      <c r="H123" s="38"/>
    </row>
    <row r="124" s="2" customFormat="1" ht="16.8" customHeight="1">
      <c r="A124" s="37"/>
      <c r="B124" s="38"/>
      <c r="C124" s="235" t="s">
        <v>140</v>
      </c>
      <c r="D124" s="235" t="s">
        <v>237</v>
      </c>
      <c r="E124" s="18" t="s">
        <v>1</v>
      </c>
      <c r="F124" s="236">
        <v>58.468000000000004</v>
      </c>
      <c r="G124" s="37"/>
      <c r="H124" s="38"/>
    </row>
    <row r="125" s="2" customFormat="1" ht="16.8" customHeight="1">
      <c r="A125" s="37"/>
      <c r="B125" s="38"/>
      <c r="C125" s="237" t="s">
        <v>1865</v>
      </c>
      <c r="D125" s="37"/>
      <c r="E125" s="37"/>
      <c r="F125" s="37"/>
      <c r="G125" s="37"/>
      <c r="H125" s="38"/>
    </row>
    <row r="126" s="2" customFormat="1" ht="16.8" customHeight="1">
      <c r="A126" s="37"/>
      <c r="B126" s="38"/>
      <c r="C126" s="235" t="s">
        <v>1076</v>
      </c>
      <c r="D126" s="235" t="s">
        <v>1077</v>
      </c>
      <c r="E126" s="18" t="s">
        <v>241</v>
      </c>
      <c r="F126" s="236">
        <v>58.468000000000004</v>
      </c>
      <c r="G126" s="37"/>
      <c r="H126" s="38"/>
    </row>
    <row r="127" s="2" customFormat="1" ht="16.8" customHeight="1">
      <c r="A127" s="37"/>
      <c r="B127" s="38"/>
      <c r="C127" s="235" t="s">
        <v>1068</v>
      </c>
      <c r="D127" s="235" t="s">
        <v>1069</v>
      </c>
      <c r="E127" s="18" t="s">
        <v>241</v>
      </c>
      <c r="F127" s="236">
        <v>58.468000000000004</v>
      </c>
      <c r="G127" s="37"/>
      <c r="H127" s="38"/>
    </row>
    <row r="128" s="2" customFormat="1" ht="16.8" customHeight="1">
      <c r="A128" s="37"/>
      <c r="B128" s="38"/>
      <c r="C128" s="235" t="s">
        <v>1072</v>
      </c>
      <c r="D128" s="235" t="s">
        <v>1073</v>
      </c>
      <c r="E128" s="18" t="s">
        <v>241</v>
      </c>
      <c r="F128" s="236">
        <v>58.468000000000004</v>
      </c>
      <c r="G128" s="37"/>
      <c r="H128" s="38"/>
    </row>
    <row r="129" s="2" customFormat="1" ht="16.8" customHeight="1">
      <c r="A129" s="37"/>
      <c r="B129" s="38"/>
      <c r="C129" s="231" t="s">
        <v>143</v>
      </c>
      <c r="D129" s="232" t="s">
        <v>144</v>
      </c>
      <c r="E129" s="233" t="s">
        <v>1</v>
      </c>
      <c r="F129" s="234">
        <v>882.28700000000003</v>
      </c>
      <c r="G129" s="37"/>
      <c r="H129" s="38"/>
    </row>
    <row r="130" s="2" customFormat="1" ht="16.8" customHeight="1">
      <c r="A130" s="37"/>
      <c r="B130" s="38"/>
      <c r="C130" s="235" t="s">
        <v>1</v>
      </c>
      <c r="D130" s="235" t="s">
        <v>1102</v>
      </c>
      <c r="E130" s="18" t="s">
        <v>1</v>
      </c>
      <c r="F130" s="236">
        <v>18.559999999999999</v>
      </c>
      <c r="G130" s="37"/>
      <c r="H130" s="38"/>
    </row>
    <row r="131" s="2" customFormat="1" ht="16.8" customHeight="1">
      <c r="A131" s="37"/>
      <c r="B131" s="38"/>
      <c r="C131" s="235" t="s">
        <v>1</v>
      </c>
      <c r="D131" s="235" t="s">
        <v>1103</v>
      </c>
      <c r="E131" s="18" t="s">
        <v>1</v>
      </c>
      <c r="F131" s="236">
        <v>95.010000000000005</v>
      </c>
      <c r="G131" s="37"/>
      <c r="H131" s="38"/>
    </row>
    <row r="132" s="2" customFormat="1" ht="16.8" customHeight="1">
      <c r="A132" s="37"/>
      <c r="B132" s="38"/>
      <c r="C132" s="235" t="s">
        <v>1</v>
      </c>
      <c r="D132" s="235" t="s">
        <v>1105</v>
      </c>
      <c r="E132" s="18" t="s">
        <v>1</v>
      </c>
      <c r="F132" s="236">
        <v>66.356999999999999</v>
      </c>
      <c r="G132" s="37"/>
      <c r="H132" s="38"/>
    </row>
    <row r="133" s="2" customFormat="1" ht="16.8" customHeight="1">
      <c r="A133" s="37"/>
      <c r="B133" s="38"/>
      <c r="C133" s="235" t="s">
        <v>1</v>
      </c>
      <c r="D133" s="235" t="s">
        <v>1106</v>
      </c>
      <c r="E133" s="18" t="s">
        <v>1</v>
      </c>
      <c r="F133" s="236">
        <v>44</v>
      </c>
      <c r="G133" s="37"/>
      <c r="H133" s="38"/>
    </row>
    <row r="134" s="2" customFormat="1" ht="16.8" customHeight="1">
      <c r="A134" s="37"/>
      <c r="B134" s="38"/>
      <c r="C134" s="235" t="s">
        <v>1</v>
      </c>
      <c r="D134" s="235" t="s">
        <v>1107</v>
      </c>
      <c r="E134" s="18" t="s">
        <v>1</v>
      </c>
      <c r="F134" s="236">
        <v>56.399999999999999</v>
      </c>
      <c r="G134" s="37"/>
      <c r="H134" s="38"/>
    </row>
    <row r="135" s="2" customFormat="1" ht="16.8" customHeight="1">
      <c r="A135" s="37"/>
      <c r="B135" s="38"/>
      <c r="C135" s="235" t="s">
        <v>1</v>
      </c>
      <c r="D135" s="235" t="s">
        <v>1108</v>
      </c>
      <c r="E135" s="18" t="s">
        <v>1</v>
      </c>
      <c r="F135" s="236">
        <v>113.92400000000001</v>
      </c>
      <c r="G135" s="37"/>
      <c r="H135" s="38"/>
    </row>
    <row r="136" s="2" customFormat="1" ht="16.8" customHeight="1">
      <c r="A136" s="37"/>
      <c r="B136" s="38"/>
      <c r="C136" s="235" t="s">
        <v>1</v>
      </c>
      <c r="D136" s="235" t="s">
        <v>1109</v>
      </c>
      <c r="E136" s="18" t="s">
        <v>1</v>
      </c>
      <c r="F136" s="236">
        <v>20.231999999999999</v>
      </c>
      <c r="G136" s="37"/>
      <c r="H136" s="38"/>
    </row>
    <row r="137" s="2" customFormat="1" ht="16.8" customHeight="1">
      <c r="A137" s="37"/>
      <c r="B137" s="38"/>
      <c r="C137" s="235" t="s">
        <v>1</v>
      </c>
      <c r="D137" s="235" t="s">
        <v>1110</v>
      </c>
      <c r="E137" s="18" t="s">
        <v>1</v>
      </c>
      <c r="F137" s="236">
        <v>19.872</v>
      </c>
      <c r="G137" s="37"/>
      <c r="H137" s="38"/>
    </row>
    <row r="138" s="2" customFormat="1" ht="16.8" customHeight="1">
      <c r="A138" s="37"/>
      <c r="B138" s="38"/>
      <c r="C138" s="235" t="s">
        <v>1</v>
      </c>
      <c r="D138" s="235" t="s">
        <v>1111</v>
      </c>
      <c r="E138" s="18" t="s">
        <v>1</v>
      </c>
      <c r="F138" s="236">
        <v>61.18</v>
      </c>
      <c r="G138" s="37"/>
      <c r="H138" s="38"/>
    </row>
    <row r="139" s="2" customFormat="1" ht="16.8" customHeight="1">
      <c r="A139" s="37"/>
      <c r="B139" s="38"/>
      <c r="C139" s="235" t="s">
        <v>1</v>
      </c>
      <c r="D139" s="235" t="s">
        <v>1112</v>
      </c>
      <c r="E139" s="18" t="s">
        <v>1</v>
      </c>
      <c r="F139" s="236">
        <v>38.152000000000001</v>
      </c>
      <c r="G139" s="37"/>
      <c r="H139" s="38"/>
    </row>
    <row r="140" s="2" customFormat="1" ht="16.8" customHeight="1">
      <c r="A140" s="37"/>
      <c r="B140" s="38"/>
      <c r="C140" s="235" t="s">
        <v>1</v>
      </c>
      <c r="D140" s="235" t="s">
        <v>1113</v>
      </c>
      <c r="E140" s="18" t="s">
        <v>1</v>
      </c>
      <c r="F140" s="236">
        <v>120.232</v>
      </c>
      <c r="G140" s="37"/>
      <c r="H140" s="38"/>
    </row>
    <row r="141" s="2" customFormat="1" ht="16.8" customHeight="1">
      <c r="A141" s="37"/>
      <c r="B141" s="38"/>
      <c r="C141" s="235" t="s">
        <v>1</v>
      </c>
      <c r="D141" s="235" t="s">
        <v>1114</v>
      </c>
      <c r="E141" s="18" t="s">
        <v>1</v>
      </c>
      <c r="F141" s="236">
        <v>68.703999999999994</v>
      </c>
      <c r="G141" s="37"/>
      <c r="H141" s="38"/>
    </row>
    <row r="142" s="2" customFormat="1" ht="16.8" customHeight="1">
      <c r="A142" s="37"/>
      <c r="B142" s="38"/>
      <c r="C142" s="235" t="s">
        <v>1</v>
      </c>
      <c r="D142" s="235" t="s">
        <v>1115</v>
      </c>
      <c r="E142" s="18" t="s">
        <v>1</v>
      </c>
      <c r="F142" s="236">
        <v>73.859999999999999</v>
      </c>
      <c r="G142" s="37"/>
      <c r="H142" s="38"/>
    </row>
    <row r="143" s="2" customFormat="1" ht="16.8" customHeight="1">
      <c r="A143" s="37"/>
      <c r="B143" s="38"/>
      <c r="C143" s="235" t="s">
        <v>1</v>
      </c>
      <c r="D143" s="235" t="s">
        <v>1116</v>
      </c>
      <c r="E143" s="18" t="s">
        <v>1</v>
      </c>
      <c r="F143" s="236">
        <v>85.804000000000002</v>
      </c>
      <c r="G143" s="37"/>
      <c r="H143" s="38"/>
    </row>
    <row r="144" s="2" customFormat="1" ht="16.8" customHeight="1">
      <c r="A144" s="37"/>
      <c r="B144" s="38"/>
      <c r="C144" s="235" t="s">
        <v>143</v>
      </c>
      <c r="D144" s="235" t="s">
        <v>354</v>
      </c>
      <c r="E144" s="18" t="s">
        <v>1</v>
      </c>
      <c r="F144" s="236">
        <v>882.28700000000003</v>
      </c>
      <c r="G144" s="37"/>
      <c r="H144" s="38"/>
    </row>
    <row r="145" s="2" customFormat="1" ht="16.8" customHeight="1">
      <c r="A145" s="37"/>
      <c r="B145" s="38"/>
      <c r="C145" s="237" t="s">
        <v>1865</v>
      </c>
      <c r="D145" s="37"/>
      <c r="E145" s="37"/>
      <c r="F145" s="37"/>
      <c r="G145" s="37"/>
      <c r="H145" s="38"/>
    </row>
    <row r="146" s="2" customFormat="1" ht="16.8" customHeight="1">
      <c r="A146" s="37"/>
      <c r="B146" s="38"/>
      <c r="C146" s="235" t="s">
        <v>1099</v>
      </c>
      <c r="D146" s="235" t="s">
        <v>1100</v>
      </c>
      <c r="E146" s="18" t="s">
        <v>241</v>
      </c>
      <c r="F146" s="236">
        <v>882.28700000000003</v>
      </c>
      <c r="G146" s="37"/>
      <c r="H146" s="38"/>
    </row>
    <row r="147" s="2" customFormat="1" ht="16.8" customHeight="1">
      <c r="A147" s="37"/>
      <c r="B147" s="38"/>
      <c r="C147" s="235" t="s">
        <v>1119</v>
      </c>
      <c r="D147" s="235" t="s">
        <v>1120</v>
      </c>
      <c r="E147" s="18" t="s">
        <v>241</v>
      </c>
      <c r="F147" s="236">
        <v>882.28700000000003</v>
      </c>
      <c r="G147" s="37"/>
      <c r="H147" s="38"/>
    </row>
    <row r="148" s="2" customFormat="1" ht="16.8" customHeight="1">
      <c r="A148" s="37"/>
      <c r="B148" s="38"/>
      <c r="C148" s="231" t="s">
        <v>146</v>
      </c>
      <c r="D148" s="232" t="s">
        <v>146</v>
      </c>
      <c r="E148" s="233" t="s">
        <v>1</v>
      </c>
      <c r="F148" s="234">
        <v>14.949999999999999</v>
      </c>
      <c r="G148" s="37"/>
      <c r="H148" s="38"/>
    </row>
    <row r="149" s="2" customFormat="1" ht="16.8" customHeight="1">
      <c r="A149" s="37"/>
      <c r="B149" s="38"/>
      <c r="C149" s="235" t="s">
        <v>1</v>
      </c>
      <c r="D149" s="235" t="s">
        <v>384</v>
      </c>
      <c r="E149" s="18" t="s">
        <v>1</v>
      </c>
      <c r="F149" s="236">
        <v>14.949999999999999</v>
      </c>
      <c r="G149" s="37"/>
      <c r="H149" s="38"/>
    </row>
    <row r="150" s="2" customFormat="1" ht="16.8" customHeight="1">
      <c r="A150" s="37"/>
      <c r="B150" s="38"/>
      <c r="C150" s="235" t="s">
        <v>146</v>
      </c>
      <c r="D150" s="235" t="s">
        <v>385</v>
      </c>
      <c r="E150" s="18" t="s">
        <v>1</v>
      </c>
      <c r="F150" s="236">
        <v>14.949999999999999</v>
      </c>
      <c r="G150" s="37"/>
      <c r="H150" s="38"/>
    </row>
    <row r="151" s="2" customFormat="1" ht="16.8" customHeight="1">
      <c r="A151" s="37"/>
      <c r="B151" s="38"/>
      <c r="C151" s="237" t="s">
        <v>1865</v>
      </c>
      <c r="D151" s="37"/>
      <c r="E151" s="37"/>
      <c r="F151" s="37"/>
      <c r="G151" s="37"/>
      <c r="H151" s="38"/>
    </row>
    <row r="152" s="2" customFormat="1" ht="16.8" customHeight="1">
      <c r="A152" s="37"/>
      <c r="B152" s="38"/>
      <c r="C152" s="235" t="s">
        <v>381</v>
      </c>
      <c r="D152" s="235" t="s">
        <v>382</v>
      </c>
      <c r="E152" s="18" t="s">
        <v>241</v>
      </c>
      <c r="F152" s="236">
        <v>160.40000000000001</v>
      </c>
      <c r="G152" s="37"/>
      <c r="H152" s="38"/>
    </row>
    <row r="153" s="2" customFormat="1" ht="16.8" customHeight="1">
      <c r="A153" s="37"/>
      <c r="B153" s="38"/>
      <c r="C153" s="235" t="s">
        <v>973</v>
      </c>
      <c r="D153" s="235" t="s">
        <v>974</v>
      </c>
      <c r="E153" s="18" t="s">
        <v>241</v>
      </c>
      <c r="F153" s="236">
        <v>68.150000000000006</v>
      </c>
      <c r="G153" s="37"/>
      <c r="H153" s="38"/>
    </row>
    <row r="154" s="2" customFormat="1" ht="16.8" customHeight="1">
      <c r="A154" s="37"/>
      <c r="B154" s="38"/>
      <c r="C154" s="235" t="s">
        <v>978</v>
      </c>
      <c r="D154" s="235" t="s">
        <v>979</v>
      </c>
      <c r="E154" s="18" t="s">
        <v>241</v>
      </c>
      <c r="F154" s="236">
        <v>68.150000000000006</v>
      </c>
      <c r="G154" s="37"/>
      <c r="H154" s="38"/>
    </row>
    <row r="155" s="2" customFormat="1" ht="16.8" customHeight="1">
      <c r="A155" s="37"/>
      <c r="B155" s="38"/>
      <c r="C155" s="235" t="s">
        <v>989</v>
      </c>
      <c r="D155" s="235" t="s">
        <v>990</v>
      </c>
      <c r="E155" s="18" t="s">
        <v>241</v>
      </c>
      <c r="F155" s="236">
        <v>52.369999999999997</v>
      </c>
      <c r="G155" s="37"/>
      <c r="H155" s="38"/>
    </row>
    <row r="156" s="2" customFormat="1">
      <c r="A156" s="37"/>
      <c r="B156" s="38"/>
      <c r="C156" s="235" t="s">
        <v>426</v>
      </c>
      <c r="D156" s="235" t="s">
        <v>427</v>
      </c>
      <c r="E156" s="18" t="s">
        <v>241</v>
      </c>
      <c r="F156" s="236">
        <v>201.21000000000001</v>
      </c>
      <c r="G156" s="37"/>
      <c r="H156" s="38"/>
    </row>
    <row r="157" s="2" customFormat="1">
      <c r="A157" s="37"/>
      <c r="B157" s="38"/>
      <c r="C157" s="235" t="s">
        <v>993</v>
      </c>
      <c r="D157" s="235" t="s">
        <v>994</v>
      </c>
      <c r="E157" s="18" t="s">
        <v>241</v>
      </c>
      <c r="F157" s="236">
        <v>57.606999999999999</v>
      </c>
      <c r="G157" s="37"/>
      <c r="H157" s="38"/>
    </row>
    <row r="158" s="2" customFormat="1" ht="16.8" customHeight="1">
      <c r="A158" s="37"/>
      <c r="B158" s="38"/>
      <c r="C158" s="231" t="s">
        <v>148</v>
      </c>
      <c r="D158" s="232" t="s">
        <v>148</v>
      </c>
      <c r="E158" s="233" t="s">
        <v>1</v>
      </c>
      <c r="F158" s="234">
        <v>4.3700000000000001</v>
      </c>
      <c r="G158" s="37"/>
      <c r="H158" s="38"/>
    </row>
    <row r="159" s="2" customFormat="1" ht="16.8" customHeight="1">
      <c r="A159" s="37"/>
      <c r="B159" s="38"/>
      <c r="C159" s="235" t="s">
        <v>1</v>
      </c>
      <c r="D159" s="235" t="s">
        <v>386</v>
      </c>
      <c r="E159" s="18" t="s">
        <v>1</v>
      </c>
      <c r="F159" s="236">
        <v>4.3700000000000001</v>
      </c>
      <c r="G159" s="37"/>
      <c r="H159" s="38"/>
    </row>
    <row r="160" s="2" customFormat="1" ht="16.8" customHeight="1">
      <c r="A160" s="37"/>
      <c r="B160" s="38"/>
      <c r="C160" s="235" t="s">
        <v>148</v>
      </c>
      <c r="D160" s="235" t="s">
        <v>387</v>
      </c>
      <c r="E160" s="18" t="s">
        <v>1</v>
      </c>
      <c r="F160" s="236">
        <v>4.3700000000000001</v>
      </c>
      <c r="G160" s="37"/>
      <c r="H160" s="38"/>
    </row>
    <row r="161" s="2" customFormat="1" ht="16.8" customHeight="1">
      <c r="A161" s="37"/>
      <c r="B161" s="38"/>
      <c r="C161" s="237" t="s">
        <v>1865</v>
      </c>
      <c r="D161" s="37"/>
      <c r="E161" s="37"/>
      <c r="F161" s="37"/>
      <c r="G161" s="37"/>
      <c r="H161" s="38"/>
    </row>
    <row r="162" s="2" customFormat="1" ht="16.8" customHeight="1">
      <c r="A162" s="37"/>
      <c r="B162" s="38"/>
      <c r="C162" s="235" t="s">
        <v>381</v>
      </c>
      <c r="D162" s="235" t="s">
        <v>382</v>
      </c>
      <c r="E162" s="18" t="s">
        <v>241</v>
      </c>
      <c r="F162" s="236">
        <v>160.40000000000001</v>
      </c>
      <c r="G162" s="37"/>
      <c r="H162" s="38"/>
    </row>
    <row r="163" s="2" customFormat="1" ht="16.8" customHeight="1">
      <c r="A163" s="37"/>
      <c r="B163" s="38"/>
      <c r="C163" s="235" t="s">
        <v>1088</v>
      </c>
      <c r="D163" s="235" t="s">
        <v>1089</v>
      </c>
      <c r="E163" s="18" t="s">
        <v>241</v>
      </c>
      <c r="F163" s="236">
        <v>4.3700000000000001</v>
      </c>
      <c r="G163" s="37"/>
      <c r="H163" s="38"/>
    </row>
    <row r="164" s="2" customFormat="1" ht="16.8" customHeight="1">
      <c r="A164" s="37"/>
      <c r="B164" s="38"/>
      <c r="C164" s="235" t="s">
        <v>1092</v>
      </c>
      <c r="D164" s="235" t="s">
        <v>1093</v>
      </c>
      <c r="E164" s="18" t="s">
        <v>241</v>
      </c>
      <c r="F164" s="236">
        <v>4.3700000000000001</v>
      </c>
      <c r="G164" s="37"/>
      <c r="H164" s="38"/>
    </row>
    <row r="165" s="2" customFormat="1" ht="16.8" customHeight="1">
      <c r="A165" s="37"/>
      <c r="B165" s="38"/>
      <c r="C165" s="231" t="s">
        <v>150</v>
      </c>
      <c r="D165" s="232" t="s">
        <v>150</v>
      </c>
      <c r="E165" s="233" t="s">
        <v>1</v>
      </c>
      <c r="F165" s="234">
        <v>10.390000000000001</v>
      </c>
      <c r="G165" s="37"/>
      <c r="H165" s="38"/>
    </row>
    <row r="166" s="2" customFormat="1" ht="16.8" customHeight="1">
      <c r="A166" s="37"/>
      <c r="B166" s="38"/>
      <c r="C166" s="235" t="s">
        <v>1</v>
      </c>
      <c r="D166" s="235" t="s">
        <v>388</v>
      </c>
      <c r="E166" s="18" t="s">
        <v>1</v>
      </c>
      <c r="F166" s="236">
        <v>10.390000000000001</v>
      </c>
      <c r="G166" s="37"/>
      <c r="H166" s="38"/>
    </row>
    <row r="167" s="2" customFormat="1" ht="16.8" customHeight="1">
      <c r="A167" s="37"/>
      <c r="B167" s="38"/>
      <c r="C167" s="235" t="s">
        <v>150</v>
      </c>
      <c r="D167" s="235" t="s">
        <v>389</v>
      </c>
      <c r="E167" s="18" t="s">
        <v>1</v>
      </c>
      <c r="F167" s="236">
        <v>10.390000000000001</v>
      </c>
      <c r="G167" s="37"/>
      <c r="H167" s="38"/>
    </row>
    <row r="168" s="2" customFormat="1" ht="16.8" customHeight="1">
      <c r="A168" s="37"/>
      <c r="B168" s="38"/>
      <c r="C168" s="237" t="s">
        <v>1865</v>
      </c>
      <c r="D168" s="37"/>
      <c r="E168" s="37"/>
      <c r="F168" s="37"/>
      <c r="G168" s="37"/>
      <c r="H168" s="38"/>
    </row>
    <row r="169" s="2" customFormat="1" ht="16.8" customHeight="1">
      <c r="A169" s="37"/>
      <c r="B169" s="38"/>
      <c r="C169" s="235" t="s">
        <v>381</v>
      </c>
      <c r="D169" s="235" t="s">
        <v>382</v>
      </c>
      <c r="E169" s="18" t="s">
        <v>241</v>
      </c>
      <c r="F169" s="236">
        <v>160.40000000000001</v>
      </c>
      <c r="G169" s="37"/>
      <c r="H169" s="38"/>
    </row>
    <row r="170" s="2" customFormat="1" ht="16.8" customHeight="1">
      <c r="A170" s="37"/>
      <c r="B170" s="38"/>
      <c r="C170" s="235" t="s">
        <v>402</v>
      </c>
      <c r="D170" s="235" t="s">
        <v>403</v>
      </c>
      <c r="E170" s="18" t="s">
        <v>241</v>
      </c>
      <c r="F170" s="236">
        <v>12.528000000000001</v>
      </c>
      <c r="G170" s="37"/>
      <c r="H170" s="38"/>
    </row>
    <row r="171" s="2" customFormat="1" ht="16.8" customHeight="1">
      <c r="A171" s="37"/>
      <c r="B171" s="38"/>
      <c r="C171" s="235" t="s">
        <v>889</v>
      </c>
      <c r="D171" s="235" t="s">
        <v>890</v>
      </c>
      <c r="E171" s="18" t="s">
        <v>241</v>
      </c>
      <c r="F171" s="236">
        <v>10.390000000000001</v>
      </c>
      <c r="G171" s="37"/>
      <c r="H171" s="38"/>
    </row>
    <row r="172" s="2" customFormat="1" ht="16.8" customHeight="1">
      <c r="A172" s="37"/>
      <c r="B172" s="38"/>
      <c r="C172" s="235" t="s">
        <v>893</v>
      </c>
      <c r="D172" s="235" t="s">
        <v>894</v>
      </c>
      <c r="E172" s="18" t="s">
        <v>241</v>
      </c>
      <c r="F172" s="236">
        <v>10.390000000000001</v>
      </c>
      <c r="G172" s="37"/>
      <c r="H172" s="38"/>
    </row>
    <row r="173" s="2" customFormat="1">
      <c r="A173" s="37"/>
      <c r="B173" s="38"/>
      <c r="C173" s="235" t="s">
        <v>902</v>
      </c>
      <c r="D173" s="235" t="s">
        <v>903</v>
      </c>
      <c r="E173" s="18" t="s">
        <v>241</v>
      </c>
      <c r="F173" s="236">
        <v>10.390000000000001</v>
      </c>
      <c r="G173" s="37"/>
      <c r="H173" s="38"/>
    </row>
    <row r="174" s="2" customFormat="1">
      <c r="A174" s="37"/>
      <c r="B174" s="38"/>
      <c r="C174" s="235" t="s">
        <v>426</v>
      </c>
      <c r="D174" s="235" t="s">
        <v>427</v>
      </c>
      <c r="E174" s="18" t="s">
        <v>241</v>
      </c>
      <c r="F174" s="236">
        <v>201.21000000000001</v>
      </c>
      <c r="G174" s="37"/>
      <c r="H174" s="38"/>
    </row>
    <row r="175" s="2" customFormat="1">
      <c r="A175" s="37"/>
      <c r="B175" s="38"/>
      <c r="C175" s="235" t="s">
        <v>906</v>
      </c>
      <c r="D175" s="235" t="s">
        <v>907</v>
      </c>
      <c r="E175" s="18" t="s">
        <v>241</v>
      </c>
      <c r="F175" s="236">
        <v>12.236000000000001</v>
      </c>
      <c r="G175" s="37"/>
      <c r="H175" s="38"/>
    </row>
    <row r="176" s="2" customFormat="1" ht="16.8" customHeight="1">
      <c r="A176" s="37"/>
      <c r="B176" s="38"/>
      <c r="C176" s="231" t="s">
        <v>152</v>
      </c>
      <c r="D176" s="232" t="s">
        <v>152</v>
      </c>
      <c r="E176" s="233" t="s">
        <v>1</v>
      </c>
      <c r="F176" s="234">
        <v>5.8019999999999996</v>
      </c>
      <c r="G176" s="37"/>
      <c r="H176" s="38"/>
    </row>
    <row r="177" s="2" customFormat="1" ht="16.8" customHeight="1">
      <c r="A177" s="37"/>
      <c r="B177" s="38"/>
      <c r="C177" s="235" t="s">
        <v>1</v>
      </c>
      <c r="D177" s="235" t="s">
        <v>390</v>
      </c>
      <c r="E177" s="18" t="s">
        <v>1</v>
      </c>
      <c r="F177" s="236">
        <v>7.9400000000000004</v>
      </c>
      <c r="G177" s="37"/>
      <c r="H177" s="38"/>
    </row>
    <row r="178" s="2" customFormat="1" ht="16.8" customHeight="1">
      <c r="A178" s="37"/>
      <c r="B178" s="38"/>
      <c r="C178" s="235" t="s">
        <v>1</v>
      </c>
      <c r="D178" s="235" t="s">
        <v>391</v>
      </c>
      <c r="E178" s="18" t="s">
        <v>1</v>
      </c>
      <c r="F178" s="236">
        <v>-2.1379999999999999</v>
      </c>
      <c r="G178" s="37"/>
      <c r="H178" s="38"/>
    </row>
    <row r="179" s="2" customFormat="1" ht="16.8" customHeight="1">
      <c r="A179" s="37"/>
      <c r="B179" s="38"/>
      <c r="C179" s="235" t="s">
        <v>152</v>
      </c>
      <c r="D179" s="235" t="s">
        <v>392</v>
      </c>
      <c r="E179" s="18" t="s">
        <v>1</v>
      </c>
      <c r="F179" s="236">
        <v>5.8019999999999996</v>
      </c>
      <c r="G179" s="37"/>
      <c r="H179" s="38"/>
    </row>
    <row r="180" s="2" customFormat="1" ht="16.8" customHeight="1">
      <c r="A180" s="37"/>
      <c r="B180" s="38"/>
      <c r="C180" s="237" t="s">
        <v>1865</v>
      </c>
      <c r="D180" s="37"/>
      <c r="E180" s="37"/>
      <c r="F180" s="37"/>
      <c r="G180" s="37"/>
      <c r="H180" s="38"/>
    </row>
    <row r="181" s="2" customFormat="1" ht="16.8" customHeight="1">
      <c r="A181" s="37"/>
      <c r="B181" s="38"/>
      <c r="C181" s="235" t="s">
        <v>381</v>
      </c>
      <c r="D181" s="235" t="s">
        <v>382</v>
      </c>
      <c r="E181" s="18" t="s">
        <v>241</v>
      </c>
      <c r="F181" s="236">
        <v>160.40000000000001</v>
      </c>
      <c r="G181" s="37"/>
      <c r="H181" s="38"/>
    </row>
    <row r="182" s="2" customFormat="1" ht="16.8" customHeight="1">
      <c r="A182" s="37"/>
      <c r="B182" s="38"/>
      <c r="C182" s="235" t="s">
        <v>973</v>
      </c>
      <c r="D182" s="235" t="s">
        <v>974</v>
      </c>
      <c r="E182" s="18" t="s">
        <v>241</v>
      </c>
      <c r="F182" s="236">
        <v>68.150000000000006</v>
      </c>
      <c r="G182" s="37"/>
      <c r="H182" s="38"/>
    </row>
    <row r="183" s="2" customFormat="1" ht="16.8" customHeight="1">
      <c r="A183" s="37"/>
      <c r="B183" s="38"/>
      <c r="C183" s="235" t="s">
        <v>978</v>
      </c>
      <c r="D183" s="235" t="s">
        <v>979</v>
      </c>
      <c r="E183" s="18" t="s">
        <v>241</v>
      </c>
      <c r="F183" s="236">
        <v>68.150000000000006</v>
      </c>
      <c r="G183" s="37"/>
      <c r="H183" s="38"/>
    </row>
    <row r="184" s="2" customFormat="1" ht="16.8" customHeight="1">
      <c r="A184" s="37"/>
      <c r="B184" s="38"/>
      <c r="C184" s="235" t="s">
        <v>989</v>
      </c>
      <c r="D184" s="235" t="s">
        <v>990</v>
      </c>
      <c r="E184" s="18" t="s">
        <v>241</v>
      </c>
      <c r="F184" s="236">
        <v>52.369999999999997</v>
      </c>
      <c r="G184" s="37"/>
      <c r="H184" s="38"/>
    </row>
    <row r="185" s="2" customFormat="1">
      <c r="A185" s="37"/>
      <c r="B185" s="38"/>
      <c r="C185" s="235" t="s">
        <v>426</v>
      </c>
      <c r="D185" s="235" t="s">
        <v>427</v>
      </c>
      <c r="E185" s="18" t="s">
        <v>241</v>
      </c>
      <c r="F185" s="236">
        <v>201.21000000000001</v>
      </c>
      <c r="G185" s="37"/>
      <c r="H185" s="38"/>
    </row>
    <row r="186" s="2" customFormat="1">
      <c r="A186" s="37"/>
      <c r="B186" s="38"/>
      <c r="C186" s="235" t="s">
        <v>993</v>
      </c>
      <c r="D186" s="235" t="s">
        <v>994</v>
      </c>
      <c r="E186" s="18" t="s">
        <v>241</v>
      </c>
      <c r="F186" s="236">
        <v>57.606999999999999</v>
      </c>
      <c r="G186" s="37"/>
      <c r="H186" s="38"/>
    </row>
    <row r="187" s="2" customFormat="1" ht="16.8" customHeight="1">
      <c r="A187" s="37"/>
      <c r="B187" s="38"/>
      <c r="C187" s="231" t="s">
        <v>154</v>
      </c>
      <c r="D187" s="232" t="s">
        <v>154</v>
      </c>
      <c r="E187" s="233" t="s">
        <v>1</v>
      </c>
      <c r="F187" s="234">
        <v>2.1379999999999999</v>
      </c>
      <c r="G187" s="37"/>
      <c r="H187" s="38"/>
    </row>
    <row r="188" s="2" customFormat="1" ht="16.8" customHeight="1">
      <c r="A188" s="37"/>
      <c r="B188" s="38"/>
      <c r="C188" s="235" t="s">
        <v>1</v>
      </c>
      <c r="D188" s="235" t="s">
        <v>393</v>
      </c>
      <c r="E188" s="18" t="s">
        <v>1</v>
      </c>
      <c r="F188" s="236">
        <v>2.1379999999999999</v>
      </c>
      <c r="G188" s="37"/>
      <c r="H188" s="38"/>
    </row>
    <row r="189" s="2" customFormat="1" ht="16.8" customHeight="1">
      <c r="A189" s="37"/>
      <c r="B189" s="38"/>
      <c r="C189" s="235" t="s">
        <v>154</v>
      </c>
      <c r="D189" s="235" t="s">
        <v>394</v>
      </c>
      <c r="E189" s="18" t="s">
        <v>1</v>
      </c>
      <c r="F189" s="236">
        <v>2.1379999999999999</v>
      </c>
      <c r="G189" s="37"/>
      <c r="H189" s="38"/>
    </row>
    <row r="190" s="2" customFormat="1" ht="16.8" customHeight="1">
      <c r="A190" s="37"/>
      <c r="B190" s="38"/>
      <c r="C190" s="237" t="s">
        <v>1865</v>
      </c>
      <c r="D190" s="37"/>
      <c r="E190" s="37"/>
      <c r="F190" s="37"/>
      <c r="G190" s="37"/>
      <c r="H190" s="38"/>
    </row>
    <row r="191" s="2" customFormat="1" ht="16.8" customHeight="1">
      <c r="A191" s="37"/>
      <c r="B191" s="38"/>
      <c r="C191" s="235" t="s">
        <v>381</v>
      </c>
      <c r="D191" s="235" t="s">
        <v>382</v>
      </c>
      <c r="E191" s="18" t="s">
        <v>241</v>
      </c>
      <c r="F191" s="236">
        <v>160.40000000000001</v>
      </c>
      <c r="G191" s="37"/>
      <c r="H191" s="38"/>
    </row>
    <row r="192" s="2" customFormat="1" ht="16.8" customHeight="1">
      <c r="A192" s="37"/>
      <c r="B192" s="38"/>
      <c r="C192" s="235" t="s">
        <v>402</v>
      </c>
      <c r="D192" s="235" t="s">
        <v>403</v>
      </c>
      <c r="E192" s="18" t="s">
        <v>241</v>
      </c>
      <c r="F192" s="236">
        <v>12.528000000000001</v>
      </c>
      <c r="G192" s="37"/>
      <c r="H192" s="38"/>
    </row>
    <row r="193" s="2" customFormat="1" ht="16.8" customHeight="1">
      <c r="A193" s="37"/>
      <c r="B193" s="38"/>
      <c r="C193" s="235" t="s">
        <v>973</v>
      </c>
      <c r="D193" s="235" t="s">
        <v>974</v>
      </c>
      <c r="E193" s="18" t="s">
        <v>241</v>
      </c>
      <c r="F193" s="236">
        <v>68.150000000000006</v>
      </c>
      <c r="G193" s="37"/>
      <c r="H193" s="38"/>
    </row>
    <row r="194" s="2" customFormat="1" ht="16.8" customHeight="1">
      <c r="A194" s="37"/>
      <c r="B194" s="38"/>
      <c r="C194" s="235" t="s">
        <v>978</v>
      </c>
      <c r="D194" s="235" t="s">
        <v>979</v>
      </c>
      <c r="E194" s="18" t="s">
        <v>241</v>
      </c>
      <c r="F194" s="236">
        <v>68.150000000000006</v>
      </c>
      <c r="G194" s="37"/>
      <c r="H194" s="38"/>
    </row>
    <row r="195" s="2" customFormat="1" ht="16.8" customHeight="1">
      <c r="A195" s="37"/>
      <c r="B195" s="38"/>
      <c r="C195" s="235" t="s">
        <v>989</v>
      </c>
      <c r="D195" s="235" t="s">
        <v>990</v>
      </c>
      <c r="E195" s="18" t="s">
        <v>241</v>
      </c>
      <c r="F195" s="236">
        <v>52.369999999999997</v>
      </c>
      <c r="G195" s="37"/>
      <c r="H195" s="38"/>
    </row>
    <row r="196" s="2" customFormat="1">
      <c r="A196" s="37"/>
      <c r="B196" s="38"/>
      <c r="C196" s="235" t="s">
        <v>426</v>
      </c>
      <c r="D196" s="235" t="s">
        <v>427</v>
      </c>
      <c r="E196" s="18" t="s">
        <v>241</v>
      </c>
      <c r="F196" s="236">
        <v>201.21000000000001</v>
      </c>
      <c r="G196" s="37"/>
      <c r="H196" s="38"/>
    </row>
    <row r="197" s="2" customFormat="1">
      <c r="A197" s="37"/>
      <c r="B197" s="38"/>
      <c r="C197" s="235" t="s">
        <v>993</v>
      </c>
      <c r="D197" s="235" t="s">
        <v>994</v>
      </c>
      <c r="E197" s="18" t="s">
        <v>241</v>
      </c>
      <c r="F197" s="236">
        <v>57.606999999999999</v>
      </c>
      <c r="G197" s="37"/>
      <c r="H197" s="38"/>
    </row>
    <row r="198" s="2" customFormat="1" ht="16.8" customHeight="1">
      <c r="A198" s="37"/>
      <c r="B198" s="38"/>
      <c r="C198" s="231" t="s">
        <v>156</v>
      </c>
      <c r="D198" s="232" t="s">
        <v>156</v>
      </c>
      <c r="E198" s="233" t="s">
        <v>1</v>
      </c>
      <c r="F198" s="234">
        <v>29.48</v>
      </c>
      <c r="G198" s="37"/>
      <c r="H198" s="38"/>
    </row>
    <row r="199" s="2" customFormat="1" ht="16.8" customHeight="1">
      <c r="A199" s="37"/>
      <c r="B199" s="38"/>
      <c r="C199" s="235" t="s">
        <v>1</v>
      </c>
      <c r="D199" s="235" t="s">
        <v>395</v>
      </c>
      <c r="E199" s="18" t="s">
        <v>1</v>
      </c>
      <c r="F199" s="236">
        <v>29.48</v>
      </c>
      <c r="G199" s="37"/>
      <c r="H199" s="38"/>
    </row>
    <row r="200" s="2" customFormat="1" ht="16.8" customHeight="1">
      <c r="A200" s="37"/>
      <c r="B200" s="38"/>
      <c r="C200" s="235" t="s">
        <v>156</v>
      </c>
      <c r="D200" s="235" t="s">
        <v>396</v>
      </c>
      <c r="E200" s="18" t="s">
        <v>1</v>
      </c>
      <c r="F200" s="236">
        <v>29.48</v>
      </c>
      <c r="G200" s="37"/>
      <c r="H200" s="38"/>
    </row>
    <row r="201" s="2" customFormat="1" ht="16.8" customHeight="1">
      <c r="A201" s="37"/>
      <c r="B201" s="38"/>
      <c r="C201" s="237" t="s">
        <v>1865</v>
      </c>
      <c r="D201" s="37"/>
      <c r="E201" s="37"/>
      <c r="F201" s="37"/>
      <c r="G201" s="37"/>
      <c r="H201" s="38"/>
    </row>
    <row r="202" s="2" customFormat="1" ht="16.8" customHeight="1">
      <c r="A202" s="37"/>
      <c r="B202" s="38"/>
      <c r="C202" s="235" t="s">
        <v>381</v>
      </c>
      <c r="D202" s="235" t="s">
        <v>382</v>
      </c>
      <c r="E202" s="18" t="s">
        <v>241</v>
      </c>
      <c r="F202" s="236">
        <v>160.40000000000001</v>
      </c>
      <c r="G202" s="37"/>
      <c r="H202" s="38"/>
    </row>
    <row r="203" s="2" customFormat="1" ht="16.8" customHeight="1">
      <c r="A203" s="37"/>
      <c r="B203" s="38"/>
      <c r="C203" s="235" t="s">
        <v>973</v>
      </c>
      <c r="D203" s="235" t="s">
        <v>974</v>
      </c>
      <c r="E203" s="18" t="s">
        <v>241</v>
      </c>
      <c r="F203" s="236">
        <v>68.150000000000006</v>
      </c>
      <c r="G203" s="37"/>
      <c r="H203" s="38"/>
    </row>
    <row r="204" s="2" customFormat="1" ht="16.8" customHeight="1">
      <c r="A204" s="37"/>
      <c r="B204" s="38"/>
      <c r="C204" s="235" t="s">
        <v>978</v>
      </c>
      <c r="D204" s="235" t="s">
        <v>979</v>
      </c>
      <c r="E204" s="18" t="s">
        <v>241</v>
      </c>
      <c r="F204" s="236">
        <v>68.150000000000006</v>
      </c>
      <c r="G204" s="37"/>
      <c r="H204" s="38"/>
    </row>
    <row r="205" s="2" customFormat="1" ht="16.8" customHeight="1">
      <c r="A205" s="37"/>
      <c r="B205" s="38"/>
      <c r="C205" s="235" t="s">
        <v>989</v>
      </c>
      <c r="D205" s="235" t="s">
        <v>990</v>
      </c>
      <c r="E205" s="18" t="s">
        <v>241</v>
      </c>
      <c r="F205" s="236">
        <v>52.369999999999997</v>
      </c>
      <c r="G205" s="37"/>
      <c r="H205" s="38"/>
    </row>
    <row r="206" s="2" customFormat="1">
      <c r="A206" s="37"/>
      <c r="B206" s="38"/>
      <c r="C206" s="235" t="s">
        <v>426</v>
      </c>
      <c r="D206" s="235" t="s">
        <v>427</v>
      </c>
      <c r="E206" s="18" t="s">
        <v>241</v>
      </c>
      <c r="F206" s="236">
        <v>201.21000000000001</v>
      </c>
      <c r="G206" s="37"/>
      <c r="H206" s="38"/>
    </row>
    <row r="207" s="2" customFormat="1">
      <c r="A207" s="37"/>
      <c r="B207" s="38"/>
      <c r="C207" s="235" t="s">
        <v>993</v>
      </c>
      <c r="D207" s="235" t="s">
        <v>994</v>
      </c>
      <c r="E207" s="18" t="s">
        <v>241</v>
      </c>
      <c r="F207" s="236">
        <v>57.606999999999999</v>
      </c>
      <c r="G207" s="37"/>
      <c r="H207" s="38"/>
    </row>
    <row r="208" s="2" customFormat="1" ht="16.8" customHeight="1">
      <c r="A208" s="37"/>
      <c r="B208" s="38"/>
      <c r="C208" s="231" t="s">
        <v>158</v>
      </c>
      <c r="D208" s="232" t="s">
        <v>158</v>
      </c>
      <c r="E208" s="233" t="s">
        <v>1</v>
      </c>
      <c r="F208" s="234">
        <v>77.489999999999995</v>
      </c>
      <c r="G208" s="37"/>
      <c r="H208" s="38"/>
    </row>
    <row r="209" s="2" customFormat="1" ht="16.8" customHeight="1">
      <c r="A209" s="37"/>
      <c r="B209" s="38"/>
      <c r="C209" s="235" t="s">
        <v>1</v>
      </c>
      <c r="D209" s="235" t="s">
        <v>397</v>
      </c>
      <c r="E209" s="18" t="s">
        <v>1</v>
      </c>
      <c r="F209" s="236">
        <v>77.489999999999995</v>
      </c>
      <c r="G209" s="37"/>
      <c r="H209" s="38"/>
    </row>
    <row r="210" s="2" customFormat="1" ht="16.8" customHeight="1">
      <c r="A210" s="37"/>
      <c r="B210" s="38"/>
      <c r="C210" s="235" t="s">
        <v>158</v>
      </c>
      <c r="D210" s="235" t="s">
        <v>398</v>
      </c>
      <c r="E210" s="18" t="s">
        <v>1</v>
      </c>
      <c r="F210" s="236">
        <v>77.489999999999995</v>
      </c>
      <c r="G210" s="37"/>
      <c r="H210" s="38"/>
    </row>
    <row r="211" s="2" customFormat="1" ht="16.8" customHeight="1">
      <c r="A211" s="37"/>
      <c r="B211" s="38"/>
      <c r="C211" s="237" t="s">
        <v>1865</v>
      </c>
      <c r="D211" s="37"/>
      <c r="E211" s="37"/>
      <c r="F211" s="37"/>
      <c r="G211" s="37"/>
      <c r="H211" s="38"/>
    </row>
    <row r="212" s="2" customFormat="1" ht="16.8" customHeight="1">
      <c r="A212" s="37"/>
      <c r="B212" s="38"/>
      <c r="C212" s="235" t="s">
        <v>381</v>
      </c>
      <c r="D212" s="235" t="s">
        <v>382</v>
      </c>
      <c r="E212" s="18" t="s">
        <v>241</v>
      </c>
      <c r="F212" s="236">
        <v>160.40000000000001</v>
      </c>
      <c r="G212" s="37"/>
      <c r="H212" s="38"/>
    </row>
    <row r="213" s="2" customFormat="1">
      <c r="A213" s="37"/>
      <c r="B213" s="38"/>
      <c r="C213" s="235" t="s">
        <v>599</v>
      </c>
      <c r="D213" s="235" t="s">
        <v>600</v>
      </c>
      <c r="E213" s="18" t="s">
        <v>241</v>
      </c>
      <c r="F213" s="236">
        <v>93.269999999999996</v>
      </c>
      <c r="G213" s="37"/>
      <c r="H213" s="38"/>
    </row>
    <row r="214" s="2" customFormat="1">
      <c r="A214" s="37"/>
      <c r="B214" s="38"/>
      <c r="C214" s="235" t="s">
        <v>615</v>
      </c>
      <c r="D214" s="235" t="s">
        <v>616</v>
      </c>
      <c r="E214" s="18" t="s">
        <v>207</v>
      </c>
      <c r="F214" s="236">
        <v>1.244</v>
      </c>
      <c r="G214" s="37"/>
      <c r="H214" s="38"/>
    </row>
    <row r="215" s="2" customFormat="1">
      <c r="A215" s="37"/>
      <c r="B215" s="38"/>
      <c r="C215" s="235" t="s">
        <v>620</v>
      </c>
      <c r="D215" s="235" t="s">
        <v>621</v>
      </c>
      <c r="E215" s="18" t="s">
        <v>241</v>
      </c>
      <c r="F215" s="236">
        <v>93.269999999999996</v>
      </c>
      <c r="G215" s="37"/>
      <c r="H215" s="38"/>
    </row>
    <row r="216" s="2" customFormat="1" ht="16.8" customHeight="1">
      <c r="A216" s="37"/>
      <c r="B216" s="38"/>
      <c r="C216" s="235" t="s">
        <v>633</v>
      </c>
      <c r="D216" s="235" t="s">
        <v>634</v>
      </c>
      <c r="E216" s="18" t="s">
        <v>241</v>
      </c>
      <c r="F216" s="236">
        <v>93.269999999999996</v>
      </c>
      <c r="G216" s="37"/>
      <c r="H216" s="38"/>
    </row>
    <row r="217" s="2" customFormat="1" ht="16.8" customHeight="1">
      <c r="A217" s="37"/>
      <c r="B217" s="38"/>
      <c r="C217" s="235" t="s">
        <v>642</v>
      </c>
      <c r="D217" s="235" t="s">
        <v>643</v>
      </c>
      <c r="E217" s="18" t="s">
        <v>241</v>
      </c>
      <c r="F217" s="236">
        <v>93.269999999999996</v>
      </c>
      <c r="G217" s="37"/>
      <c r="H217" s="38"/>
    </row>
    <row r="218" s="2" customFormat="1" ht="16.8" customHeight="1">
      <c r="A218" s="37"/>
      <c r="B218" s="38"/>
      <c r="C218" s="235" t="s">
        <v>918</v>
      </c>
      <c r="D218" s="235" t="s">
        <v>919</v>
      </c>
      <c r="E218" s="18" t="s">
        <v>241</v>
      </c>
      <c r="F218" s="236">
        <v>77.489999999999995</v>
      </c>
      <c r="G218" s="37"/>
      <c r="H218" s="38"/>
    </row>
    <row r="219" s="2" customFormat="1">
      <c r="A219" s="37"/>
      <c r="B219" s="38"/>
      <c r="C219" s="235" t="s">
        <v>922</v>
      </c>
      <c r="D219" s="235" t="s">
        <v>923</v>
      </c>
      <c r="E219" s="18" t="s">
        <v>241</v>
      </c>
      <c r="F219" s="236">
        <v>77.489999999999995</v>
      </c>
      <c r="G219" s="37"/>
      <c r="H219" s="38"/>
    </row>
    <row r="220" s="2" customFormat="1" ht="16.8" customHeight="1">
      <c r="A220" s="37"/>
      <c r="B220" s="38"/>
      <c r="C220" s="235" t="s">
        <v>926</v>
      </c>
      <c r="D220" s="235" t="s">
        <v>927</v>
      </c>
      <c r="E220" s="18" t="s">
        <v>653</v>
      </c>
      <c r="F220" s="236">
        <v>77.489999999999995</v>
      </c>
      <c r="G220" s="37"/>
      <c r="H220" s="38"/>
    </row>
    <row r="221" s="2" customFormat="1">
      <c r="A221" s="37"/>
      <c r="B221" s="38"/>
      <c r="C221" s="235" t="s">
        <v>935</v>
      </c>
      <c r="D221" s="235" t="s">
        <v>936</v>
      </c>
      <c r="E221" s="18" t="s">
        <v>241</v>
      </c>
      <c r="F221" s="236">
        <v>77.489999999999995</v>
      </c>
      <c r="G221" s="37"/>
      <c r="H221" s="38"/>
    </row>
    <row r="222" s="2" customFormat="1" ht="16.8" customHeight="1">
      <c r="A222" s="37"/>
      <c r="B222" s="38"/>
      <c r="C222" s="235" t="s">
        <v>947</v>
      </c>
      <c r="D222" s="235" t="s">
        <v>948</v>
      </c>
      <c r="E222" s="18" t="s">
        <v>241</v>
      </c>
      <c r="F222" s="236">
        <v>77.489999999999995</v>
      </c>
      <c r="G222" s="37"/>
      <c r="H222" s="38"/>
    </row>
    <row r="223" s="2" customFormat="1" ht="16.8" customHeight="1">
      <c r="A223" s="37"/>
      <c r="B223" s="38"/>
      <c r="C223" s="235" t="s">
        <v>951</v>
      </c>
      <c r="D223" s="235" t="s">
        <v>952</v>
      </c>
      <c r="E223" s="18" t="s">
        <v>241</v>
      </c>
      <c r="F223" s="236">
        <v>77.489999999999995</v>
      </c>
      <c r="G223" s="37"/>
      <c r="H223" s="38"/>
    </row>
    <row r="224" s="2" customFormat="1" ht="16.8" customHeight="1">
      <c r="A224" s="37"/>
      <c r="B224" s="38"/>
      <c r="C224" s="235" t="s">
        <v>955</v>
      </c>
      <c r="D224" s="235" t="s">
        <v>956</v>
      </c>
      <c r="E224" s="18" t="s">
        <v>241</v>
      </c>
      <c r="F224" s="236">
        <v>77.489999999999995</v>
      </c>
      <c r="G224" s="37"/>
      <c r="H224" s="38"/>
    </row>
    <row r="225" s="2" customFormat="1" ht="16.8" customHeight="1">
      <c r="A225" s="37"/>
      <c r="B225" s="38"/>
      <c r="C225" s="235" t="s">
        <v>959</v>
      </c>
      <c r="D225" s="235" t="s">
        <v>960</v>
      </c>
      <c r="E225" s="18" t="s">
        <v>241</v>
      </c>
      <c r="F225" s="236">
        <v>77.489999999999995</v>
      </c>
      <c r="G225" s="37"/>
      <c r="H225" s="38"/>
    </row>
    <row r="226" s="2" customFormat="1" ht="16.8" customHeight="1">
      <c r="A226" s="37"/>
      <c r="B226" s="38"/>
      <c r="C226" s="235" t="s">
        <v>963</v>
      </c>
      <c r="D226" s="235" t="s">
        <v>964</v>
      </c>
      <c r="E226" s="18" t="s">
        <v>241</v>
      </c>
      <c r="F226" s="236">
        <v>77.489999999999995</v>
      </c>
      <c r="G226" s="37"/>
      <c r="H226" s="38"/>
    </row>
    <row r="227" s="2" customFormat="1">
      <c r="A227" s="37"/>
      <c r="B227" s="38"/>
      <c r="C227" s="235" t="s">
        <v>426</v>
      </c>
      <c r="D227" s="235" t="s">
        <v>427</v>
      </c>
      <c r="E227" s="18" t="s">
        <v>241</v>
      </c>
      <c r="F227" s="236">
        <v>201.21000000000001</v>
      </c>
      <c r="G227" s="37"/>
      <c r="H227" s="38"/>
    </row>
    <row r="228" s="2" customFormat="1" ht="16.8" customHeight="1">
      <c r="A228" s="37"/>
      <c r="B228" s="38"/>
      <c r="C228" s="235" t="s">
        <v>637</v>
      </c>
      <c r="D228" s="235" t="s">
        <v>638</v>
      </c>
      <c r="E228" s="18" t="s">
        <v>207</v>
      </c>
      <c r="F228" s="236">
        <v>1.3680000000000001</v>
      </c>
      <c r="G228" s="37"/>
      <c r="H228" s="38"/>
    </row>
    <row r="229" s="2" customFormat="1" ht="16.8" customHeight="1">
      <c r="A229" s="37"/>
      <c r="B229" s="38"/>
      <c r="C229" s="235" t="s">
        <v>624</v>
      </c>
      <c r="D229" s="235" t="s">
        <v>625</v>
      </c>
      <c r="E229" s="18" t="s">
        <v>241</v>
      </c>
      <c r="F229" s="236">
        <v>102.59699999999999</v>
      </c>
      <c r="G229" s="37"/>
      <c r="H229" s="38"/>
    </row>
    <row r="230" s="2" customFormat="1" ht="16.8" customHeight="1">
      <c r="A230" s="37"/>
      <c r="B230" s="38"/>
      <c r="C230" s="235" t="s">
        <v>939</v>
      </c>
      <c r="D230" s="235" t="s">
        <v>940</v>
      </c>
      <c r="E230" s="18" t="s">
        <v>241</v>
      </c>
      <c r="F230" s="236">
        <v>83.688999999999993</v>
      </c>
      <c r="G230" s="37"/>
      <c r="H230" s="38"/>
    </row>
    <row r="231" s="2" customFormat="1" ht="16.8" customHeight="1">
      <c r="A231" s="37"/>
      <c r="B231" s="38"/>
      <c r="C231" s="235" t="s">
        <v>930</v>
      </c>
      <c r="D231" s="235" t="s">
        <v>931</v>
      </c>
      <c r="E231" s="18" t="s">
        <v>653</v>
      </c>
      <c r="F231" s="236">
        <v>83.688999999999993</v>
      </c>
      <c r="G231" s="37"/>
      <c r="H231" s="38"/>
    </row>
    <row r="232" s="2" customFormat="1" ht="16.8" customHeight="1">
      <c r="A232" s="37"/>
      <c r="B232" s="38"/>
      <c r="C232" s="235" t="s">
        <v>604</v>
      </c>
      <c r="D232" s="235" t="s">
        <v>605</v>
      </c>
      <c r="E232" s="18" t="s">
        <v>241</v>
      </c>
      <c r="F232" s="236">
        <v>95.135000000000005</v>
      </c>
      <c r="G232" s="37"/>
      <c r="H232" s="38"/>
    </row>
    <row r="233" s="2" customFormat="1" ht="16.8" customHeight="1">
      <c r="A233" s="37"/>
      <c r="B233" s="38"/>
      <c r="C233" s="231" t="s">
        <v>159</v>
      </c>
      <c r="D233" s="232" t="s">
        <v>159</v>
      </c>
      <c r="E233" s="233" t="s">
        <v>1</v>
      </c>
      <c r="F233" s="234">
        <v>15.779999999999999</v>
      </c>
      <c r="G233" s="37"/>
      <c r="H233" s="38"/>
    </row>
    <row r="234" s="2" customFormat="1" ht="16.8" customHeight="1">
      <c r="A234" s="37"/>
      <c r="B234" s="38"/>
      <c r="C234" s="235" t="s">
        <v>1</v>
      </c>
      <c r="D234" s="235" t="s">
        <v>399</v>
      </c>
      <c r="E234" s="18" t="s">
        <v>1</v>
      </c>
      <c r="F234" s="236">
        <v>15.779999999999999</v>
      </c>
      <c r="G234" s="37"/>
      <c r="H234" s="38"/>
    </row>
    <row r="235" s="2" customFormat="1" ht="16.8" customHeight="1">
      <c r="A235" s="37"/>
      <c r="B235" s="38"/>
      <c r="C235" s="235" t="s">
        <v>159</v>
      </c>
      <c r="D235" s="235" t="s">
        <v>400</v>
      </c>
      <c r="E235" s="18" t="s">
        <v>1</v>
      </c>
      <c r="F235" s="236">
        <v>15.779999999999999</v>
      </c>
      <c r="G235" s="37"/>
      <c r="H235" s="38"/>
    </row>
    <row r="236" s="2" customFormat="1" ht="16.8" customHeight="1">
      <c r="A236" s="37"/>
      <c r="B236" s="38"/>
      <c r="C236" s="237" t="s">
        <v>1865</v>
      </c>
      <c r="D236" s="37"/>
      <c r="E236" s="37"/>
      <c r="F236" s="37"/>
      <c r="G236" s="37"/>
      <c r="H236" s="38"/>
    </row>
    <row r="237" s="2" customFormat="1" ht="16.8" customHeight="1">
      <c r="A237" s="37"/>
      <c r="B237" s="38"/>
      <c r="C237" s="235" t="s">
        <v>381</v>
      </c>
      <c r="D237" s="235" t="s">
        <v>382</v>
      </c>
      <c r="E237" s="18" t="s">
        <v>241</v>
      </c>
      <c r="F237" s="236">
        <v>160.40000000000001</v>
      </c>
      <c r="G237" s="37"/>
      <c r="H237" s="38"/>
    </row>
    <row r="238" s="2" customFormat="1">
      <c r="A238" s="37"/>
      <c r="B238" s="38"/>
      <c r="C238" s="235" t="s">
        <v>599</v>
      </c>
      <c r="D238" s="235" t="s">
        <v>600</v>
      </c>
      <c r="E238" s="18" t="s">
        <v>241</v>
      </c>
      <c r="F238" s="236">
        <v>93.269999999999996</v>
      </c>
      <c r="G238" s="37"/>
      <c r="H238" s="38"/>
    </row>
    <row r="239" s="2" customFormat="1">
      <c r="A239" s="37"/>
      <c r="B239" s="38"/>
      <c r="C239" s="235" t="s">
        <v>615</v>
      </c>
      <c r="D239" s="235" t="s">
        <v>616</v>
      </c>
      <c r="E239" s="18" t="s">
        <v>207</v>
      </c>
      <c r="F239" s="236">
        <v>1.244</v>
      </c>
      <c r="G239" s="37"/>
      <c r="H239" s="38"/>
    </row>
    <row r="240" s="2" customFormat="1">
      <c r="A240" s="37"/>
      <c r="B240" s="38"/>
      <c r="C240" s="235" t="s">
        <v>620</v>
      </c>
      <c r="D240" s="235" t="s">
        <v>621</v>
      </c>
      <c r="E240" s="18" t="s">
        <v>241</v>
      </c>
      <c r="F240" s="236">
        <v>93.269999999999996</v>
      </c>
      <c r="G240" s="37"/>
      <c r="H240" s="38"/>
    </row>
    <row r="241" s="2" customFormat="1" ht="16.8" customHeight="1">
      <c r="A241" s="37"/>
      <c r="B241" s="38"/>
      <c r="C241" s="235" t="s">
        <v>633</v>
      </c>
      <c r="D241" s="235" t="s">
        <v>634</v>
      </c>
      <c r="E241" s="18" t="s">
        <v>241</v>
      </c>
      <c r="F241" s="236">
        <v>93.269999999999996</v>
      </c>
      <c r="G241" s="37"/>
      <c r="H241" s="38"/>
    </row>
    <row r="242" s="2" customFormat="1" ht="16.8" customHeight="1">
      <c r="A242" s="37"/>
      <c r="B242" s="38"/>
      <c r="C242" s="235" t="s">
        <v>642</v>
      </c>
      <c r="D242" s="235" t="s">
        <v>643</v>
      </c>
      <c r="E242" s="18" t="s">
        <v>241</v>
      </c>
      <c r="F242" s="236">
        <v>93.269999999999996</v>
      </c>
      <c r="G242" s="37"/>
      <c r="H242" s="38"/>
    </row>
    <row r="243" s="2" customFormat="1" ht="16.8" customHeight="1">
      <c r="A243" s="37"/>
      <c r="B243" s="38"/>
      <c r="C243" s="235" t="s">
        <v>973</v>
      </c>
      <c r="D243" s="235" t="s">
        <v>974</v>
      </c>
      <c r="E243" s="18" t="s">
        <v>241</v>
      </c>
      <c r="F243" s="236">
        <v>68.150000000000006</v>
      </c>
      <c r="G243" s="37"/>
      <c r="H243" s="38"/>
    </row>
    <row r="244" s="2" customFormat="1" ht="16.8" customHeight="1">
      <c r="A244" s="37"/>
      <c r="B244" s="38"/>
      <c r="C244" s="235" t="s">
        <v>978</v>
      </c>
      <c r="D244" s="235" t="s">
        <v>979</v>
      </c>
      <c r="E244" s="18" t="s">
        <v>241</v>
      </c>
      <c r="F244" s="236">
        <v>68.150000000000006</v>
      </c>
      <c r="G244" s="37"/>
      <c r="H244" s="38"/>
    </row>
    <row r="245" s="2" customFormat="1" ht="16.8" customHeight="1">
      <c r="A245" s="37"/>
      <c r="B245" s="38"/>
      <c r="C245" s="235" t="s">
        <v>999</v>
      </c>
      <c r="D245" s="235" t="s">
        <v>1000</v>
      </c>
      <c r="E245" s="18" t="s">
        <v>241</v>
      </c>
      <c r="F245" s="236">
        <v>15.779999999999999</v>
      </c>
      <c r="G245" s="37"/>
      <c r="H245" s="38"/>
    </row>
    <row r="246" s="2" customFormat="1">
      <c r="A246" s="37"/>
      <c r="B246" s="38"/>
      <c r="C246" s="235" t="s">
        <v>426</v>
      </c>
      <c r="D246" s="235" t="s">
        <v>427</v>
      </c>
      <c r="E246" s="18" t="s">
        <v>241</v>
      </c>
      <c r="F246" s="236">
        <v>201.21000000000001</v>
      </c>
      <c r="G246" s="37"/>
      <c r="H246" s="38"/>
    </row>
    <row r="247" s="2" customFormat="1">
      <c r="A247" s="37"/>
      <c r="B247" s="38"/>
      <c r="C247" s="235" t="s">
        <v>1003</v>
      </c>
      <c r="D247" s="235" t="s">
        <v>1004</v>
      </c>
      <c r="E247" s="18" t="s">
        <v>241</v>
      </c>
      <c r="F247" s="236">
        <v>17.358000000000001</v>
      </c>
      <c r="G247" s="37"/>
      <c r="H247" s="38"/>
    </row>
    <row r="248" s="2" customFormat="1" ht="16.8" customHeight="1">
      <c r="A248" s="37"/>
      <c r="B248" s="38"/>
      <c r="C248" s="235" t="s">
        <v>637</v>
      </c>
      <c r="D248" s="235" t="s">
        <v>638</v>
      </c>
      <c r="E248" s="18" t="s">
        <v>207</v>
      </c>
      <c r="F248" s="236">
        <v>1.3680000000000001</v>
      </c>
      <c r="G248" s="37"/>
      <c r="H248" s="38"/>
    </row>
    <row r="249" s="2" customFormat="1" ht="16.8" customHeight="1">
      <c r="A249" s="37"/>
      <c r="B249" s="38"/>
      <c r="C249" s="235" t="s">
        <v>624</v>
      </c>
      <c r="D249" s="235" t="s">
        <v>625</v>
      </c>
      <c r="E249" s="18" t="s">
        <v>241</v>
      </c>
      <c r="F249" s="236">
        <v>102.59699999999999</v>
      </c>
      <c r="G249" s="37"/>
      <c r="H249" s="38"/>
    </row>
    <row r="250" s="2" customFormat="1" ht="16.8" customHeight="1">
      <c r="A250" s="37"/>
      <c r="B250" s="38"/>
      <c r="C250" s="235" t="s">
        <v>604</v>
      </c>
      <c r="D250" s="235" t="s">
        <v>605</v>
      </c>
      <c r="E250" s="18" t="s">
        <v>241</v>
      </c>
      <c r="F250" s="236">
        <v>95.135000000000005</v>
      </c>
      <c r="G250" s="37"/>
      <c r="H250" s="38"/>
    </row>
    <row r="251" s="2" customFormat="1" ht="7.44" customHeight="1">
      <c r="A251" s="37"/>
      <c r="B251" s="59"/>
      <c r="C251" s="60"/>
      <c r="D251" s="60"/>
      <c r="E251" s="60"/>
      <c r="F251" s="60"/>
      <c r="G251" s="60"/>
      <c r="H251" s="38"/>
    </row>
    <row r="252" s="2" customFormat="1">
      <c r="A252" s="37"/>
      <c r="B252" s="37"/>
      <c r="C252" s="37"/>
      <c r="D252" s="37"/>
      <c r="E252" s="37"/>
      <c r="F252" s="37"/>
      <c r="G252" s="37"/>
      <c r="H252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Lenovo-PC\Svehla</dc:creator>
  <cp:lastModifiedBy>Lenovo-PC\Svehla</cp:lastModifiedBy>
  <dcterms:created xsi:type="dcterms:W3CDTF">2023-07-30T19:15:08Z</dcterms:created>
  <dcterms:modified xsi:type="dcterms:W3CDTF">2023-07-30T19:15:33Z</dcterms:modified>
</cp:coreProperties>
</file>