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d.docs.live.net/981c447d7e734d44/Firma/Rozpočty/2022/26_Bydleni Hradec Kralove (KAVA)/rozpocet/20221116_vybaveni nabytkem/spoupis praci bez cen/"/>
    </mc:Choice>
  </mc:AlternateContent>
  <xr:revisionPtr revIDLastSave="4" documentId="11_378A9A1435C47614A81FB295439BDE103BBA35D1" xr6:coauthVersionLast="47" xr6:coauthVersionMax="47" xr10:uidLastSave="{68613B99-05AC-42F3-B2EE-F2C391439743}"/>
  <bookViews>
    <workbookView xWindow="0" yWindow="0" windowWidth="25800" windowHeight="21000" xr2:uid="{00000000-000D-0000-FFFF-FFFF00000000}"/>
  </bookViews>
  <sheets>
    <sheet name="Rekapitulace stavby" sheetId="1" r:id="rId1"/>
    <sheet name="2022_11b - Sociální rehab..." sheetId="2" r:id="rId2"/>
    <sheet name="Pokyny pro vyplnění" sheetId="3" r:id="rId3"/>
  </sheets>
  <definedNames>
    <definedName name="_xlnm._FilterDatabase" localSheetId="1" hidden="1">'2022_11b - Sociální rehab...'!$C$74:$K$175</definedName>
    <definedName name="_xlnm.Print_Titles" localSheetId="1">'2022_11b - Sociální rehab...'!$74:$74</definedName>
    <definedName name="_xlnm.Print_Titles" localSheetId="0">'Rekapitulace stavby'!$52:$52</definedName>
    <definedName name="_xlnm.Print_Area" localSheetId="1">'2022_11b - Sociální rehab...'!$C$4:$J$37,'2022_11b - Sociální rehab...'!$C$43:$J$58,'2022_11b - Sociální rehab...'!$C$64:$K$175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55" i="1"/>
  <c r="J33" i="2"/>
  <c r="AX55" i="1" s="1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0" i="2"/>
  <c r="BH130" i="2"/>
  <c r="BG130" i="2"/>
  <c r="BE130" i="2"/>
  <c r="T130" i="2"/>
  <c r="R130" i="2"/>
  <c r="P130" i="2"/>
  <c r="BI128" i="2"/>
  <c r="BH128" i="2"/>
  <c r="BG128" i="2"/>
  <c r="BE128" i="2"/>
  <c r="T128" i="2"/>
  <c r="R128" i="2"/>
  <c r="P128" i="2"/>
  <c r="BI126" i="2"/>
  <c r="BH126" i="2"/>
  <c r="BG126" i="2"/>
  <c r="BE126" i="2"/>
  <c r="T126" i="2"/>
  <c r="R126" i="2"/>
  <c r="P126" i="2"/>
  <c r="BI124" i="2"/>
  <c r="BH124" i="2"/>
  <c r="BG124" i="2"/>
  <c r="BE124" i="2"/>
  <c r="T124" i="2"/>
  <c r="R124" i="2"/>
  <c r="P124" i="2"/>
  <c r="BI122" i="2"/>
  <c r="BH122" i="2"/>
  <c r="BG122" i="2"/>
  <c r="BE122" i="2"/>
  <c r="T122" i="2"/>
  <c r="R122" i="2"/>
  <c r="P122" i="2"/>
  <c r="BI120" i="2"/>
  <c r="BH120" i="2"/>
  <c r="BG120" i="2"/>
  <c r="BE120" i="2"/>
  <c r="T120" i="2"/>
  <c r="R120" i="2"/>
  <c r="P120" i="2"/>
  <c r="BI118" i="2"/>
  <c r="BH118" i="2"/>
  <c r="BG118" i="2"/>
  <c r="BE118" i="2"/>
  <c r="T118" i="2"/>
  <c r="R118" i="2"/>
  <c r="P118" i="2"/>
  <c r="BI116" i="2"/>
  <c r="BH116" i="2"/>
  <c r="BG116" i="2"/>
  <c r="BE116" i="2"/>
  <c r="T116" i="2"/>
  <c r="R116" i="2"/>
  <c r="P116" i="2"/>
  <c r="BI114" i="2"/>
  <c r="BH114" i="2"/>
  <c r="BG114" i="2"/>
  <c r="BE114" i="2"/>
  <c r="T114" i="2"/>
  <c r="R114" i="2"/>
  <c r="P114" i="2"/>
  <c r="BI112" i="2"/>
  <c r="BH112" i="2"/>
  <c r="BG112" i="2"/>
  <c r="BE112" i="2"/>
  <c r="T112" i="2"/>
  <c r="R112" i="2"/>
  <c r="P112" i="2"/>
  <c r="BI110" i="2"/>
  <c r="BH110" i="2"/>
  <c r="BG110" i="2"/>
  <c r="BE110" i="2"/>
  <c r="T110" i="2"/>
  <c r="R110" i="2"/>
  <c r="P110" i="2"/>
  <c r="BI108" i="2"/>
  <c r="BH108" i="2"/>
  <c r="BG108" i="2"/>
  <c r="BE108" i="2"/>
  <c r="T108" i="2"/>
  <c r="R108" i="2"/>
  <c r="P108" i="2"/>
  <c r="BI106" i="2"/>
  <c r="BH106" i="2"/>
  <c r="BG106" i="2"/>
  <c r="BE106" i="2"/>
  <c r="T106" i="2"/>
  <c r="R106" i="2"/>
  <c r="P106" i="2"/>
  <c r="BI104" i="2"/>
  <c r="BH104" i="2"/>
  <c r="BG104" i="2"/>
  <c r="BE104" i="2"/>
  <c r="T104" i="2"/>
  <c r="R104" i="2"/>
  <c r="P104" i="2"/>
  <c r="BI102" i="2"/>
  <c r="BH102" i="2"/>
  <c r="BG102" i="2"/>
  <c r="BE102" i="2"/>
  <c r="T102" i="2"/>
  <c r="R102" i="2"/>
  <c r="P102" i="2"/>
  <c r="BI100" i="2"/>
  <c r="BH100" i="2"/>
  <c r="BG100" i="2"/>
  <c r="BE100" i="2"/>
  <c r="T100" i="2"/>
  <c r="R100" i="2"/>
  <c r="P100" i="2"/>
  <c r="BI98" i="2"/>
  <c r="BH98" i="2"/>
  <c r="BG98" i="2"/>
  <c r="BE98" i="2"/>
  <c r="T98" i="2"/>
  <c r="R98" i="2"/>
  <c r="P98" i="2"/>
  <c r="BI96" i="2"/>
  <c r="BH96" i="2"/>
  <c r="BG96" i="2"/>
  <c r="BE96" i="2"/>
  <c r="T96" i="2"/>
  <c r="R96" i="2"/>
  <c r="P96" i="2"/>
  <c r="BI94" i="2"/>
  <c r="BH94" i="2"/>
  <c r="BG94" i="2"/>
  <c r="BE94" i="2"/>
  <c r="T94" i="2"/>
  <c r="R94" i="2"/>
  <c r="P94" i="2"/>
  <c r="BI92" i="2"/>
  <c r="BH92" i="2"/>
  <c r="BG92" i="2"/>
  <c r="BE92" i="2"/>
  <c r="T92" i="2"/>
  <c r="R92" i="2"/>
  <c r="P92" i="2"/>
  <c r="BI90" i="2"/>
  <c r="BH90" i="2"/>
  <c r="BG90" i="2"/>
  <c r="BE90" i="2"/>
  <c r="T90" i="2"/>
  <c r="R90" i="2"/>
  <c r="P90" i="2"/>
  <c r="BI88" i="2"/>
  <c r="BH88" i="2"/>
  <c r="BG88" i="2"/>
  <c r="BE88" i="2"/>
  <c r="T88" i="2"/>
  <c r="R88" i="2"/>
  <c r="P88" i="2"/>
  <c r="BI86" i="2"/>
  <c r="BH86" i="2"/>
  <c r="BG86" i="2"/>
  <c r="BE86" i="2"/>
  <c r="T86" i="2"/>
  <c r="R86" i="2"/>
  <c r="P86" i="2"/>
  <c r="BI84" i="2"/>
  <c r="BH84" i="2"/>
  <c r="BG84" i="2"/>
  <c r="BE84" i="2"/>
  <c r="T84" i="2"/>
  <c r="R84" i="2"/>
  <c r="P84" i="2"/>
  <c r="BI82" i="2"/>
  <c r="BH82" i="2"/>
  <c r="BG82" i="2"/>
  <c r="BE82" i="2"/>
  <c r="T82" i="2"/>
  <c r="R82" i="2"/>
  <c r="P82" i="2"/>
  <c r="BI80" i="2"/>
  <c r="BH80" i="2"/>
  <c r="BG80" i="2"/>
  <c r="BE80" i="2"/>
  <c r="T80" i="2"/>
  <c r="R80" i="2"/>
  <c r="P80" i="2"/>
  <c r="BI78" i="2"/>
  <c r="BH78" i="2"/>
  <c r="BG78" i="2"/>
  <c r="BE78" i="2"/>
  <c r="T78" i="2"/>
  <c r="R78" i="2"/>
  <c r="P78" i="2"/>
  <c r="J72" i="2"/>
  <c r="J71" i="2"/>
  <c r="F71" i="2"/>
  <c r="F69" i="2"/>
  <c r="E67" i="2"/>
  <c r="J51" i="2"/>
  <c r="J50" i="2"/>
  <c r="F50" i="2"/>
  <c r="F48" i="2"/>
  <c r="E46" i="2"/>
  <c r="J16" i="2"/>
  <c r="E16" i="2"/>
  <c r="F72" i="2" s="1"/>
  <c r="J15" i="2"/>
  <c r="J10" i="2"/>
  <c r="J48" i="2" s="1"/>
  <c r="L50" i="1"/>
  <c r="AM50" i="1"/>
  <c r="AM49" i="1"/>
  <c r="L49" i="1"/>
  <c r="AM47" i="1"/>
  <c r="L47" i="1"/>
  <c r="L45" i="1"/>
  <c r="L44" i="1"/>
  <c r="BK152" i="2"/>
  <c r="BK104" i="2"/>
  <c r="J158" i="2"/>
  <c r="J134" i="2"/>
  <c r="J120" i="2"/>
  <c r="BK144" i="2"/>
  <c r="BK140" i="2"/>
  <c r="J144" i="2"/>
  <c r="BK80" i="2"/>
  <c r="J168" i="2"/>
  <c r="BK132" i="2"/>
  <c r="J156" i="2"/>
  <c r="J138" i="2"/>
  <c r="BK130" i="2"/>
  <c r="BK94" i="2"/>
  <c r="J130" i="2"/>
  <c r="J126" i="2"/>
  <c r="AS54" i="1"/>
  <c r="BK160" i="2"/>
  <c r="J174" i="2"/>
  <c r="BK106" i="2"/>
  <c r="BK84" i="2"/>
  <c r="J152" i="2"/>
  <c r="BK96" i="2"/>
  <c r="J166" i="2"/>
  <c r="BK142" i="2"/>
  <c r="BK146" i="2"/>
  <c r="BK102" i="2"/>
  <c r="BK78" i="2"/>
  <c r="BK172" i="2"/>
  <c r="J164" i="2"/>
  <c r="J112" i="2"/>
  <c r="BK128" i="2"/>
  <c r="J150" i="2"/>
  <c r="BK174" i="2"/>
  <c r="J90" i="2"/>
  <c r="J142" i="2"/>
  <c r="BK170" i="2"/>
  <c r="J136" i="2"/>
  <c r="J110" i="2"/>
  <c r="BK166" i="2"/>
  <c r="J92" i="2"/>
  <c r="J102" i="2"/>
  <c r="BK156" i="2"/>
  <c r="BK110" i="2"/>
  <c r="BK108" i="2"/>
  <c r="BK154" i="2"/>
  <c r="BK148" i="2"/>
  <c r="BK122" i="2"/>
  <c r="BK138" i="2"/>
  <c r="BK162" i="2"/>
  <c r="BK158" i="2"/>
  <c r="J100" i="2"/>
  <c r="BK168" i="2"/>
  <c r="J96" i="2"/>
  <c r="BK90" i="2"/>
  <c r="J94" i="2"/>
  <c r="J170" i="2"/>
  <c r="BK116" i="2"/>
  <c r="J114" i="2"/>
  <c r="J104" i="2"/>
  <c r="BK112" i="2"/>
  <c r="J116" i="2"/>
  <c r="J84" i="2"/>
  <c r="J106" i="2"/>
  <c r="J124" i="2"/>
  <c r="BK100" i="2"/>
  <c r="J108" i="2"/>
  <c r="J88" i="2"/>
  <c r="J78" i="2"/>
  <c r="BK164" i="2"/>
  <c r="BK134" i="2"/>
  <c r="BK86" i="2"/>
  <c r="J98" i="2"/>
  <c r="J82" i="2"/>
  <c r="J162" i="2"/>
  <c r="BK114" i="2"/>
  <c r="BK150" i="2"/>
  <c r="J118" i="2"/>
  <c r="BK92" i="2"/>
  <c r="J154" i="2"/>
  <c r="BK118" i="2"/>
  <c r="J86" i="2"/>
  <c r="J148" i="2"/>
  <c r="J160" i="2"/>
  <c r="BK136" i="2"/>
  <c r="J140" i="2"/>
  <c r="BK126" i="2"/>
  <c r="BK98" i="2"/>
  <c r="J132" i="2"/>
  <c r="J146" i="2"/>
  <c r="J122" i="2"/>
  <c r="BK88" i="2"/>
  <c r="J80" i="2"/>
  <c r="BK124" i="2"/>
  <c r="BK120" i="2"/>
  <c r="J172" i="2"/>
  <c r="J128" i="2"/>
  <c r="BK82" i="2"/>
  <c r="BK77" i="2" l="1"/>
  <c r="J77" i="2" s="1"/>
  <c r="J57" i="2" s="1"/>
  <c r="P77" i="2"/>
  <c r="P76" i="2"/>
  <c r="P75" i="2" s="1"/>
  <c r="AU55" i="1" s="1"/>
  <c r="AU54" i="1" s="1"/>
  <c r="R77" i="2"/>
  <c r="R76" i="2"/>
  <c r="R75" i="2" s="1"/>
  <c r="T77" i="2"/>
  <c r="T76" i="2"/>
  <c r="T75" i="2"/>
  <c r="J69" i="2"/>
  <c r="F51" i="2"/>
  <c r="BF78" i="2"/>
  <c r="BF88" i="2"/>
  <c r="BF92" i="2"/>
  <c r="BF102" i="2"/>
  <c r="BF104" i="2"/>
  <c r="BF108" i="2"/>
  <c r="BF174" i="2"/>
  <c r="BF82" i="2"/>
  <c r="BF86" i="2"/>
  <c r="BF90" i="2"/>
  <c r="BF96" i="2"/>
  <c r="BF106" i="2"/>
  <c r="BF120" i="2"/>
  <c r="BF126" i="2"/>
  <c r="BF130" i="2"/>
  <c r="BF98" i="2"/>
  <c r="BF112" i="2"/>
  <c r="BF114" i="2"/>
  <c r="BF116" i="2"/>
  <c r="BF118" i="2"/>
  <c r="BF122" i="2"/>
  <c r="BF134" i="2"/>
  <c r="BF144" i="2"/>
  <c r="BF148" i="2"/>
  <c r="BF150" i="2"/>
  <c r="BF152" i="2"/>
  <c r="BF160" i="2"/>
  <c r="BF162" i="2"/>
  <c r="BF164" i="2"/>
  <c r="BF166" i="2"/>
  <c r="BF168" i="2"/>
  <c r="BF170" i="2"/>
  <c r="BF172" i="2"/>
  <c r="BF84" i="2"/>
  <c r="BF94" i="2"/>
  <c r="BF128" i="2"/>
  <c r="BF136" i="2"/>
  <c r="BF146" i="2"/>
  <c r="BF154" i="2"/>
  <c r="BF158" i="2"/>
  <c r="BF110" i="2"/>
  <c r="BF132" i="2"/>
  <c r="BF80" i="2"/>
  <c r="BF100" i="2"/>
  <c r="BF124" i="2"/>
  <c r="BF138" i="2"/>
  <c r="BF140" i="2"/>
  <c r="BF142" i="2"/>
  <c r="BF156" i="2"/>
  <c r="J31" i="2"/>
  <c r="AV55" i="1" s="1"/>
  <c r="F34" i="2"/>
  <c r="BC55" i="1" s="1"/>
  <c r="BC54" i="1" s="1"/>
  <c r="W32" i="1" s="1"/>
  <c r="F31" i="2"/>
  <c r="AZ55" i="1" s="1"/>
  <c r="AZ54" i="1" s="1"/>
  <c r="W29" i="1" s="1"/>
  <c r="F35" i="2"/>
  <c r="BD55" i="1" s="1"/>
  <c r="BD54" i="1" s="1"/>
  <c r="W33" i="1" s="1"/>
  <c r="F33" i="2"/>
  <c r="BB55" i="1"/>
  <c r="BB54" i="1" s="1"/>
  <c r="AX54" i="1" s="1"/>
  <c r="BK76" i="2" l="1"/>
  <c r="J76" i="2"/>
  <c r="J56" i="2" s="1"/>
  <c r="F32" i="2"/>
  <c r="BA55" i="1" s="1"/>
  <c r="BA54" i="1" s="1"/>
  <c r="W30" i="1" s="1"/>
  <c r="AV54" i="1"/>
  <c r="AK29" i="1" s="1"/>
  <c r="W31" i="1"/>
  <c r="AY54" i="1"/>
  <c r="J32" i="2"/>
  <c r="AW55" i="1" s="1"/>
  <c r="AT55" i="1" s="1"/>
  <c r="BK75" i="2" l="1"/>
  <c r="J75" i="2"/>
  <c r="J28" i="2" s="1"/>
  <c r="AG55" i="1" s="1"/>
  <c r="AG54" i="1" s="1"/>
  <c r="AK26" i="1" s="1"/>
  <c r="AK35" i="1" s="1"/>
  <c r="AW54" i="1"/>
  <c r="AK30" i="1" s="1"/>
  <c r="J37" i="2" l="1"/>
  <c r="J55" i="2"/>
  <c r="AN55" i="1"/>
  <c r="AT54" i="1"/>
  <c r="AN54" i="1" s="1"/>
</calcChain>
</file>

<file path=xl/sharedStrings.xml><?xml version="1.0" encoding="utf-8"?>
<sst xmlns="http://schemas.openxmlformats.org/spreadsheetml/2006/main" count="1653" uniqueCount="491">
  <si>
    <t>Export Komplet</t>
  </si>
  <si>
    <t>VZ</t>
  </si>
  <si>
    <t>2.0</t>
  </si>
  <si>
    <t>ZAMOK</t>
  </si>
  <si>
    <t>False</t>
  </si>
  <si>
    <t>{e5b7051d-9071-45d8-b875-19b6d90ccd78}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</si>
  <si>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</si>
  <si>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</si>
  <si>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</si>
  <si>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</si>
  <si>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</si>
  <si>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</si>
  <si>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</si>
  <si>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</si>
  <si>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2022_11b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</si>
  <si>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</si>
  <si>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</si>
  <si>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Sociální rehabilitace Prokopa Holého - vybavení nábytkem</t>
  </si>
  <si>
    <t>KSO:</t>
  </si>
  <si>
    <t>803 59 16</t>
  </si>
  <si>
    <t>CC-CZ:</t>
  </si>
  <si>
    <t>1121</t>
  </si>
  <si>
    <t>Místo:</t>
  </si>
  <si>
    <t>Prokopa Holéhe č.p.221</t>
  </si>
  <si>
    <t>Datum:</t>
  </si>
  <si>
    <t>15. 11. 2022</t>
  </si>
  <si>
    <t>Zadavatel:</t>
  </si>
  <si>
    <t>IČ:</t>
  </si>
  <si>
    <t/>
  </si>
  <si>
    <t>Královehradecký kraj, odbor investic</t>
  </si>
  <si>
    <t>DIČ:</t>
  </si>
  <si>
    <t>Uchazeč:</t>
  </si>
  <si>
    <t>Vyplň údaj</t>
  </si>
  <si>
    <t>Projektant:</t>
  </si>
  <si>
    <t>KAVA spol.s r.o.</t>
  </si>
  <si>
    <t>True</t>
  </si>
  <si>
    <t>Zpracovatel:</t>
  </si>
  <si>
    <t>63243393</t>
  </si>
  <si>
    <t>Ing.Štefan Sivák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</si>
  <si>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</si>
  <si>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_x000D_
Cena výrobků a nábytku je stanovena na základě průzkum trhu 9-10/2022,  doprava  a montáž je stanovena procentuélně 10 -15° z nákupní ceny na základě zkušeností s cenovými nabídkami dodavatelů.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</si>
  <si>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</si>
  <si>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</si>
  <si>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</si>
  <si>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</si>
  <si>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</si>
  <si>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</si>
  <si>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</si>
  <si>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</si>
  <si>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</si>
  <si>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</si>
  <si>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</si>
  <si>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</si>
  <si>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</si>
  <si>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</si>
  <si>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</si>
  <si>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</si>
  <si>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</si>
  <si>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</si>
  <si>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</si>
  <si>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</si>
  <si>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</si>
  <si>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</si>
  <si>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</si>
  <si>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</si>
  <si>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</si>
  <si>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</si>
  <si>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</si>
  <si>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</si>
  <si>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</si>
  <si>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</si>
  <si>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</si>
  <si>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</si>
  <si>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</si>
  <si>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</si>
  <si>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</si>
  <si>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</si>
  <si>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</si>
  <si>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</si>
  <si>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</si>
  <si>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</si>
  <si>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</si>
  <si>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</si>
  <si>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 Cena výrobků a nábytku je stanovena na základě průzkum trhu 9-10/2022,  doprava  a montáž je stanovena procentuélně 10 -15° z nákupní ceny na základě zkušeností s cenovými nabídkami dodavatelů.</t>
  </si>
  <si>
    <t>REKAPITULACE ČLENĚNÍ SOUPISU PRACÍ</t>
  </si>
  <si>
    <t>Kód dílu - Popis</t>
  </si>
  <si>
    <t>Cena celkem [CZK]</t>
  </si>
  <si>
    <t>-1</t>
  </si>
  <si>
    <t>PSV - PSV</t>
  </si>
  <si>
    <t xml:space="preserve">    766-2 - Vybavení nábytkem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</si>
  <si>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</si>
  <si>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</si>
  <si>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</si>
  <si>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</si>
  <si>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</si>
  <si>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</si>
  <si>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</si>
  <si>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</si>
  <si>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</si>
  <si>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</si>
  <si>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</si>
  <si>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</si>
  <si>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</si>
  <si>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</si>
  <si>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2</t>
  </si>
  <si>
    <t>ROZPOCET</t>
  </si>
  <si>
    <t>766-2</t>
  </si>
  <si>
    <t>Vybavení nábytkem</t>
  </si>
  <si>
    <t>K</t>
  </si>
  <si>
    <t>766-2-01</t>
  </si>
  <si>
    <t>N1 - REGÁL - kovový, pozinkovaný, 5x nastavitelné police, zapuštěná, nosnost polic 120kg, zatížení celkem 600kg, kotvený do stěny, rozměr: 90x45x210cm, kompletní provedení dle specifikace PD, D+M</t>
  </si>
  <si>
    <t>kus</t>
  </si>
  <si>
    <t>průzkum trhu</t>
  </si>
  <si>
    <t>16</t>
  </si>
  <si>
    <t>1468017160</t>
  </si>
  <si>
    <t>P</t>
  </si>
  <si>
    <t>Poznámka k položce:_x000D_
Vybavení bude smontováno a osazeno na místo určení. Cena včetně dopravy a vnitrostaveništního přesunu hmot.</t>
  </si>
  <si>
    <t>766-2-02</t>
  </si>
  <si>
    <t>N2 - REGÁL - kovový, šroubovaný, pozinkovaný, 3x nastavitelná police, nosnost police 150kg , zatížení celkem 450kg, rozměr: 150x60x120cm, kompletní provedení dle specifikace PD, D+M</t>
  </si>
  <si>
    <t>-1269795731</t>
  </si>
  <si>
    <t>3</t>
  </si>
  <si>
    <t>766-2-05</t>
  </si>
  <si>
    <t>N5 - ROZKLÁDACÍ KŘESLO - rozkládací křeslo s opěrkami, s úložným prostorem jednomístná pohovka s lůžkem 80x200, čalouněné (vč zad) samostatně stojící, kompletní provedení dle specifikace PD, D+M</t>
  </si>
  <si>
    <t>-65476188</t>
  </si>
  <si>
    <t>4</t>
  </si>
  <si>
    <t>766-2-06</t>
  </si>
  <si>
    <t>N6 - KNIHOVNA - kancelářská knihovna policová otevřená vysoká, rozměr: 70x40x180cm, kompletní provedení dle specifikace PD, D+M</t>
  </si>
  <si>
    <t>-917566014</t>
  </si>
  <si>
    <t>5</t>
  </si>
  <si>
    <t>766-2-07</t>
  </si>
  <si>
    <t>N7 - POLICE - závěsná police nad stolem , rozměr: 70x40x75cm, kompletní provedení dle specifikace PD, D+M</t>
  </si>
  <si>
    <t>564354293</t>
  </si>
  <si>
    <t>6</t>
  </si>
  <si>
    <t>766-2-08</t>
  </si>
  <si>
    <t>N8 - SKŘÍŇ - skříň policová vysoká uzamykatelná , rozměr: 100x40x180cm, kompletní provedení dle specifikace PD, D+M</t>
  </si>
  <si>
    <t>-1155679622</t>
  </si>
  <si>
    <t>7</t>
  </si>
  <si>
    <t>766-2-09</t>
  </si>
  <si>
    <t>N9 - PRACOVNI STŮL - rovný, krycí panel podnože, kabelové průchody, materiál LTD lamino 25mm, hrana ABS,samostatný pojízdný uzamykatelný kontejner, 4x zásuvka, kovové kuličkové pojezdy, pojezdová kolečka, úchytky matný kov, rozměr: stůl 160x70x75 kontejner 40x48x65cm, kompletní provedení dle specifikace PD, D+M</t>
  </si>
  <si>
    <t>-1845530230</t>
  </si>
  <si>
    <t>8</t>
  </si>
  <si>
    <t>766-2-10</t>
  </si>
  <si>
    <t>N10 - POLOKŘESLO - kancelářská židle, područky, otočná základna, PUR pěna, čalouněná, výška sedáku 45cm, kompletní provedení dle specifikace PD, D+M</t>
  </si>
  <si>
    <t>852230444</t>
  </si>
  <si>
    <t>9</t>
  </si>
  <si>
    <t>766-2-11</t>
  </si>
  <si>
    <t>N11 - KANCELÁŘSKÁ ŽIDLE - pojízdná, područky, polohovatelná opěrka hlavy, bederní opěrka, nastavení výšky sedáku (44-51cm), kovový podstavec, pojezdová kolečka plast, látkový sedák (PUR pěna), čalounění zad z membránové tkaniny, kompletní provedení dle specifikace PD, D+M</t>
  </si>
  <si>
    <t>-1440972759</t>
  </si>
  <si>
    <t>10</t>
  </si>
  <si>
    <t>766-2-12</t>
  </si>
  <si>
    <t>N12 - KOUPELNOVÁ SKŘÍN - vysoká, max rozměr (40šx40hx210v), výklopný koš na prádlo, materiál lamino 18mm, bílá, rozměr: 50x30x190cm, kompletní provedení dle specifikace PD, D+M</t>
  </si>
  <si>
    <t>-311065764</t>
  </si>
  <si>
    <t>11</t>
  </si>
  <si>
    <t>766-2-13</t>
  </si>
  <si>
    <t>N13 - POSTEL - nosnost 120kg, zvýšený rám(45-50cm), dřevo masiv, přírodní lak,( moření anebo olej), zvýšené čelo individuální obklad na stěně zaoblené hrany, rozměr: 90x200x50cm, kompletní provedení dle specifikace PD, D+M</t>
  </si>
  <si>
    <t>1411186055</t>
  </si>
  <si>
    <t>12</t>
  </si>
  <si>
    <t>766-2-14</t>
  </si>
  <si>
    <t>N13 b - ÚLOŽNÝ VÝSUVNÝ DÍL - Úložný výsuvný díl půlený - dvě zásuvky 80x100, masiv, (dtto jako postel), rozměr: 80x200x25cm, kompletní provedení dle specifikace PD, D+M</t>
  </si>
  <si>
    <t>1753452973</t>
  </si>
  <si>
    <t>13</t>
  </si>
  <si>
    <t>766-2-15</t>
  </si>
  <si>
    <t>N13 c - LAMELOVÝ ROŠT - Lamelový rošt, polohovatelný (hlava, nohy), nastavitelná tuhost, rozměr: 90x200cm, kompletní provedení dle specifikace PD, D+M</t>
  </si>
  <si>
    <t>-395388873</t>
  </si>
  <si>
    <t>14</t>
  </si>
  <si>
    <t>766-2-16</t>
  </si>
  <si>
    <t>N13d - MATRACE - matrace pěnová, ortopedická, se dvěma tuhostmi, potah s antibakteriální a inkontinenční úpravou, rozměr: 90x200cm, kompletní provedení dle specifikace PD, D+M</t>
  </si>
  <si>
    <t>-32206548</t>
  </si>
  <si>
    <t>766-2-17</t>
  </si>
  <si>
    <t>N14 - NOČNÍ STOLEK - mobilní, 2-3 zásuvky, 1x zámek, lamino, bílé, rozměr: 40x45x55cm, kompletní provedení dle specifikace PD, D+M</t>
  </si>
  <si>
    <t>-454504114</t>
  </si>
  <si>
    <t>766-2-18</t>
  </si>
  <si>
    <t>N15 - KNIHOVNA NÍZKÁ - nízká skříňka pod TV otevřená (knihovna), max šířka.180, max výška 90 , v sestavě s N16, rozměr: 90x45x75cm, kompletní provedení dle specifikace PD, D+M</t>
  </si>
  <si>
    <t>-1749669797</t>
  </si>
  <si>
    <t>17</t>
  </si>
  <si>
    <t>766-2-19</t>
  </si>
  <si>
    <t>N16 - KNIHOVNA NÍZKÁ - nízká skříňka pod TV s dvířky, max šířka 180, max výška 90, v sestavě s N15, rozměr: 90x45x75cm, kompletní provedení dle specifikace PD, D+M</t>
  </si>
  <si>
    <t>-1771188181</t>
  </si>
  <si>
    <t>18</t>
  </si>
  <si>
    <t>766-2-20</t>
  </si>
  <si>
    <t>N17 - KŘESLO LEHKÉ - ohýbaný dřevěný rám, lehce pružící, polstrovaný, nosnost 120kg , kompletní provedení dle specifikace PD, D+M</t>
  </si>
  <si>
    <t>-1558938189</t>
  </si>
  <si>
    <t>19</t>
  </si>
  <si>
    <t>766-2-21</t>
  </si>
  <si>
    <t>N18 - STŮL PSACÍ - s uzamykatelnou zásuvkou či kontejnerem šířka 120 – max 150cm, masiv/lamino, rozměr: 120x70x75cm, kompletní provedení dle specifikace PD, D+M</t>
  </si>
  <si>
    <t>-853958877</t>
  </si>
  <si>
    <t>20</t>
  </si>
  <si>
    <t>766-2-22</t>
  </si>
  <si>
    <t>N19 - atyp na míru REGÁL/ SKŘÍŇKA - doplňková, (výška 75/80cm) úzká (40cm)), 1 police , materiál lamino, 18mm/25mm ABS hrana, v sestavě s komodou N20 možná rektifikace výšky, rozměr: 40x60x80cm, kompletní provedení dle specifikace PD, D+M</t>
  </si>
  <si>
    <t>-1565220261</t>
  </si>
  <si>
    <t>766-2-23</t>
  </si>
  <si>
    <t>N20 - KOMODA - 3 zásuvky, do sestavy s šatní skříní N21 nebo N24, materiál lamino, bílá , rozměr: 100x60x80cm, kompletní provedení dle specifikace PD, D+M</t>
  </si>
  <si>
    <t>-708179982</t>
  </si>
  <si>
    <t>22</t>
  </si>
  <si>
    <t>766-2-24</t>
  </si>
  <si>
    <t>N21 - ŠATNÍ SKŘÍŇ - úprava pro imobilní, sokl 25 cm ustoupený min. o 10 cm pro zajetí s vozíkem, posuvné dveře 2x50cm, šatní tyč ve výšce 125 cm, střední police ve výšce 140cm, vybavení skříně dva díly 50cm s tyčí, 50cm s policemi, rozměr: 100x60x240cm, kompletní provedení dle specifikace PD, D+M</t>
  </si>
  <si>
    <t>-361731922</t>
  </si>
  <si>
    <t>23</t>
  </si>
  <si>
    <t>766-2-25</t>
  </si>
  <si>
    <t>N22 - atyp na míru KNIHOVNA - v sestavě s pracovním stolem N18, nízká, výška 75cm, mělká hloubka 45 cm, materiál lamino, 18mm/25mm ABS hrana, možná rektifikace výšky do sestavy, rozměr: 70x45x75cm, kompletní provedení dle specifikace PD, D+M</t>
  </si>
  <si>
    <t>474793917</t>
  </si>
  <si>
    <t>24</t>
  </si>
  <si>
    <t>766-2-26</t>
  </si>
  <si>
    <t>N23 - atyp na míru REGÁL/ SKŘÍŇKA - doplňková, v sestavě s komodou N20 (výška 75/80cm) úzká (50cm)), 1 police , materiál lamino, 18mm/25mm ABS hrana, , možná rektifikace výšky do sestavy, rozměr: 50x60x80cm, kompletní provedení dle specifikace PD, D+M</t>
  </si>
  <si>
    <t>-866622012</t>
  </si>
  <si>
    <t>25</t>
  </si>
  <si>
    <t>766-2-27</t>
  </si>
  <si>
    <t>N24 - ŠATNÍ SKŘÍŇ - Dvoudílná(2x50) levý díl 7x police na celou výšku, pravý díl 1x horní police(klobouky) , 1xdolní police(boty) , tyč na ramínka(kabáty) Jednodílná (1x100), horní police (klobouky), 4x spodní zásuvky(prádlo), tyč na ramínka (šaty, saka, košile), rozměr: 100x60x240cm, kompletní provedení dle specifikace PD, D+M</t>
  </si>
  <si>
    <t>570094098</t>
  </si>
  <si>
    <t>26</t>
  </si>
  <si>
    <t>766-2-28</t>
  </si>
  <si>
    <t>N25 - atyp na míru KNIHOVNA - v sestavě s pracovním stolem N18, nízká, výška 75cm, mělká hloubka 45 cm, materiál lamino, 18mm/25mm ABS hrana, možná rektifikace výšky do sestavy, rozměr: 60x45x75cm, kompletní provedení dle specifikace PD, D+M</t>
  </si>
  <si>
    <t>272563898</t>
  </si>
  <si>
    <t>27</t>
  </si>
  <si>
    <t>766-2-29</t>
  </si>
  <si>
    <t>N26 - POLICE NÁSTĚNNÁ - police nad pracovním stolem , rozměr: 70x20x25cm, kompletní provedení dle specifikace PD, D+M</t>
  </si>
  <si>
    <t>-316317809</t>
  </si>
  <si>
    <t>28</t>
  </si>
  <si>
    <t>766-2-30</t>
  </si>
  <si>
    <t>N27 - ZRCADLOVÁ SKŘÍŇKA - nad umyvadlem, s poličkou, lamino. bílá, rozměr: 60x68x20cm, kompletní provedení dle specifikace PD, D+M</t>
  </si>
  <si>
    <t>1465414479</t>
  </si>
  <si>
    <t>29</t>
  </si>
  <si>
    <t>766-2-31</t>
  </si>
  <si>
    <t>N28 - STŮL JÍDELNÍ - rozkládací, masiv (dub), čtvercové nohy, rozměr: 140+40(60)x80x75cm, kompletní provedení dle specifikace PD, D+M</t>
  </si>
  <si>
    <t>275735608</t>
  </si>
  <si>
    <t>30</t>
  </si>
  <si>
    <t>766-2-32</t>
  </si>
  <si>
    <t>N29 - ŽIDLE JÍDELNÍ - masiv (dub), překližkový sedák a opěrka, rozměr: cm, kompletní provedení dle specifikace PD, D+M</t>
  </si>
  <si>
    <t>-928413679</t>
  </si>
  <si>
    <t>31</t>
  </si>
  <si>
    <t>766-2-33</t>
  </si>
  <si>
    <t>N30 - POHOVKA TROJMÍSTNÁ - cca240x90 celočalouněná, textil, područky, zadní strana čalouněná, snadno udržovatelný povrch, rozměr: 240x90cm, kompletní provedení dle specifikace PD, D+M</t>
  </si>
  <si>
    <t>1870331613</t>
  </si>
  <si>
    <t>32</t>
  </si>
  <si>
    <t>766-2-34</t>
  </si>
  <si>
    <t>N31 - TELEVIZNÍ STOLEK - v sestavě, možno nahradit širším max.240cm, se zásuvkami a policí pro přístroje (dvd, audio…, ovladače), vývody na kabely v zadní části stolku, materiál md+dýha, rozměr: 120x45x50cm, kompletní provedení dle specifikace PD, D+M</t>
  </si>
  <si>
    <t>60368510</t>
  </si>
  <si>
    <t>33</t>
  </si>
  <si>
    <t>766-2-35</t>
  </si>
  <si>
    <t>N32 - ŽIDLE NA TERASU - skládací, štosovací, dřevěné (teak), venkovní úprava, barva přírodní (impregnace) , kompletní provedení dle specifikace PD, D+M</t>
  </si>
  <si>
    <t>-901394798</t>
  </si>
  <si>
    <t>34</t>
  </si>
  <si>
    <t>766-2-36</t>
  </si>
  <si>
    <t>N33 - STŮL VENKOVNÍ - rozkládací, dřevěný, masiv (teak), hranatý nebo oválný, rozměr: 160(200)x 90x75cm, kompletní provedení dle specifikace PD, D+M</t>
  </si>
  <si>
    <t>1812445909</t>
  </si>
  <si>
    <t>35</t>
  </si>
  <si>
    <t>766-2-41</t>
  </si>
  <si>
    <t>N38 - ŠATNÍ SKŘÍŇ - ve dvojici s N39, dvoudveřová (posuv) dvoudílná, 1.díl 1x horní police, 2x tyč na ramínka, 2.díl 7 polic, rozměr: 100x60x240cm, kompletní provedení dle specifikace PD, D+M</t>
  </si>
  <si>
    <t>854674598</t>
  </si>
  <si>
    <t>36</t>
  </si>
  <si>
    <t>766-2-42</t>
  </si>
  <si>
    <t>N39 - ŠATNÍ SKŘÍŇ - ve dvojici s N38 a N24, úzká skříň s vybavením, 2x spodní police, tyč na ramínka(dlouhé šaty), 1x vrchní police, materiál lamino, bílá matná, rozměr: 50x60x240cm, kompletní provedení dle specifikace PD, D+M</t>
  </si>
  <si>
    <t>-480116908</t>
  </si>
  <si>
    <t>37</t>
  </si>
  <si>
    <t>766-2-43</t>
  </si>
  <si>
    <t>N40 - KOMODA NÍZKÁ - nízká komoda pod zkosením, do sestavy s N41 a N42, rozměr: 100x40x77cm, kompletní provedení dle specifikace PD, D+M</t>
  </si>
  <si>
    <t>-1442354403</t>
  </si>
  <si>
    <t>38</t>
  </si>
  <si>
    <t>766-2-44</t>
  </si>
  <si>
    <t>N41 - atyp na míru SKŘÍŇKA - skříňka policová uzavřená pod zkosením, do sestavy s N40, , rozměr: 50x40x77cm, kompletní provedení dle specifikace PD, D+M</t>
  </si>
  <si>
    <t>1463323290</t>
  </si>
  <si>
    <t>39</t>
  </si>
  <si>
    <t>766-2-45</t>
  </si>
  <si>
    <t>N42 - atyp na míru SKŘÍŇKA - skříňka policová, pod zkosením, do sestavy s N40, rozměr: 120x40x77cm, kompletní provedení dle specifikace PD, D+M</t>
  </si>
  <si>
    <t>-475047055</t>
  </si>
  <si>
    <t>40</t>
  </si>
  <si>
    <t>766-2-46</t>
  </si>
  <si>
    <t>N43 - atyp na míru KNIHOVNA - mělká knihovna, pevná záda, v čele postele, rozměr: 90x25x150cm, kompletní provedení dle specifikace PD, D+M</t>
  </si>
  <si>
    <t>106441286</t>
  </si>
  <si>
    <t>41</t>
  </si>
  <si>
    <t>766-2-47</t>
  </si>
  <si>
    <t>N44 - Atyp na míru SKŘÍŇKA - skříňka policová otevřená, sestava s N20 a N45, rozměr: 100x60x80cm, kompletní provedení dle specifikace PD, D+M</t>
  </si>
  <si>
    <t>-1777493209</t>
  </si>
  <si>
    <t>42</t>
  </si>
  <si>
    <t>766-2-48</t>
  </si>
  <si>
    <t>N45 - Atyp na míru SKŘÍŇKA - skříňka policová uzavřená, sestava s N20 a N44, rozměr: 100x60x80cm, kompletní provedení dle specifikace PD, D+M</t>
  </si>
  <si>
    <t>-1240068154</t>
  </si>
  <si>
    <t>43</t>
  </si>
  <si>
    <t>766-2-49</t>
  </si>
  <si>
    <t>N46 - OBÝVACÍ STĚNA - skříňka -stolek pod TV (š. 240x60x40) s policemi, zásuvkami a policí pro přístroje (dvd, audio…, ovladače), sestava polic nad TV, celkem šířka sestavy 450max (1/2 pod zkoseným stropem), dřevotřísková deska dýha dub kotveno do stěny , rozměr: max 450x40cm, kompletní provedení dle specifikace PD, D+M</t>
  </si>
  <si>
    <t>1555299608</t>
  </si>
  <si>
    <t>44</t>
  </si>
  <si>
    <t>766-2-50</t>
  </si>
  <si>
    <t>N47 - KŘESLO VELKÉ - soliter, k pohovce N48 čalouněné, potah látkový, snadno udržovatelný , kompletní provedení dle specifikace PD, D+M</t>
  </si>
  <si>
    <t>-371371870</t>
  </si>
  <si>
    <t>45</t>
  </si>
  <si>
    <t>766-2-51</t>
  </si>
  <si>
    <t>N48 - POHOVKA ČTYŘMÍSTNÁ - s křeslem N47, rohová pravá (pod zkoseným stropem) čalouněná, potah látkový, snadno udržovatelný, kompletní provedení dle specifikace PD, D+M</t>
  </si>
  <si>
    <t>864135389</t>
  </si>
  <si>
    <t>46</t>
  </si>
  <si>
    <t>766-2-52</t>
  </si>
  <si>
    <t>N49 - STŮL JÍDELNÍ - stůl dřevěný masiv dub, přírodní , rozměr: 90x160x75cm, kompletní provedení dle specifikace PD, D+M</t>
  </si>
  <si>
    <t>7236185</t>
  </si>
  <si>
    <t>47</t>
  </si>
  <si>
    <t>766-2-53</t>
  </si>
  <si>
    <t>N50 - KONFERENČNÍ STOLEK - kruhový průměr 60-80cm, v. 40-50 , materiál masiv (dub) překližka, rozměr: průměr 60(80)cmcm, kompletní provedení dle specifikace PD, D+M</t>
  </si>
  <si>
    <t>-1604648410</t>
  </si>
  <si>
    <t>48</t>
  </si>
  <si>
    <t>766-2-54</t>
  </si>
  <si>
    <t>N51 - POLICE SPIŽÍRNA - policový regál na potraviny, dřevo, masiv, bezbarvý lak, kotveno do stěny, rozměr: 100x30x200cm, kompletní provedení dle specifikace PD, D+M</t>
  </si>
  <si>
    <t>1251015030</t>
  </si>
  <si>
    <t>49</t>
  </si>
  <si>
    <t>766-2-55</t>
  </si>
  <si>
    <t>N52 - STŮL VENKOVNÍ - skládací, venkovní, teak, přírodní, olejová impregnace, otvor pro slunečník, rozměr: průměr 100cmcm, kompletní provedení dle specifikace PD, D+M</t>
  </si>
  <si>
    <t>-520574960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</si>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</sst>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left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wrapText="1"/>
    </xf>
    <xf numFmtId="49" fontId="3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72" t="s">
        <v>14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0"/>
      <c r="AQ5" s="20"/>
      <c r="AR5" s="18"/>
      <c r="BE5" s="269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74" t="s">
        <v>17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0"/>
      <c r="AQ6" s="20"/>
      <c r="AR6" s="18"/>
      <c r="BE6" s="270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21</v>
      </c>
      <c r="AO7" s="20"/>
      <c r="AP7" s="20"/>
      <c r="AQ7" s="20"/>
      <c r="AR7" s="18"/>
      <c r="BE7" s="270"/>
      <c r="BS7" s="15" t="s">
        <v>6</v>
      </c>
    </row>
    <row r="8" spans="1:74" s="1" customFormat="1" ht="12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 t="s">
        <v>25</v>
      </c>
      <c r="AO8" s="20"/>
      <c r="AP8" s="20"/>
      <c r="AQ8" s="20"/>
      <c r="AR8" s="18"/>
      <c r="BE8" s="270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70"/>
      <c r="BS9" s="15" t="s">
        <v>6</v>
      </c>
    </row>
    <row r="10" spans="1:74" s="1" customFormat="1" ht="12" customHeight="1">
      <c r="B10" s="19"/>
      <c r="C10" s="20"/>
      <c r="D10" s="27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27</v>
      </c>
      <c r="AL10" s="20"/>
      <c r="AM10" s="20"/>
      <c r="AN10" s="25" t="s">
        <v>28</v>
      </c>
      <c r="AO10" s="20"/>
      <c r="AP10" s="20"/>
      <c r="AQ10" s="20"/>
      <c r="AR10" s="18"/>
      <c r="BE10" s="270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30</v>
      </c>
      <c r="AL11" s="20"/>
      <c r="AM11" s="20"/>
      <c r="AN11" s="25" t="s">
        <v>28</v>
      </c>
      <c r="AO11" s="20"/>
      <c r="AP11" s="20"/>
      <c r="AQ11" s="20"/>
      <c r="AR11" s="18"/>
      <c r="BE11" s="270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70"/>
      <c r="BS12" s="15" t="s">
        <v>6</v>
      </c>
    </row>
    <row r="13" spans="1:74" s="1" customFormat="1" ht="12" customHeight="1">
      <c r="B13" s="19"/>
      <c r="C13" s="20"/>
      <c r="D13" s="27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27</v>
      </c>
      <c r="AL13" s="20"/>
      <c r="AM13" s="20"/>
      <c r="AN13" s="29" t="s">
        <v>32</v>
      </c>
      <c r="AO13" s="20"/>
      <c r="AP13" s="20"/>
      <c r="AQ13" s="20"/>
      <c r="AR13" s="18"/>
      <c r="BE13" s="270"/>
      <c r="BS13" s="15" t="s">
        <v>6</v>
      </c>
    </row>
    <row r="14" spans="1:74" ht="12.75">
      <c r="B14" s="19"/>
      <c r="C14" s="20"/>
      <c r="D14" s="20"/>
      <c r="E14" s="275" t="s">
        <v>32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7" t="s">
        <v>30</v>
      </c>
      <c r="AL14" s="20"/>
      <c r="AM14" s="20"/>
      <c r="AN14" s="29" t="s">
        <v>32</v>
      </c>
      <c r="AO14" s="20"/>
      <c r="AP14" s="20"/>
      <c r="AQ14" s="20"/>
      <c r="AR14" s="18"/>
      <c r="BE14" s="270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70"/>
      <c r="BS15" s="15" t="s">
        <v>4</v>
      </c>
    </row>
    <row r="16" spans="1:74" s="1" customFormat="1" ht="12" customHeight="1">
      <c r="B16" s="19"/>
      <c r="C16" s="20"/>
      <c r="D16" s="27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27</v>
      </c>
      <c r="AL16" s="20"/>
      <c r="AM16" s="20"/>
      <c r="AN16" s="25" t="s">
        <v>28</v>
      </c>
      <c r="AO16" s="20"/>
      <c r="AP16" s="20"/>
      <c r="AQ16" s="20"/>
      <c r="AR16" s="18"/>
      <c r="BE16" s="270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30</v>
      </c>
      <c r="AL17" s="20"/>
      <c r="AM17" s="20"/>
      <c r="AN17" s="25" t="s">
        <v>28</v>
      </c>
      <c r="AO17" s="20"/>
      <c r="AP17" s="20"/>
      <c r="AQ17" s="20"/>
      <c r="AR17" s="18"/>
      <c r="BE17" s="270"/>
      <c r="BS17" s="15" t="s">
        <v>35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70"/>
      <c r="BS18" s="15" t="s">
        <v>6</v>
      </c>
    </row>
    <row r="19" spans="1:71" s="1" customFormat="1" ht="12" customHeight="1">
      <c r="B19" s="19"/>
      <c r="C19" s="20"/>
      <c r="D19" s="27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27</v>
      </c>
      <c r="AL19" s="20"/>
      <c r="AM19" s="20"/>
      <c r="AN19" s="25" t="s">
        <v>37</v>
      </c>
      <c r="AO19" s="20"/>
      <c r="AP19" s="20"/>
      <c r="AQ19" s="20"/>
      <c r="AR19" s="18"/>
      <c r="BE19" s="270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30</v>
      </c>
      <c r="AL20" s="20"/>
      <c r="AM20" s="20"/>
      <c r="AN20" s="25" t="s">
        <v>28</v>
      </c>
      <c r="AO20" s="20"/>
      <c r="AP20" s="20"/>
      <c r="AQ20" s="20"/>
      <c r="AR20" s="18"/>
      <c r="BE20" s="270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70"/>
    </row>
    <row r="22" spans="1:71" s="1" customFormat="1" ht="12" customHeight="1">
      <c r="B22" s="19"/>
      <c r="C22" s="20"/>
      <c r="D22" s="27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70"/>
    </row>
    <row r="23" spans="1:71" s="1" customFormat="1" ht="98.25" customHeight="1">
      <c r="B23" s="19"/>
      <c r="C23" s="20"/>
      <c r="D23" s="20"/>
      <c r="E23" s="277" t="s">
        <v>40</v>
      </c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O23" s="20"/>
      <c r="AP23" s="20"/>
      <c r="AQ23" s="20"/>
      <c r="AR23" s="18"/>
      <c r="BE23" s="270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70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70"/>
    </row>
    <row r="26" spans="1:71" s="2" customFormat="1" ht="25.9" customHeight="1">
      <c r="A26" s="32"/>
      <c r="B26" s="33"/>
      <c r="C26" s="34"/>
      <c r="D26" s="35" t="s">
        <v>41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78">
        <f>ROUND(AG54,2)</f>
        <v>0</v>
      </c>
      <c r="AL26" s="279"/>
      <c r="AM26" s="279"/>
      <c r="AN26" s="279"/>
      <c r="AO26" s="279"/>
      <c r="AP26" s="34"/>
      <c r="AQ26" s="34"/>
      <c r="AR26" s="37"/>
      <c r="BE26" s="270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70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80" t="s">
        <v>42</v>
      </c>
      <c r="M28" s="280"/>
      <c r="N28" s="280"/>
      <c r="O28" s="280"/>
      <c r="P28" s="280"/>
      <c r="Q28" s="34"/>
      <c r="R28" s="34"/>
      <c r="S28" s="34"/>
      <c r="T28" s="34"/>
      <c r="U28" s="34"/>
      <c r="V28" s="34"/>
      <c r="W28" s="280" t="s">
        <v>43</v>
      </c>
      <c r="X28" s="280"/>
      <c r="Y28" s="280"/>
      <c r="Z28" s="280"/>
      <c r="AA28" s="280"/>
      <c r="AB28" s="280"/>
      <c r="AC28" s="280"/>
      <c r="AD28" s="280"/>
      <c r="AE28" s="280"/>
      <c r="AF28" s="34"/>
      <c r="AG28" s="34"/>
      <c r="AH28" s="34"/>
      <c r="AI28" s="34"/>
      <c r="AJ28" s="34"/>
      <c r="AK28" s="280" t="s">
        <v>44</v>
      </c>
      <c r="AL28" s="280"/>
      <c r="AM28" s="280"/>
      <c r="AN28" s="280"/>
      <c r="AO28" s="280"/>
      <c r="AP28" s="34"/>
      <c r="AQ28" s="34"/>
      <c r="AR28" s="37"/>
      <c r="BE28" s="270"/>
    </row>
    <row r="29" spans="1:71" s="3" customFormat="1" ht="14.45" customHeight="1">
      <c r="B29" s="38"/>
      <c r="C29" s="39"/>
      <c r="D29" s="27" t="s">
        <v>45</v>
      </c>
      <c r="E29" s="39"/>
      <c r="F29" s="27" t="s">
        <v>46</v>
      </c>
      <c r="G29" s="39"/>
      <c r="H29" s="39"/>
      <c r="I29" s="39"/>
      <c r="J29" s="39"/>
      <c r="K29" s="39"/>
      <c r="L29" s="283">
        <v>0.21</v>
      </c>
      <c r="M29" s="282"/>
      <c r="N29" s="282"/>
      <c r="O29" s="282"/>
      <c r="P29" s="282"/>
      <c r="Q29" s="39"/>
      <c r="R29" s="39"/>
      <c r="S29" s="39"/>
      <c r="T29" s="39"/>
      <c r="U29" s="39"/>
      <c r="V29" s="39"/>
      <c r="W29" s="281">
        <f>ROUND(AZ54, 2)</f>
        <v>0</v>
      </c>
      <c r="X29" s="282"/>
      <c r="Y29" s="282"/>
      <c r="Z29" s="282"/>
      <c r="AA29" s="282"/>
      <c r="AB29" s="282"/>
      <c r="AC29" s="282"/>
      <c r="AD29" s="282"/>
      <c r="AE29" s="282"/>
      <c r="AF29" s="39"/>
      <c r="AG29" s="39"/>
      <c r="AH29" s="39"/>
      <c r="AI29" s="39"/>
      <c r="AJ29" s="39"/>
      <c r="AK29" s="281">
        <f>ROUND(AV54, 2)</f>
        <v>0</v>
      </c>
      <c r="AL29" s="282"/>
      <c r="AM29" s="282"/>
      <c r="AN29" s="282"/>
      <c r="AO29" s="282"/>
      <c r="AP29" s="39"/>
      <c r="AQ29" s="39"/>
      <c r="AR29" s="40"/>
      <c r="BE29" s="271"/>
    </row>
    <row r="30" spans="1:71" s="3" customFormat="1" ht="14.45" customHeight="1">
      <c r="B30" s="38"/>
      <c r="C30" s="39"/>
      <c r="D30" s="39"/>
      <c r="E30" s="39"/>
      <c r="F30" s="27" t="s">
        <v>47</v>
      </c>
      <c r="G30" s="39"/>
      <c r="H30" s="39"/>
      <c r="I30" s="39"/>
      <c r="J30" s="39"/>
      <c r="K30" s="39"/>
      <c r="L30" s="283">
        <v>0.15</v>
      </c>
      <c r="M30" s="282"/>
      <c r="N30" s="282"/>
      <c r="O30" s="282"/>
      <c r="P30" s="282"/>
      <c r="Q30" s="39"/>
      <c r="R30" s="39"/>
      <c r="S30" s="39"/>
      <c r="T30" s="39"/>
      <c r="U30" s="39"/>
      <c r="V30" s="39"/>
      <c r="W30" s="281">
        <f>ROUND(BA54, 2)</f>
        <v>0</v>
      </c>
      <c r="X30" s="282"/>
      <c r="Y30" s="282"/>
      <c r="Z30" s="282"/>
      <c r="AA30" s="282"/>
      <c r="AB30" s="282"/>
      <c r="AC30" s="282"/>
      <c r="AD30" s="282"/>
      <c r="AE30" s="282"/>
      <c r="AF30" s="39"/>
      <c r="AG30" s="39"/>
      <c r="AH30" s="39"/>
      <c r="AI30" s="39"/>
      <c r="AJ30" s="39"/>
      <c r="AK30" s="281">
        <f>ROUND(AW54, 2)</f>
        <v>0</v>
      </c>
      <c r="AL30" s="282"/>
      <c r="AM30" s="282"/>
      <c r="AN30" s="282"/>
      <c r="AO30" s="282"/>
      <c r="AP30" s="39"/>
      <c r="AQ30" s="39"/>
      <c r="AR30" s="40"/>
      <c r="BE30" s="271"/>
    </row>
    <row r="31" spans="1:71" s="3" customFormat="1" ht="14.45" hidden="1" customHeight="1">
      <c r="B31" s="38"/>
      <c r="C31" s="39"/>
      <c r="D31" s="39"/>
      <c r="E31" s="39"/>
      <c r="F31" s="27" t="s">
        <v>48</v>
      </c>
      <c r="G31" s="39"/>
      <c r="H31" s="39"/>
      <c r="I31" s="39"/>
      <c r="J31" s="39"/>
      <c r="K31" s="39"/>
      <c r="L31" s="283">
        <v>0.21</v>
      </c>
      <c r="M31" s="282"/>
      <c r="N31" s="282"/>
      <c r="O31" s="282"/>
      <c r="P31" s="282"/>
      <c r="Q31" s="39"/>
      <c r="R31" s="39"/>
      <c r="S31" s="39"/>
      <c r="T31" s="39"/>
      <c r="U31" s="39"/>
      <c r="V31" s="39"/>
      <c r="W31" s="281">
        <f>ROUND(BB54, 2)</f>
        <v>0</v>
      </c>
      <c r="X31" s="282"/>
      <c r="Y31" s="282"/>
      <c r="Z31" s="282"/>
      <c r="AA31" s="282"/>
      <c r="AB31" s="282"/>
      <c r="AC31" s="282"/>
      <c r="AD31" s="282"/>
      <c r="AE31" s="282"/>
      <c r="AF31" s="39"/>
      <c r="AG31" s="39"/>
      <c r="AH31" s="39"/>
      <c r="AI31" s="39"/>
      <c r="AJ31" s="39"/>
      <c r="AK31" s="281">
        <v>0</v>
      </c>
      <c r="AL31" s="282"/>
      <c r="AM31" s="282"/>
      <c r="AN31" s="282"/>
      <c r="AO31" s="282"/>
      <c r="AP31" s="39"/>
      <c r="AQ31" s="39"/>
      <c r="AR31" s="40"/>
      <c r="BE31" s="271"/>
    </row>
    <row r="32" spans="1:71" s="3" customFormat="1" ht="14.45" hidden="1" customHeight="1">
      <c r="B32" s="38"/>
      <c r="C32" s="39"/>
      <c r="D32" s="39"/>
      <c r="E32" s="39"/>
      <c r="F32" s="27" t="s">
        <v>49</v>
      </c>
      <c r="G32" s="39"/>
      <c r="H32" s="39"/>
      <c r="I32" s="39"/>
      <c r="J32" s="39"/>
      <c r="K32" s="39"/>
      <c r="L32" s="283">
        <v>0.15</v>
      </c>
      <c r="M32" s="282"/>
      <c r="N32" s="282"/>
      <c r="O32" s="282"/>
      <c r="P32" s="282"/>
      <c r="Q32" s="39"/>
      <c r="R32" s="39"/>
      <c r="S32" s="39"/>
      <c r="T32" s="39"/>
      <c r="U32" s="39"/>
      <c r="V32" s="39"/>
      <c r="W32" s="281">
        <f>ROUND(BC54, 2)</f>
        <v>0</v>
      </c>
      <c r="X32" s="282"/>
      <c r="Y32" s="282"/>
      <c r="Z32" s="282"/>
      <c r="AA32" s="282"/>
      <c r="AB32" s="282"/>
      <c r="AC32" s="282"/>
      <c r="AD32" s="282"/>
      <c r="AE32" s="282"/>
      <c r="AF32" s="39"/>
      <c r="AG32" s="39"/>
      <c r="AH32" s="39"/>
      <c r="AI32" s="39"/>
      <c r="AJ32" s="39"/>
      <c r="AK32" s="281">
        <v>0</v>
      </c>
      <c r="AL32" s="282"/>
      <c r="AM32" s="282"/>
      <c r="AN32" s="282"/>
      <c r="AO32" s="282"/>
      <c r="AP32" s="39"/>
      <c r="AQ32" s="39"/>
      <c r="AR32" s="40"/>
      <c r="BE32" s="271"/>
    </row>
    <row r="33" spans="1:57" s="3" customFormat="1" ht="14.45" hidden="1" customHeight="1">
      <c r="B33" s="38"/>
      <c r="C33" s="39"/>
      <c r="D33" s="39"/>
      <c r="E33" s="39"/>
      <c r="F33" s="27" t="s">
        <v>50</v>
      </c>
      <c r="G33" s="39"/>
      <c r="H33" s="39"/>
      <c r="I33" s="39"/>
      <c r="J33" s="39"/>
      <c r="K33" s="39"/>
      <c r="L33" s="283">
        <v>0</v>
      </c>
      <c r="M33" s="282"/>
      <c r="N33" s="282"/>
      <c r="O33" s="282"/>
      <c r="P33" s="282"/>
      <c r="Q33" s="39"/>
      <c r="R33" s="39"/>
      <c r="S33" s="39"/>
      <c r="T33" s="39"/>
      <c r="U33" s="39"/>
      <c r="V33" s="39"/>
      <c r="W33" s="281">
        <f>ROUND(BD54, 2)</f>
        <v>0</v>
      </c>
      <c r="X33" s="282"/>
      <c r="Y33" s="282"/>
      <c r="Z33" s="282"/>
      <c r="AA33" s="282"/>
      <c r="AB33" s="282"/>
      <c r="AC33" s="282"/>
      <c r="AD33" s="282"/>
      <c r="AE33" s="282"/>
      <c r="AF33" s="39"/>
      <c r="AG33" s="39"/>
      <c r="AH33" s="39"/>
      <c r="AI33" s="39"/>
      <c r="AJ33" s="39"/>
      <c r="AK33" s="281">
        <v>0</v>
      </c>
      <c r="AL33" s="282"/>
      <c r="AM33" s="282"/>
      <c r="AN33" s="282"/>
      <c r="AO33" s="282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51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52</v>
      </c>
      <c r="U35" s="43"/>
      <c r="V35" s="43"/>
      <c r="W35" s="43"/>
      <c r="X35" s="284" t="s">
        <v>53</v>
      </c>
      <c r="Y35" s="285"/>
      <c r="Z35" s="285"/>
      <c r="AA35" s="285"/>
      <c r="AB35" s="285"/>
      <c r="AC35" s="43"/>
      <c r="AD35" s="43"/>
      <c r="AE35" s="43"/>
      <c r="AF35" s="43"/>
      <c r="AG35" s="43"/>
      <c r="AH35" s="43"/>
      <c r="AI35" s="43"/>
      <c r="AJ35" s="43"/>
      <c r="AK35" s="286">
        <f>SUM(AK26:AK33)</f>
        <v>0</v>
      </c>
      <c r="AL35" s="285"/>
      <c r="AM35" s="285"/>
      <c r="AN35" s="285"/>
      <c r="AO35" s="287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54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2022_11b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88" t="str">
        <f>K6</f>
        <v>Sociální rehabilitace Prokopa Holého - vybavení nábytkem</v>
      </c>
      <c r="M45" s="289"/>
      <c r="N45" s="289"/>
      <c r="O45" s="289"/>
      <c r="P45" s="289"/>
      <c r="Q45" s="289"/>
      <c r="R45" s="289"/>
      <c r="S45" s="289"/>
      <c r="T45" s="289"/>
      <c r="U45" s="289"/>
      <c r="V45" s="289"/>
      <c r="W45" s="289"/>
      <c r="X45" s="289"/>
      <c r="Y45" s="289"/>
      <c r="Z45" s="289"/>
      <c r="AA45" s="289"/>
      <c r="AB45" s="289"/>
      <c r="AC45" s="289"/>
      <c r="AD45" s="289"/>
      <c r="AE45" s="289"/>
      <c r="AF45" s="289"/>
      <c r="AG45" s="289"/>
      <c r="AH45" s="289"/>
      <c r="AI45" s="289"/>
      <c r="AJ45" s="289"/>
      <c r="AK45" s="289"/>
      <c r="AL45" s="289"/>
      <c r="AM45" s="289"/>
      <c r="AN45" s="289"/>
      <c r="AO45" s="289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22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Prokopa Holéhe č.p.221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24</v>
      </c>
      <c r="AJ47" s="34"/>
      <c r="AK47" s="34"/>
      <c r="AL47" s="34"/>
      <c r="AM47" s="290" t="str">
        <f>IF(AN8= "","",AN8)</f>
        <v>15. 11. 2022</v>
      </c>
      <c r="AN47" s="290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0" s="2" customFormat="1" ht="15.2" customHeight="1">
      <c r="A49" s="32"/>
      <c r="B49" s="33"/>
      <c r="C49" s="27" t="s">
        <v>26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Královehradecký kraj, odbor investic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33</v>
      </c>
      <c r="AJ49" s="34"/>
      <c r="AK49" s="34"/>
      <c r="AL49" s="34"/>
      <c r="AM49" s="291" t="str">
        <f>IF(E17="","",E17)</f>
        <v>KAVA spol.s r.o.</v>
      </c>
      <c r="AN49" s="292"/>
      <c r="AO49" s="292"/>
      <c r="AP49" s="292"/>
      <c r="AQ49" s="34"/>
      <c r="AR49" s="37"/>
      <c r="AS49" s="293" t="s">
        <v>55</v>
      </c>
      <c r="AT49" s="294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0" s="2" customFormat="1" ht="15.2" customHeight="1">
      <c r="A50" s="32"/>
      <c r="B50" s="33"/>
      <c r="C50" s="27" t="s">
        <v>31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36</v>
      </c>
      <c r="AJ50" s="34"/>
      <c r="AK50" s="34"/>
      <c r="AL50" s="34"/>
      <c r="AM50" s="291" t="str">
        <f>IF(E20="","",E20)</f>
        <v>Ing.Štefan Sivák</v>
      </c>
      <c r="AN50" s="292"/>
      <c r="AO50" s="292"/>
      <c r="AP50" s="292"/>
      <c r="AQ50" s="34"/>
      <c r="AR50" s="37"/>
      <c r="AS50" s="295"/>
      <c r="AT50" s="296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0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97"/>
      <c r="AT51" s="298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0" s="2" customFormat="1" ht="29.25" customHeight="1">
      <c r="A52" s="32"/>
      <c r="B52" s="33"/>
      <c r="C52" s="299" t="s">
        <v>56</v>
      </c>
      <c r="D52" s="300"/>
      <c r="E52" s="300"/>
      <c r="F52" s="300"/>
      <c r="G52" s="300"/>
      <c r="H52" s="64"/>
      <c r="I52" s="301" t="s">
        <v>57</v>
      </c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2" t="s">
        <v>58</v>
      </c>
      <c r="AH52" s="300"/>
      <c r="AI52" s="300"/>
      <c r="AJ52" s="300"/>
      <c r="AK52" s="300"/>
      <c r="AL52" s="300"/>
      <c r="AM52" s="300"/>
      <c r="AN52" s="301" t="s">
        <v>59</v>
      </c>
      <c r="AO52" s="300"/>
      <c r="AP52" s="300"/>
      <c r="AQ52" s="65" t="s">
        <v>60</v>
      </c>
      <c r="AR52" s="37"/>
      <c r="AS52" s="66" t="s">
        <v>61</v>
      </c>
      <c r="AT52" s="67" t="s">
        <v>62</v>
      </c>
      <c r="AU52" s="67" t="s">
        <v>63</v>
      </c>
      <c r="AV52" s="67" t="s">
        <v>64</v>
      </c>
      <c r="AW52" s="67" t="s">
        <v>65</v>
      </c>
      <c r="AX52" s="67" t="s">
        <v>66</v>
      </c>
      <c r="AY52" s="67" t="s">
        <v>67</v>
      </c>
      <c r="AZ52" s="67" t="s">
        <v>68</v>
      </c>
      <c r="BA52" s="67" t="s">
        <v>69</v>
      </c>
      <c r="BB52" s="67" t="s">
        <v>70</v>
      </c>
      <c r="BC52" s="67" t="s">
        <v>71</v>
      </c>
      <c r="BD52" s="68" t="s">
        <v>72</v>
      </c>
      <c r="BE52" s="32"/>
    </row>
    <row r="53" spans="1:90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0" s="6" customFormat="1" ht="32.450000000000003" customHeight="1">
      <c r="B54" s="72"/>
      <c r="C54" s="73" t="s">
        <v>73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06">
        <f>ROUND(AG55,2)</f>
        <v>0</v>
      </c>
      <c r="AH54" s="306"/>
      <c r="AI54" s="306"/>
      <c r="AJ54" s="306"/>
      <c r="AK54" s="306"/>
      <c r="AL54" s="306"/>
      <c r="AM54" s="306"/>
      <c r="AN54" s="307">
        <f>SUM(AG54,AT54)</f>
        <v>0</v>
      </c>
      <c r="AO54" s="307"/>
      <c r="AP54" s="307"/>
      <c r="AQ54" s="76" t="s">
        <v>28</v>
      </c>
      <c r="AR54" s="77"/>
      <c r="AS54" s="78">
        <f>ROUND(AS55,2)</f>
        <v>0</v>
      </c>
      <c r="AT54" s="79">
        <f>ROUND(SUM(AV54:AW54),2)</f>
        <v>0</v>
      </c>
      <c r="AU54" s="80">
        <f>ROUND(AU55,5)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ROUND(AZ55,2)</f>
        <v>0</v>
      </c>
      <c r="BA54" s="79">
        <f>ROUND(BA55,2)</f>
        <v>0</v>
      </c>
      <c r="BB54" s="79">
        <f>ROUND(BB55,2)</f>
        <v>0</v>
      </c>
      <c r="BC54" s="79">
        <f>ROUND(BC55,2)</f>
        <v>0</v>
      </c>
      <c r="BD54" s="81">
        <f>ROUND(BD55,2)</f>
        <v>0</v>
      </c>
      <c r="BS54" s="82" t="s">
        <v>74</v>
      </c>
      <c r="BT54" s="82" t="s">
        <v>75</v>
      </c>
      <c r="BV54" s="82" t="s">
        <v>76</v>
      </c>
      <c r="BW54" s="82" t="s">
        <v>5</v>
      </c>
      <c r="BX54" s="82" t="s">
        <v>77</v>
      </c>
      <c r="CL54" s="82" t="s">
        <v>19</v>
      </c>
    </row>
    <row r="55" spans="1:90" s="7" customFormat="1" ht="42.75" customHeight="1">
      <c r="A55" s="83" t="s">
        <v>78</v>
      </c>
      <c r="B55" s="84"/>
      <c r="C55" s="85"/>
      <c r="D55" s="305" t="s">
        <v>14</v>
      </c>
      <c r="E55" s="305"/>
      <c r="F55" s="305"/>
      <c r="G55" s="305"/>
      <c r="H55" s="305"/>
      <c r="I55" s="86"/>
      <c r="J55" s="305" t="s">
        <v>17</v>
      </c>
      <c r="K55" s="305"/>
      <c r="L55" s="305"/>
      <c r="M55" s="305"/>
      <c r="N55" s="305"/>
      <c r="O55" s="305"/>
      <c r="P55" s="305"/>
      <c r="Q55" s="305"/>
      <c r="R55" s="305"/>
      <c r="S55" s="305"/>
      <c r="T55" s="305"/>
      <c r="U55" s="305"/>
      <c r="V55" s="305"/>
      <c r="W55" s="305"/>
      <c r="X55" s="305"/>
      <c r="Y55" s="305"/>
      <c r="Z55" s="305"/>
      <c r="AA55" s="305"/>
      <c r="AB55" s="305"/>
      <c r="AC55" s="305"/>
      <c r="AD55" s="305"/>
      <c r="AE55" s="305"/>
      <c r="AF55" s="305"/>
      <c r="AG55" s="303">
        <f>'2022_11b - Sociální rehab...'!J28</f>
        <v>0</v>
      </c>
      <c r="AH55" s="304"/>
      <c r="AI55" s="304"/>
      <c r="AJ55" s="304"/>
      <c r="AK55" s="304"/>
      <c r="AL55" s="304"/>
      <c r="AM55" s="304"/>
      <c r="AN55" s="303">
        <f>SUM(AG55,AT55)</f>
        <v>0</v>
      </c>
      <c r="AO55" s="304"/>
      <c r="AP55" s="304"/>
      <c r="AQ55" s="87" t="s">
        <v>79</v>
      </c>
      <c r="AR55" s="88"/>
      <c r="AS55" s="89">
        <v>0</v>
      </c>
      <c r="AT55" s="90">
        <f>ROUND(SUM(AV55:AW55),2)</f>
        <v>0</v>
      </c>
      <c r="AU55" s="91">
        <f>'2022_11b - Sociální rehab...'!P75</f>
        <v>0</v>
      </c>
      <c r="AV55" s="90">
        <f>'2022_11b - Sociální rehab...'!J31</f>
        <v>0</v>
      </c>
      <c r="AW55" s="90">
        <f>'2022_11b - Sociální rehab...'!J32</f>
        <v>0</v>
      </c>
      <c r="AX55" s="90">
        <f>'2022_11b - Sociální rehab...'!J33</f>
        <v>0</v>
      </c>
      <c r="AY55" s="90">
        <f>'2022_11b - Sociální rehab...'!J34</f>
        <v>0</v>
      </c>
      <c r="AZ55" s="90">
        <f>'2022_11b - Sociální rehab...'!F31</f>
        <v>0</v>
      </c>
      <c r="BA55" s="90">
        <f>'2022_11b - Sociální rehab...'!F32</f>
        <v>0</v>
      </c>
      <c r="BB55" s="90">
        <f>'2022_11b - Sociální rehab...'!F33</f>
        <v>0</v>
      </c>
      <c r="BC55" s="90">
        <f>'2022_11b - Sociální rehab...'!F34</f>
        <v>0</v>
      </c>
      <c r="BD55" s="92">
        <f>'2022_11b - Sociální rehab...'!F35</f>
        <v>0</v>
      </c>
      <c r="BT55" s="93" t="s">
        <v>80</v>
      </c>
      <c r="BU55" s="93" t="s">
        <v>81</v>
      </c>
      <c r="BV55" s="93" t="s">
        <v>76</v>
      </c>
      <c r="BW55" s="93" t="s">
        <v>5</v>
      </c>
      <c r="BX55" s="93" t="s">
        <v>77</v>
      </c>
      <c r="CL55" s="93" t="s">
        <v>19</v>
      </c>
    </row>
    <row r="56" spans="1:90" s="2" customFormat="1" ht="30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7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</row>
    <row r="57" spans="1:90" s="2" customFormat="1" ht="6.95" customHeight="1">
      <c r="A57" s="32"/>
      <c r="B57" s="45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37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</row>
  </sheetData>
  <sheetProtection algorithmName="SHA-512" hashValue="GswyR6gy9U1txct1RVfO9J7sae/bAWJu+Nj3I2s+gV1SSux3jUcJZVMnrgKOkKhOVydUvedafvjK579CCt9NJw==" saltValue="JaLJ+wizILUmasqDLIdccfeNnfKKVX9xWveSmKrURdMw+79ZDKeZF5EWrpT/UP6KUrWdWY+K+O85CkiLdOTsQg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2022_11b - Sociální rehab...'!C2" display="/" xr:uid="{00000000-0004-0000-0000-000000000000}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7"/>
  <sheetViews>
    <sheetView showGridLines="0" topLeftCell="A51" workbookViewId="0">
      <selection activeCell="F78" sqref="F7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5" t="s">
        <v>5</v>
      </c>
    </row>
    <row r="3" spans="1:46" s="1" customFormat="1" ht="6.95" customHeight="1">
      <c r="B3" s="94"/>
      <c r="C3" s="95"/>
      <c r="D3" s="95"/>
      <c r="E3" s="95"/>
      <c r="F3" s="95"/>
      <c r="G3" s="95"/>
      <c r="H3" s="95"/>
      <c r="I3" s="95"/>
      <c r="J3" s="95"/>
      <c r="K3" s="95"/>
      <c r="L3" s="18"/>
      <c r="AT3" s="15" t="s">
        <v>80</v>
      </c>
    </row>
    <row r="4" spans="1:46" s="1" customFormat="1" ht="24.95" customHeight="1">
      <c r="B4" s="18"/>
      <c r="D4" s="96" t="s">
        <v>82</v>
      </c>
      <c r="L4" s="18"/>
      <c r="M4" s="97" t="s">
        <v>10</v>
      </c>
      <c r="AT4" s="15" t="s">
        <v>4</v>
      </c>
    </row>
    <row r="5" spans="1:46" s="1" customFormat="1" ht="6.95" customHeight="1">
      <c r="B5" s="18"/>
      <c r="L5" s="18"/>
    </row>
    <row r="6" spans="1:46" s="2" customFormat="1" ht="12" customHeight="1">
      <c r="A6" s="32"/>
      <c r="B6" s="37"/>
      <c r="C6" s="32"/>
      <c r="D6" s="98" t="s">
        <v>16</v>
      </c>
      <c r="E6" s="32"/>
      <c r="F6" s="32"/>
      <c r="G6" s="32"/>
      <c r="H6" s="32"/>
      <c r="I6" s="32"/>
      <c r="J6" s="32"/>
      <c r="K6" s="32"/>
      <c r="L6" s="99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16.5" customHeight="1">
      <c r="A7" s="32"/>
      <c r="B7" s="37"/>
      <c r="C7" s="32"/>
      <c r="D7" s="32"/>
      <c r="E7" s="309" t="s">
        <v>17</v>
      </c>
      <c r="F7" s="310"/>
      <c r="G7" s="310"/>
      <c r="H7" s="310"/>
      <c r="I7" s="32"/>
      <c r="J7" s="32"/>
      <c r="K7" s="32"/>
      <c r="L7" s="99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 ht="11.25">
      <c r="A8" s="32"/>
      <c r="B8" s="37"/>
      <c r="C8" s="32"/>
      <c r="D8" s="32"/>
      <c r="E8" s="32"/>
      <c r="F8" s="32"/>
      <c r="G8" s="32"/>
      <c r="H8" s="32"/>
      <c r="I8" s="32"/>
      <c r="J8" s="32"/>
      <c r="K8" s="32"/>
      <c r="L8" s="9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7"/>
      <c r="C9" s="32"/>
      <c r="D9" s="98" t="s">
        <v>18</v>
      </c>
      <c r="E9" s="32"/>
      <c r="F9" s="100" t="s">
        <v>19</v>
      </c>
      <c r="G9" s="32"/>
      <c r="H9" s="32"/>
      <c r="I9" s="98" t="s">
        <v>20</v>
      </c>
      <c r="J9" s="100" t="s">
        <v>21</v>
      </c>
      <c r="K9" s="32"/>
      <c r="L9" s="9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98" t="s">
        <v>22</v>
      </c>
      <c r="E10" s="32"/>
      <c r="F10" s="100" t="s">
        <v>23</v>
      </c>
      <c r="G10" s="32"/>
      <c r="H10" s="32"/>
      <c r="I10" s="98" t="s">
        <v>24</v>
      </c>
      <c r="J10" s="101" t="str">
        <f>'Rekapitulace stavby'!AN8</f>
        <v>15. 11. 2022</v>
      </c>
      <c r="K10" s="32"/>
      <c r="L10" s="9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>
      <c r="A11" s="32"/>
      <c r="B11" s="37"/>
      <c r="C11" s="32"/>
      <c r="D11" s="32"/>
      <c r="E11" s="32"/>
      <c r="F11" s="32"/>
      <c r="G11" s="32"/>
      <c r="H11" s="32"/>
      <c r="I11" s="32"/>
      <c r="J11" s="32"/>
      <c r="K11" s="32"/>
      <c r="L11" s="9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98" t="s">
        <v>26</v>
      </c>
      <c r="E12" s="32"/>
      <c r="F12" s="32"/>
      <c r="G12" s="32"/>
      <c r="H12" s="32"/>
      <c r="I12" s="98" t="s">
        <v>27</v>
      </c>
      <c r="J12" s="100" t="s">
        <v>28</v>
      </c>
      <c r="K12" s="32"/>
      <c r="L12" s="9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7"/>
      <c r="C13" s="32"/>
      <c r="D13" s="32"/>
      <c r="E13" s="100" t="s">
        <v>29</v>
      </c>
      <c r="F13" s="32"/>
      <c r="G13" s="32"/>
      <c r="H13" s="32"/>
      <c r="I13" s="98" t="s">
        <v>30</v>
      </c>
      <c r="J13" s="100" t="s">
        <v>28</v>
      </c>
      <c r="K13" s="32"/>
      <c r="L13" s="9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>
      <c r="A14" s="32"/>
      <c r="B14" s="37"/>
      <c r="C14" s="32"/>
      <c r="D14" s="32"/>
      <c r="E14" s="32"/>
      <c r="F14" s="32"/>
      <c r="G14" s="32"/>
      <c r="H14" s="32"/>
      <c r="I14" s="32"/>
      <c r="J14" s="32"/>
      <c r="K14" s="32"/>
      <c r="L14" s="9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7"/>
      <c r="C15" s="32"/>
      <c r="D15" s="98" t="s">
        <v>31</v>
      </c>
      <c r="E15" s="32"/>
      <c r="F15" s="32"/>
      <c r="G15" s="32"/>
      <c r="H15" s="32"/>
      <c r="I15" s="98" t="s">
        <v>27</v>
      </c>
      <c r="J15" s="28" t="str">
        <f>'Rekapitulace stavby'!AN13</f>
        <v>Vyplň údaj</v>
      </c>
      <c r="K15" s="32"/>
      <c r="L15" s="9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7"/>
      <c r="C16" s="32"/>
      <c r="D16" s="32"/>
      <c r="E16" s="311" t="str">
        <f>'Rekapitulace stavby'!E14</f>
        <v>Vyplň údaj</v>
      </c>
      <c r="F16" s="312"/>
      <c r="G16" s="312"/>
      <c r="H16" s="312"/>
      <c r="I16" s="98" t="s">
        <v>30</v>
      </c>
      <c r="J16" s="28" t="str">
        <f>'Rekapitulace stavby'!AN14</f>
        <v>Vyplň údaj</v>
      </c>
      <c r="K16" s="32"/>
      <c r="L16" s="9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7"/>
      <c r="C17" s="32"/>
      <c r="D17" s="32"/>
      <c r="E17" s="32"/>
      <c r="F17" s="32"/>
      <c r="G17" s="32"/>
      <c r="H17" s="32"/>
      <c r="I17" s="32"/>
      <c r="J17" s="32"/>
      <c r="K17" s="32"/>
      <c r="L17" s="9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7"/>
      <c r="C18" s="32"/>
      <c r="D18" s="98" t="s">
        <v>33</v>
      </c>
      <c r="E18" s="32"/>
      <c r="F18" s="32"/>
      <c r="G18" s="32"/>
      <c r="H18" s="32"/>
      <c r="I18" s="98" t="s">
        <v>27</v>
      </c>
      <c r="J18" s="100" t="s">
        <v>28</v>
      </c>
      <c r="K18" s="32"/>
      <c r="L18" s="9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7"/>
      <c r="C19" s="32"/>
      <c r="D19" s="32"/>
      <c r="E19" s="100" t="s">
        <v>34</v>
      </c>
      <c r="F19" s="32"/>
      <c r="G19" s="32"/>
      <c r="H19" s="32"/>
      <c r="I19" s="98" t="s">
        <v>30</v>
      </c>
      <c r="J19" s="100" t="s">
        <v>28</v>
      </c>
      <c r="K19" s="32"/>
      <c r="L19" s="9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7"/>
      <c r="C20" s="32"/>
      <c r="D20" s="32"/>
      <c r="E20" s="32"/>
      <c r="F20" s="32"/>
      <c r="G20" s="32"/>
      <c r="H20" s="32"/>
      <c r="I20" s="32"/>
      <c r="J20" s="32"/>
      <c r="K20" s="32"/>
      <c r="L20" s="9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7"/>
      <c r="C21" s="32"/>
      <c r="D21" s="98" t="s">
        <v>36</v>
      </c>
      <c r="E21" s="32"/>
      <c r="F21" s="32"/>
      <c r="G21" s="32"/>
      <c r="H21" s="32"/>
      <c r="I21" s="98" t="s">
        <v>27</v>
      </c>
      <c r="J21" s="100" t="s">
        <v>37</v>
      </c>
      <c r="K21" s="32"/>
      <c r="L21" s="9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7"/>
      <c r="C22" s="32"/>
      <c r="D22" s="32"/>
      <c r="E22" s="100" t="s">
        <v>38</v>
      </c>
      <c r="F22" s="32"/>
      <c r="G22" s="32"/>
      <c r="H22" s="32"/>
      <c r="I22" s="98" t="s">
        <v>30</v>
      </c>
      <c r="J22" s="100" t="s">
        <v>28</v>
      </c>
      <c r="K22" s="32"/>
      <c r="L22" s="9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7"/>
      <c r="C23" s="32"/>
      <c r="D23" s="32"/>
      <c r="E23" s="32"/>
      <c r="F23" s="32"/>
      <c r="G23" s="32"/>
      <c r="H23" s="32"/>
      <c r="I23" s="32"/>
      <c r="J23" s="32"/>
      <c r="K23" s="32"/>
      <c r="L23" s="9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7"/>
      <c r="C24" s="32"/>
      <c r="D24" s="98" t="s">
        <v>39</v>
      </c>
      <c r="E24" s="32"/>
      <c r="F24" s="32"/>
      <c r="G24" s="32"/>
      <c r="H24" s="32"/>
      <c r="I24" s="32"/>
      <c r="J24" s="32"/>
      <c r="K24" s="32"/>
      <c r="L24" s="9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25.25" customHeight="1">
      <c r="A25" s="102"/>
      <c r="B25" s="103"/>
      <c r="C25" s="102"/>
      <c r="D25" s="102"/>
      <c r="E25" s="313" t="s">
        <v>83</v>
      </c>
      <c r="F25" s="313"/>
      <c r="G25" s="313"/>
      <c r="H25" s="313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pans="1:31" s="2" customFormat="1" ht="6.95" customHeight="1">
      <c r="A26" s="32"/>
      <c r="B26" s="37"/>
      <c r="C26" s="32"/>
      <c r="D26" s="32"/>
      <c r="E26" s="32"/>
      <c r="F26" s="32"/>
      <c r="G26" s="32"/>
      <c r="H26" s="32"/>
      <c r="I26" s="32"/>
      <c r="J26" s="32"/>
      <c r="K26" s="32"/>
      <c r="L26" s="9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105"/>
      <c r="E27" s="105"/>
      <c r="F27" s="105"/>
      <c r="G27" s="105"/>
      <c r="H27" s="105"/>
      <c r="I27" s="105"/>
      <c r="J27" s="105"/>
      <c r="K27" s="105"/>
      <c r="L27" s="9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7"/>
      <c r="C28" s="32"/>
      <c r="D28" s="106" t="s">
        <v>41</v>
      </c>
      <c r="E28" s="32"/>
      <c r="F28" s="32"/>
      <c r="G28" s="32"/>
      <c r="H28" s="32"/>
      <c r="I28" s="32"/>
      <c r="J28" s="107">
        <f>ROUND(J75, 2)</f>
        <v>0</v>
      </c>
      <c r="K28" s="32"/>
      <c r="L28" s="9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05"/>
      <c r="E29" s="105"/>
      <c r="F29" s="105"/>
      <c r="G29" s="105"/>
      <c r="H29" s="105"/>
      <c r="I29" s="105"/>
      <c r="J29" s="105"/>
      <c r="K29" s="105"/>
      <c r="L29" s="9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7"/>
      <c r="C30" s="32"/>
      <c r="D30" s="32"/>
      <c r="E30" s="32"/>
      <c r="F30" s="108" t="s">
        <v>43</v>
      </c>
      <c r="G30" s="32"/>
      <c r="H30" s="32"/>
      <c r="I30" s="108" t="s">
        <v>42</v>
      </c>
      <c r="J30" s="108" t="s">
        <v>44</v>
      </c>
      <c r="K30" s="32"/>
      <c r="L30" s="9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7"/>
      <c r="C31" s="32"/>
      <c r="D31" s="109" t="s">
        <v>45</v>
      </c>
      <c r="E31" s="98" t="s">
        <v>46</v>
      </c>
      <c r="F31" s="110">
        <f>ROUND((SUM(BE75:BE175)),  2)</f>
        <v>0</v>
      </c>
      <c r="G31" s="32"/>
      <c r="H31" s="32"/>
      <c r="I31" s="111">
        <v>0.21</v>
      </c>
      <c r="J31" s="110">
        <f>ROUND(((SUM(BE75:BE175))*I31),  2)</f>
        <v>0</v>
      </c>
      <c r="K31" s="32"/>
      <c r="L31" s="9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98" t="s">
        <v>47</v>
      </c>
      <c r="F32" s="110">
        <f>ROUND((SUM(BF75:BF175)),  2)</f>
        <v>0</v>
      </c>
      <c r="G32" s="32"/>
      <c r="H32" s="32"/>
      <c r="I32" s="111">
        <v>0.15</v>
      </c>
      <c r="J32" s="110">
        <f>ROUND(((SUM(BF75:BF175))*I32),  2)</f>
        <v>0</v>
      </c>
      <c r="K32" s="32"/>
      <c r="L32" s="9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32"/>
      <c r="E33" s="98" t="s">
        <v>48</v>
      </c>
      <c r="F33" s="110">
        <f>ROUND((SUM(BG75:BG175)),  2)</f>
        <v>0</v>
      </c>
      <c r="G33" s="32"/>
      <c r="H33" s="32"/>
      <c r="I33" s="111">
        <v>0.21</v>
      </c>
      <c r="J33" s="110">
        <f>0</f>
        <v>0</v>
      </c>
      <c r="K33" s="32"/>
      <c r="L33" s="9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98" t="s">
        <v>49</v>
      </c>
      <c r="F34" s="110">
        <f>ROUND((SUM(BH75:BH175)),  2)</f>
        <v>0</v>
      </c>
      <c r="G34" s="32"/>
      <c r="H34" s="32"/>
      <c r="I34" s="111">
        <v>0.15</v>
      </c>
      <c r="J34" s="110">
        <f>0</f>
        <v>0</v>
      </c>
      <c r="K34" s="32"/>
      <c r="L34" s="9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98" t="s">
        <v>50</v>
      </c>
      <c r="F35" s="110">
        <f>ROUND((SUM(BI75:BI175)),  2)</f>
        <v>0</v>
      </c>
      <c r="G35" s="32"/>
      <c r="H35" s="32"/>
      <c r="I35" s="111">
        <v>0</v>
      </c>
      <c r="J35" s="110">
        <f>0</f>
        <v>0</v>
      </c>
      <c r="K35" s="32"/>
      <c r="L35" s="9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7"/>
      <c r="C36" s="32"/>
      <c r="D36" s="32"/>
      <c r="E36" s="32"/>
      <c r="F36" s="32"/>
      <c r="G36" s="32"/>
      <c r="H36" s="32"/>
      <c r="I36" s="32"/>
      <c r="J36" s="32"/>
      <c r="K36" s="32"/>
      <c r="L36" s="9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7"/>
      <c r="C37" s="112"/>
      <c r="D37" s="113" t="s">
        <v>51</v>
      </c>
      <c r="E37" s="114"/>
      <c r="F37" s="114"/>
      <c r="G37" s="115" t="s">
        <v>52</v>
      </c>
      <c r="H37" s="116" t="s">
        <v>53</v>
      </c>
      <c r="I37" s="114"/>
      <c r="J37" s="117">
        <f>SUM(J28:J35)</f>
        <v>0</v>
      </c>
      <c r="K37" s="118"/>
      <c r="L37" s="9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119"/>
      <c r="C38" s="120"/>
      <c r="D38" s="120"/>
      <c r="E38" s="120"/>
      <c r="F38" s="120"/>
      <c r="G38" s="120"/>
      <c r="H38" s="120"/>
      <c r="I38" s="120"/>
      <c r="J38" s="120"/>
      <c r="K38" s="120"/>
      <c r="L38" s="9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42" spans="1:31" s="2" customFormat="1" ht="6.95" customHeight="1">
      <c r="A42" s="32"/>
      <c r="B42" s="121"/>
      <c r="C42" s="122"/>
      <c r="D42" s="122"/>
      <c r="E42" s="122"/>
      <c r="F42" s="122"/>
      <c r="G42" s="122"/>
      <c r="H42" s="122"/>
      <c r="I42" s="122"/>
      <c r="J42" s="122"/>
      <c r="K42" s="122"/>
      <c r="L42" s="9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2" customFormat="1" ht="24.95" customHeight="1">
      <c r="A43" s="32"/>
      <c r="B43" s="33"/>
      <c r="C43" s="21" t="s">
        <v>84</v>
      </c>
      <c r="D43" s="34"/>
      <c r="E43" s="34"/>
      <c r="F43" s="34"/>
      <c r="G43" s="34"/>
      <c r="H43" s="34"/>
      <c r="I43" s="34"/>
      <c r="J43" s="34"/>
      <c r="K43" s="34"/>
      <c r="L43" s="99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pans="1:31" s="2" customFormat="1" ht="6.95" customHeight="1">
      <c r="A44" s="32"/>
      <c r="B44" s="33"/>
      <c r="C44" s="34"/>
      <c r="D44" s="34"/>
      <c r="E44" s="34"/>
      <c r="F44" s="34"/>
      <c r="G44" s="34"/>
      <c r="H44" s="34"/>
      <c r="I44" s="34"/>
      <c r="J44" s="34"/>
      <c r="K44" s="34"/>
      <c r="L44" s="9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12" customHeight="1">
      <c r="A45" s="32"/>
      <c r="B45" s="33"/>
      <c r="C45" s="27" t="s">
        <v>16</v>
      </c>
      <c r="D45" s="34"/>
      <c r="E45" s="34"/>
      <c r="F45" s="34"/>
      <c r="G45" s="34"/>
      <c r="H45" s="34"/>
      <c r="I45" s="34"/>
      <c r="J45" s="34"/>
      <c r="K45" s="34"/>
      <c r="L45" s="9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16.5" customHeight="1">
      <c r="A46" s="32"/>
      <c r="B46" s="33"/>
      <c r="C46" s="34"/>
      <c r="D46" s="34"/>
      <c r="E46" s="288" t="str">
        <f>E7</f>
        <v>Sociální rehabilitace Prokopa Holého - vybavení nábytkem</v>
      </c>
      <c r="F46" s="314"/>
      <c r="G46" s="314"/>
      <c r="H46" s="314"/>
      <c r="I46" s="34"/>
      <c r="J46" s="34"/>
      <c r="K46" s="34"/>
      <c r="L46" s="9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6.95" customHeight="1">
      <c r="A47" s="32"/>
      <c r="B47" s="33"/>
      <c r="C47" s="34"/>
      <c r="D47" s="34"/>
      <c r="E47" s="34"/>
      <c r="F47" s="34"/>
      <c r="G47" s="34"/>
      <c r="H47" s="34"/>
      <c r="I47" s="34"/>
      <c r="J47" s="34"/>
      <c r="K47" s="34"/>
      <c r="L47" s="9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2" customHeight="1">
      <c r="A48" s="32"/>
      <c r="B48" s="33"/>
      <c r="C48" s="27" t="s">
        <v>22</v>
      </c>
      <c r="D48" s="34"/>
      <c r="E48" s="34"/>
      <c r="F48" s="25" t="str">
        <f>F10</f>
        <v>Prokopa Holéhe č.p.221</v>
      </c>
      <c r="G48" s="34"/>
      <c r="H48" s="34"/>
      <c r="I48" s="27" t="s">
        <v>24</v>
      </c>
      <c r="J48" s="57" t="str">
        <f>IF(J10="","",J10)</f>
        <v>15. 11. 2022</v>
      </c>
      <c r="K48" s="34"/>
      <c r="L48" s="9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6.95" customHeight="1">
      <c r="A49" s="32"/>
      <c r="B49" s="33"/>
      <c r="C49" s="34"/>
      <c r="D49" s="34"/>
      <c r="E49" s="34"/>
      <c r="F49" s="34"/>
      <c r="G49" s="34"/>
      <c r="H49" s="34"/>
      <c r="I49" s="34"/>
      <c r="J49" s="34"/>
      <c r="K49" s="34"/>
      <c r="L49" s="9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5.2" customHeight="1">
      <c r="A50" s="32"/>
      <c r="B50" s="33"/>
      <c r="C50" s="27" t="s">
        <v>26</v>
      </c>
      <c r="D50" s="34"/>
      <c r="E50" s="34"/>
      <c r="F50" s="25" t="str">
        <f>E13</f>
        <v>Královehradecký kraj, odbor investic</v>
      </c>
      <c r="G50" s="34"/>
      <c r="H50" s="34"/>
      <c r="I50" s="27" t="s">
        <v>33</v>
      </c>
      <c r="J50" s="30" t="str">
        <f>E19</f>
        <v>KAVA spol.s r.o.</v>
      </c>
      <c r="K50" s="34"/>
      <c r="L50" s="9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15.2" customHeight="1">
      <c r="A51" s="32"/>
      <c r="B51" s="33"/>
      <c r="C51" s="27" t="s">
        <v>31</v>
      </c>
      <c r="D51" s="34"/>
      <c r="E51" s="34"/>
      <c r="F51" s="25" t="str">
        <f>IF(E16="","",E16)</f>
        <v>Vyplň údaj</v>
      </c>
      <c r="G51" s="34"/>
      <c r="H51" s="34"/>
      <c r="I51" s="27" t="s">
        <v>36</v>
      </c>
      <c r="J51" s="30" t="str">
        <f>E22</f>
        <v>Ing.Štefan Sivák</v>
      </c>
      <c r="K51" s="34"/>
      <c r="L51" s="9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0.35" customHeight="1">
      <c r="A52" s="32"/>
      <c r="B52" s="33"/>
      <c r="C52" s="34"/>
      <c r="D52" s="34"/>
      <c r="E52" s="34"/>
      <c r="F52" s="34"/>
      <c r="G52" s="34"/>
      <c r="H52" s="34"/>
      <c r="I52" s="34"/>
      <c r="J52" s="34"/>
      <c r="K52" s="34"/>
      <c r="L52" s="9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29.25" customHeight="1">
      <c r="A53" s="32"/>
      <c r="B53" s="33"/>
      <c r="C53" s="123" t="s">
        <v>85</v>
      </c>
      <c r="D53" s="124"/>
      <c r="E53" s="124"/>
      <c r="F53" s="124"/>
      <c r="G53" s="124"/>
      <c r="H53" s="124"/>
      <c r="I53" s="124"/>
      <c r="J53" s="125" t="s">
        <v>86</v>
      </c>
      <c r="K53" s="124"/>
      <c r="L53" s="9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0.35" customHeight="1">
      <c r="A54" s="32"/>
      <c r="B54" s="33"/>
      <c r="C54" s="34"/>
      <c r="D54" s="34"/>
      <c r="E54" s="34"/>
      <c r="F54" s="34"/>
      <c r="G54" s="34"/>
      <c r="H54" s="34"/>
      <c r="I54" s="34"/>
      <c r="J54" s="34"/>
      <c r="K54" s="34"/>
      <c r="L54" s="9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22.9" customHeight="1">
      <c r="A55" s="32"/>
      <c r="B55" s="33"/>
      <c r="C55" s="126" t="s">
        <v>73</v>
      </c>
      <c r="D55" s="34"/>
      <c r="E55" s="34"/>
      <c r="F55" s="34"/>
      <c r="G55" s="34"/>
      <c r="H55" s="34"/>
      <c r="I55" s="34"/>
      <c r="J55" s="75">
        <f>J75</f>
        <v>0</v>
      </c>
      <c r="K55" s="34"/>
      <c r="L55" s="9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U55" s="15" t="s">
        <v>87</v>
      </c>
    </row>
    <row r="56" spans="1:47" s="9" customFormat="1" ht="24.95" customHeight="1">
      <c r="B56" s="127"/>
      <c r="C56" s="128"/>
      <c r="D56" s="129" t="s">
        <v>88</v>
      </c>
      <c r="E56" s="130"/>
      <c r="F56" s="130"/>
      <c r="G56" s="130"/>
      <c r="H56" s="130"/>
      <c r="I56" s="130"/>
      <c r="J56" s="131">
        <f>J76</f>
        <v>0</v>
      </c>
      <c r="K56" s="128"/>
      <c r="L56" s="132"/>
    </row>
    <row r="57" spans="1:47" s="10" customFormat="1" ht="19.899999999999999" customHeight="1">
      <c r="B57" s="133"/>
      <c r="C57" s="134"/>
      <c r="D57" s="135" t="s">
        <v>89</v>
      </c>
      <c r="E57" s="136"/>
      <c r="F57" s="136"/>
      <c r="G57" s="136"/>
      <c r="H57" s="136"/>
      <c r="I57" s="136"/>
      <c r="J57" s="137">
        <f>J77</f>
        <v>0</v>
      </c>
      <c r="K57" s="134"/>
      <c r="L57" s="138"/>
    </row>
    <row r="58" spans="1:47" s="2" customFormat="1" ht="21.7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9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6.95" customHeight="1">
      <c r="A59" s="32"/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9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3" spans="1:47" s="2" customFormat="1" ht="6.95" customHeight="1">
      <c r="A63" s="32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99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24.95" customHeight="1">
      <c r="A64" s="32"/>
      <c r="B64" s="33"/>
      <c r="C64" s="21" t="s">
        <v>90</v>
      </c>
      <c r="D64" s="34"/>
      <c r="E64" s="34"/>
      <c r="F64" s="34"/>
      <c r="G64" s="34"/>
      <c r="H64" s="34"/>
      <c r="I64" s="34"/>
      <c r="J64" s="34"/>
      <c r="K64" s="34"/>
      <c r="L64" s="99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65" s="2" customFormat="1" ht="6.95" customHeight="1">
      <c r="A65" s="32"/>
      <c r="B65" s="33"/>
      <c r="C65" s="34"/>
      <c r="D65" s="34"/>
      <c r="E65" s="34"/>
      <c r="F65" s="34"/>
      <c r="G65" s="34"/>
      <c r="H65" s="34"/>
      <c r="I65" s="34"/>
      <c r="J65" s="34"/>
      <c r="K65" s="34"/>
      <c r="L65" s="9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12" customHeight="1">
      <c r="A66" s="32"/>
      <c r="B66" s="33"/>
      <c r="C66" s="27" t="s">
        <v>16</v>
      </c>
      <c r="D66" s="34"/>
      <c r="E66" s="34"/>
      <c r="F66" s="34"/>
      <c r="G66" s="34"/>
      <c r="H66" s="34"/>
      <c r="I66" s="34"/>
      <c r="J66" s="34"/>
      <c r="K66" s="34"/>
      <c r="L66" s="99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16.5" customHeight="1">
      <c r="A67" s="32"/>
      <c r="B67" s="33"/>
      <c r="C67" s="34"/>
      <c r="D67" s="34"/>
      <c r="E67" s="288" t="str">
        <f>E7</f>
        <v>Sociální rehabilitace Prokopa Holého - vybavení nábytkem</v>
      </c>
      <c r="F67" s="314"/>
      <c r="G67" s="314"/>
      <c r="H67" s="314"/>
      <c r="I67" s="34"/>
      <c r="J67" s="34"/>
      <c r="K67" s="34"/>
      <c r="L67" s="99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6.95" customHeight="1">
      <c r="A68" s="32"/>
      <c r="B68" s="33"/>
      <c r="C68" s="34"/>
      <c r="D68" s="34"/>
      <c r="E68" s="34"/>
      <c r="F68" s="34"/>
      <c r="G68" s="34"/>
      <c r="H68" s="34"/>
      <c r="I68" s="34"/>
      <c r="J68" s="34"/>
      <c r="K68" s="34"/>
      <c r="L68" s="99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12" customHeight="1">
      <c r="A69" s="32"/>
      <c r="B69" s="33"/>
      <c r="C69" s="27" t="s">
        <v>22</v>
      </c>
      <c r="D69" s="34"/>
      <c r="E69" s="34"/>
      <c r="F69" s="25" t="str">
        <f>F10</f>
        <v>Prokopa Holéhe č.p.221</v>
      </c>
      <c r="G69" s="34"/>
      <c r="H69" s="34"/>
      <c r="I69" s="27" t="s">
        <v>24</v>
      </c>
      <c r="J69" s="57" t="str">
        <f>IF(J10="","",J10)</f>
        <v>15. 11. 2022</v>
      </c>
      <c r="K69" s="34"/>
      <c r="L69" s="99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6.95" customHeight="1">
      <c r="A70" s="32"/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99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15.2" customHeight="1">
      <c r="A71" s="32"/>
      <c r="B71" s="33"/>
      <c r="C71" s="27" t="s">
        <v>26</v>
      </c>
      <c r="D71" s="34"/>
      <c r="E71" s="34"/>
      <c r="F71" s="25" t="str">
        <f>E13</f>
        <v>Královehradecký kraj, odbor investic</v>
      </c>
      <c r="G71" s="34"/>
      <c r="H71" s="34"/>
      <c r="I71" s="27" t="s">
        <v>33</v>
      </c>
      <c r="J71" s="30" t="str">
        <f>E19</f>
        <v>KAVA spol.s r.o.</v>
      </c>
      <c r="K71" s="34"/>
      <c r="L71" s="99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15.2" customHeight="1">
      <c r="A72" s="32"/>
      <c r="B72" s="33"/>
      <c r="C72" s="27" t="s">
        <v>31</v>
      </c>
      <c r="D72" s="34"/>
      <c r="E72" s="34"/>
      <c r="F72" s="25" t="str">
        <f>IF(E16="","",E16)</f>
        <v>Vyplň údaj</v>
      </c>
      <c r="G72" s="34"/>
      <c r="H72" s="34"/>
      <c r="I72" s="27" t="s">
        <v>36</v>
      </c>
      <c r="J72" s="30" t="str">
        <f>E22</f>
        <v>Ing.Štefan Sivák</v>
      </c>
      <c r="K72" s="34"/>
      <c r="L72" s="9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0.3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9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11" customFormat="1" ht="29.25" customHeight="1">
      <c r="A74" s="139"/>
      <c r="B74" s="140"/>
      <c r="C74" s="141" t="s">
        <v>91</v>
      </c>
      <c r="D74" s="142" t="s">
        <v>60</v>
      </c>
      <c r="E74" s="142" t="s">
        <v>56</v>
      </c>
      <c r="F74" s="142" t="s">
        <v>57</v>
      </c>
      <c r="G74" s="142" t="s">
        <v>92</v>
      </c>
      <c r="H74" s="142" t="s">
        <v>93</v>
      </c>
      <c r="I74" s="142" t="s">
        <v>94</v>
      </c>
      <c r="J74" s="142" t="s">
        <v>86</v>
      </c>
      <c r="K74" s="143" t="s">
        <v>95</v>
      </c>
      <c r="L74" s="144"/>
      <c r="M74" s="66" t="s">
        <v>28</v>
      </c>
      <c r="N74" s="67" t="s">
        <v>45</v>
      </c>
      <c r="O74" s="67" t="s">
        <v>96</v>
      </c>
      <c r="P74" s="67" t="s">
        <v>97</v>
      </c>
      <c r="Q74" s="67" t="s">
        <v>98</v>
      </c>
      <c r="R74" s="67" t="s">
        <v>99</v>
      </c>
      <c r="S74" s="67" t="s">
        <v>100</v>
      </c>
      <c r="T74" s="68" t="s">
        <v>101</v>
      </c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</row>
    <row r="75" spans="1:65" s="2" customFormat="1" ht="22.9" customHeight="1">
      <c r="A75" s="32"/>
      <c r="B75" s="33"/>
      <c r="C75" s="73" t="s">
        <v>102</v>
      </c>
      <c r="D75" s="34"/>
      <c r="E75" s="34"/>
      <c r="F75" s="34"/>
      <c r="G75" s="34"/>
      <c r="H75" s="34"/>
      <c r="I75" s="34"/>
      <c r="J75" s="145">
        <f>BK75</f>
        <v>0</v>
      </c>
      <c r="K75" s="34"/>
      <c r="L75" s="37"/>
      <c r="M75" s="69"/>
      <c r="N75" s="146"/>
      <c r="O75" s="70"/>
      <c r="P75" s="147">
        <f>P76</f>
        <v>0</v>
      </c>
      <c r="Q75" s="70"/>
      <c r="R75" s="147">
        <f>R76</f>
        <v>0</v>
      </c>
      <c r="S75" s="70"/>
      <c r="T75" s="148">
        <f>T76</f>
        <v>0</v>
      </c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T75" s="15" t="s">
        <v>74</v>
      </c>
      <c r="AU75" s="15" t="s">
        <v>87</v>
      </c>
      <c r="BK75" s="149">
        <f>BK76</f>
        <v>0</v>
      </c>
    </row>
    <row r="76" spans="1:65" s="12" customFormat="1" ht="25.9" customHeight="1">
      <c r="B76" s="150"/>
      <c r="C76" s="151"/>
      <c r="D76" s="152" t="s">
        <v>74</v>
      </c>
      <c r="E76" s="153" t="s">
        <v>103</v>
      </c>
      <c r="F76" s="153" t="s">
        <v>103</v>
      </c>
      <c r="G76" s="151"/>
      <c r="H76" s="151"/>
      <c r="I76" s="154"/>
      <c r="J76" s="155">
        <f>BK76</f>
        <v>0</v>
      </c>
      <c r="K76" s="151"/>
      <c r="L76" s="156"/>
      <c r="M76" s="157"/>
      <c r="N76" s="158"/>
      <c r="O76" s="158"/>
      <c r="P76" s="159">
        <f>P77</f>
        <v>0</v>
      </c>
      <c r="Q76" s="158"/>
      <c r="R76" s="159">
        <f>R77</f>
        <v>0</v>
      </c>
      <c r="S76" s="158"/>
      <c r="T76" s="160">
        <f>T77</f>
        <v>0</v>
      </c>
      <c r="AR76" s="161" t="s">
        <v>104</v>
      </c>
      <c r="AT76" s="162" t="s">
        <v>74</v>
      </c>
      <c r="AU76" s="162" t="s">
        <v>75</v>
      </c>
      <c r="AY76" s="161" t="s">
        <v>105</v>
      </c>
      <c r="BK76" s="163">
        <f>BK77</f>
        <v>0</v>
      </c>
    </row>
    <row r="77" spans="1:65" s="12" customFormat="1" ht="12.75">
      <c r="B77" s="150"/>
      <c r="C77" s="151"/>
      <c r="D77" s="152" t="s">
        <v>74</v>
      </c>
      <c r="E77" s="164" t="s">
        <v>106</v>
      </c>
      <c r="F77" s="164" t="s">
        <v>107</v>
      </c>
      <c r="G77" s="151"/>
      <c r="H77" s="151"/>
      <c r="I77" s="154"/>
      <c r="J77" s="165">
        <f>BK77</f>
        <v>0</v>
      </c>
      <c r="K77" s="151"/>
      <c r="L77" s="156"/>
      <c r="M77" s="157"/>
      <c r="N77" s="158"/>
      <c r="O77" s="158"/>
      <c r="P77" s="159">
        <f>SUM(P78:P175)</f>
        <v>0</v>
      </c>
      <c r="Q77" s="158"/>
      <c r="R77" s="159">
        <f>SUM(R78:R175)</f>
        <v>0</v>
      </c>
      <c r="S77" s="158"/>
      <c r="T77" s="160">
        <f>SUM(T78:T175)</f>
        <v>0</v>
      </c>
      <c r="AR77" s="161" t="s">
        <v>104</v>
      </c>
      <c r="AT77" s="162" t="s">
        <v>74</v>
      </c>
      <c r="AU77" s="162" t="s">
        <v>80</v>
      </c>
      <c r="AY77" s="161" t="s">
        <v>105</v>
      </c>
      <c r="BK77" s="163">
        <f>SUM(BK78:BK175)</f>
        <v>0</v>
      </c>
    </row>
    <row r="78" spans="1:65" s="2" customFormat="1" ht="60">
      <c r="A78" s="32"/>
      <c r="B78" s="33"/>
      <c r="C78" s="166" t="s">
        <v>80</v>
      </c>
      <c r="D78" s="166" t="s">
        <v>108</v>
      </c>
      <c r="E78" s="167" t="s">
        <v>109</v>
      </c>
      <c r="F78" s="168" t="s">
        <v>110</v>
      </c>
      <c r="G78" s="169" t="s">
        <v>111</v>
      </c>
      <c r="H78" s="170">
        <v>3</v>
      </c>
      <c r="I78" s="171"/>
      <c r="J78" s="172">
        <f>ROUND(I78*H78,2)</f>
        <v>0</v>
      </c>
      <c r="K78" s="168" t="s">
        <v>112</v>
      </c>
      <c r="L78" s="37"/>
      <c r="M78" s="173" t="s">
        <v>28</v>
      </c>
      <c r="N78" s="174" t="s">
        <v>47</v>
      </c>
      <c r="O78" s="62"/>
      <c r="P78" s="175">
        <f>O78*H78</f>
        <v>0</v>
      </c>
      <c r="Q78" s="175">
        <v>0</v>
      </c>
      <c r="R78" s="175">
        <f>Q78*H78</f>
        <v>0</v>
      </c>
      <c r="S78" s="175">
        <v>0</v>
      </c>
      <c r="T78" s="176">
        <f>S78*H78</f>
        <v>0</v>
      </c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R78" s="177" t="s">
        <v>113</v>
      </c>
      <c r="AT78" s="177" t="s">
        <v>108</v>
      </c>
      <c r="AU78" s="177" t="s">
        <v>104</v>
      </c>
      <c r="AY78" s="15" t="s">
        <v>105</v>
      </c>
      <c r="BE78" s="178">
        <f>IF(N78="základní",J78,0)</f>
        <v>0</v>
      </c>
      <c r="BF78" s="178">
        <f>IF(N78="snížená",J78,0)</f>
        <v>0</v>
      </c>
      <c r="BG78" s="178">
        <f>IF(N78="zákl. přenesená",J78,0)</f>
        <v>0</v>
      </c>
      <c r="BH78" s="178">
        <f>IF(N78="sníž. přenesená",J78,0)</f>
        <v>0</v>
      </c>
      <c r="BI78" s="178">
        <f>IF(N78="nulová",J78,0)</f>
        <v>0</v>
      </c>
      <c r="BJ78" s="15" t="s">
        <v>104</v>
      </c>
      <c r="BK78" s="178">
        <f>ROUND(I78*H78,2)</f>
        <v>0</v>
      </c>
      <c r="BL78" s="15" t="s">
        <v>113</v>
      </c>
      <c r="BM78" s="177" t="s">
        <v>114</v>
      </c>
    </row>
    <row r="79" spans="1:65" s="2" customFormat="1" ht="29.25">
      <c r="A79" s="32"/>
      <c r="B79" s="33"/>
      <c r="C79" s="34"/>
      <c r="D79" s="179" t="s">
        <v>115</v>
      </c>
      <c r="E79" s="34"/>
      <c r="F79" s="180" t="s">
        <v>116</v>
      </c>
      <c r="G79" s="34"/>
      <c r="H79" s="34"/>
      <c r="I79" s="181"/>
      <c r="J79" s="34"/>
      <c r="K79" s="34"/>
      <c r="L79" s="37"/>
      <c r="M79" s="182"/>
      <c r="N79" s="183"/>
      <c r="O79" s="62"/>
      <c r="P79" s="62"/>
      <c r="Q79" s="62"/>
      <c r="R79" s="62"/>
      <c r="S79" s="62"/>
      <c r="T79" s="63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5" t="s">
        <v>115</v>
      </c>
      <c r="AU79" s="15" t="s">
        <v>104</v>
      </c>
    </row>
    <row r="80" spans="1:65" s="2" customFormat="1" ht="48">
      <c r="A80" s="32"/>
      <c r="B80" s="33"/>
      <c r="C80" s="166" t="s">
        <v>104</v>
      </c>
      <c r="D80" s="166" t="s">
        <v>108</v>
      </c>
      <c r="E80" s="167" t="s">
        <v>117</v>
      </c>
      <c r="F80" s="168" t="s">
        <v>118</v>
      </c>
      <c r="G80" s="169" t="s">
        <v>111</v>
      </c>
      <c r="H80" s="170">
        <v>3</v>
      </c>
      <c r="I80" s="171"/>
      <c r="J80" s="172">
        <f>ROUND(I80*H80,2)</f>
        <v>0</v>
      </c>
      <c r="K80" s="168" t="s">
        <v>112</v>
      </c>
      <c r="L80" s="37"/>
      <c r="M80" s="173" t="s">
        <v>28</v>
      </c>
      <c r="N80" s="174" t="s">
        <v>47</v>
      </c>
      <c r="O80" s="62"/>
      <c r="P80" s="175">
        <f>O80*H80</f>
        <v>0</v>
      </c>
      <c r="Q80" s="175">
        <v>0</v>
      </c>
      <c r="R80" s="175">
        <f>Q80*H80</f>
        <v>0</v>
      </c>
      <c r="S80" s="175">
        <v>0</v>
      </c>
      <c r="T80" s="176">
        <f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77" t="s">
        <v>113</v>
      </c>
      <c r="AT80" s="177" t="s">
        <v>108</v>
      </c>
      <c r="AU80" s="177" t="s">
        <v>104</v>
      </c>
      <c r="AY80" s="15" t="s">
        <v>105</v>
      </c>
      <c r="BE80" s="178">
        <f>IF(N80="základní",J80,0)</f>
        <v>0</v>
      </c>
      <c r="BF80" s="178">
        <f>IF(N80="snížená",J80,0)</f>
        <v>0</v>
      </c>
      <c r="BG80" s="178">
        <f>IF(N80="zákl. přenesená",J80,0)</f>
        <v>0</v>
      </c>
      <c r="BH80" s="178">
        <f>IF(N80="sníž. přenesená",J80,0)</f>
        <v>0</v>
      </c>
      <c r="BI80" s="178">
        <f>IF(N80="nulová",J80,0)</f>
        <v>0</v>
      </c>
      <c r="BJ80" s="15" t="s">
        <v>104</v>
      </c>
      <c r="BK80" s="178">
        <f>ROUND(I80*H80,2)</f>
        <v>0</v>
      </c>
      <c r="BL80" s="15" t="s">
        <v>113</v>
      </c>
      <c r="BM80" s="177" t="s">
        <v>119</v>
      </c>
    </row>
    <row r="81" spans="1:65" s="2" customFormat="1" ht="29.25">
      <c r="A81" s="32"/>
      <c r="B81" s="33"/>
      <c r="C81" s="34"/>
      <c r="D81" s="179" t="s">
        <v>115</v>
      </c>
      <c r="E81" s="34"/>
      <c r="F81" s="180" t="s">
        <v>116</v>
      </c>
      <c r="G81" s="34"/>
      <c r="H81" s="34"/>
      <c r="I81" s="181"/>
      <c r="J81" s="34"/>
      <c r="K81" s="34"/>
      <c r="L81" s="37"/>
      <c r="M81" s="182"/>
      <c r="N81" s="183"/>
      <c r="O81" s="62"/>
      <c r="P81" s="62"/>
      <c r="Q81" s="62"/>
      <c r="R81" s="62"/>
      <c r="S81" s="62"/>
      <c r="T81" s="63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5" t="s">
        <v>115</v>
      </c>
      <c r="AU81" s="15" t="s">
        <v>104</v>
      </c>
    </row>
    <row r="82" spans="1:65" s="2" customFormat="1" ht="60">
      <c r="A82" s="32"/>
      <c r="B82" s="33"/>
      <c r="C82" s="166" t="s">
        <v>120</v>
      </c>
      <c r="D82" s="166" t="s">
        <v>108</v>
      </c>
      <c r="E82" s="167" t="s">
        <v>121</v>
      </c>
      <c r="F82" s="168" t="s">
        <v>122</v>
      </c>
      <c r="G82" s="169" t="s">
        <v>111</v>
      </c>
      <c r="H82" s="170">
        <v>1</v>
      </c>
      <c r="I82" s="171"/>
      <c r="J82" s="172">
        <f>ROUND(I82*H82,2)</f>
        <v>0</v>
      </c>
      <c r="K82" s="168" t="s">
        <v>112</v>
      </c>
      <c r="L82" s="37"/>
      <c r="M82" s="173" t="s">
        <v>28</v>
      </c>
      <c r="N82" s="174" t="s">
        <v>47</v>
      </c>
      <c r="O82" s="62"/>
      <c r="P82" s="175">
        <f>O82*H82</f>
        <v>0</v>
      </c>
      <c r="Q82" s="175">
        <v>0</v>
      </c>
      <c r="R82" s="175">
        <f>Q82*H82</f>
        <v>0</v>
      </c>
      <c r="S82" s="175">
        <v>0</v>
      </c>
      <c r="T82" s="176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77" t="s">
        <v>113</v>
      </c>
      <c r="AT82" s="177" t="s">
        <v>108</v>
      </c>
      <c r="AU82" s="177" t="s">
        <v>104</v>
      </c>
      <c r="AY82" s="15" t="s">
        <v>105</v>
      </c>
      <c r="BE82" s="178">
        <f>IF(N82="základní",J82,0)</f>
        <v>0</v>
      </c>
      <c r="BF82" s="178">
        <f>IF(N82="snížená",J82,0)</f>
        <v>0</v>
      </c>
      <c r="BG82" s="178">
        <f>IF(N82="zákl. přenesená",J82,0)</f>
        <v>0</v>
      </c>
      <c r="BH82" s="178">
        <f>IF(N82="sníž. přenesená",J82,0)</f>
        <v>0</v>
      </c>
      <c r="BI82" s="178">
        <f>IF(N82="nulová",J82,0)</f>
        <v>0</v>
      </c>
      <c r="BJ82" s="15" t="s">
        <v>104</v>
      </c>
      <c r="BK82" s="178">
        <f>ROUND(I82*H82,2)</f>
        <v>0</v>
      </c>
      <c r="BL82" s="15" t="s">
        <v>113</v>
      </c>
      <c r="BM82" s="177" t="s">
        <v>123</v>
      </c>
    </row>
    <row r="83" spans="1:65" s="2" customFormat="1" ht="29.25">
      <c r="A83" s="32"/>
      <c r="B83" s="33"/>
      <c r="C83" s="34"/>
      <c r="D83" s="179" t="s">
        <v>115</v>
      </c>
      <c r="E83" s="34"/>
      <c r="F83" s="180" t="s">
        <v>116</v>
      </c>
      <c r="G83" s="34"/>
      <c r="H83" s="34"/>
      <c r="I83" s="181"/>
      <c r="J83" s="34"/>
      <c r="K83" s="34"/>
      <c r="L83" s="37"/>
      <c r="M83" s="182"/>
      <c r="N83" s="183"/>
      <c r="O83" s="62"/>
      <c r="P83" s="62"/>
      <c r="Q83" s="62"/>
      <c r="R83" s="62"/>
      <c r="S83" s="62"/>
      <c r="T83" s="63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5" t="s">
        <v>115</v>
      </c>
      <c r="AU83" s="15" t="s">
        <v>104</v>
      </c>
    </row>
    <row r="84" spans="1:65" s="2" customFormat="1" ht="36">
      <c r="A84" s="32"/>
      <c r="B84" s="33"/>
      <c r="C84" s="166" t="s">
        <v>124</v>
      </c>
      <c r="D84" s="166" t="s">
        <v>108</v>
      </c>
      <c r="E84" s="167" t="s">
        <v>125</v>
      </c>
      <c r="F84" s="168" t="s">
        <v>126</v>
      </c>
      <c r="G84" s="169" t="s">
        <v>111</v>
      </c>
      <c r="H84" s="170">
        <v>1</v>
      </c>
      <c r="I84" s="171"/>
      <c r="J84" s="172">
        <f>ROUND(I84*H84,2)</f>
        <v>0</v>
      </c>
      <c r="K84" s="168" t="s">
        <v>112</v>
      </c>
      <c r="L84" s="37"/>
      <c r="M84" s="173" t="s">
        <v>28</v>
      </c>
      <c r="N84" s="174" t="s">
        <v>47</v>
      </c>
      <c r="O84" s="62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77" t="s">
        <v>113</v>
      </c>
      <c r="AT84" s="177" t="s">
        <v>108</v>
      </c>
      <c r="AU84" s="177" t="s">
        <v>104</v>
      </c>
      <c r="AY84" s="15" t="s">
        <v>105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15" t="s">
        <v>104</v>
      </c>
      <c r="BK84" s="178">
        <f>ROUND(I84*H84,2)</f>
        <v>0</v>
      </c>
      <c r="BL84" s="15" t="s">
        <v>113</v>
      </c>
      <c r="BM84" s="177" t="s">
        <v>127</v>
      </c>
    </row>
    <row r="85" spans="1:65" s="2" customFormat="1" ht="29.25">
      <c r="A85" s="32"/>
      <c r="B85" s="33"/>
      <c r="C85" s="34"/>
      <c r="D85" s="179" t="s">
        <v>115</v>
      </c>
      <c r="E85" s="34"/>
      <c r="F85" s="180" t="s">
        <v>116</v>
      </c>
      <c r="G85" s="34"/>
      <c r="H85" s="34"/>
      <c r="I85" s="181"/>
      <c r="J85" s="34"/>
      <c r="K85" s="34"/>
      <c r="L85" s="37"/>
      <c r="M85" s="182"/>
      <c r="N85" s="183"/>
      <c r="O85" s="62"/>
      <c r="P85" s="62"/>
      <c r="Q85" s="62"/>
      <c r="R85" s="62"/>
      <c r="S85" s="62"/>
      <c r="T85" s="63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5" t="s">
        <v>115</v>
      </c>
      <c r="AU85" s="15" t="s">
        <v>104</v>
      </c>
    </row>
    <row r="86" spans="1:65" s="2" customFormat="1" ht="36">
      <c r="A86" s="32"/>
      <c r="B86" s="33"/>
      <c r="C86" s="166" t="s">
        <v>128</v>
      </c>
      <c r="D86" s="166" t="s">
        <v>108</v>
      </c>
      <c r="E86" s="167" t="s">
        <v>129</v>
      </c>
      <c r="F86" s="168" t="s">
        <v>130</v>
      </c>
      <c r="G86" s="169" t="s">
        <v>111</v>
      </c>
      <c r="H86" s="170">
        <v>1</v>
      </c>
      <c r="I86" s="171"/>
      <c r="J86" s="172">
        <f>ROUND(I86*H86,2)</f>
        <v>0</v>
      </c>
      <c r="K86" s="168" t="s">
        <v>112</v>
      </c>
      <c r="L86" s="37"/>
      <c r="M86" s="173" t="s">
        <v>28</v>
      </c>
      <c r="N86" s="174" t="s">
        <v>47</v>
      </c>
      <c r="O86" s="62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77" t="s">
        <v>113</v>
      </c>
      <c r="AT86" s="177" t="s">
        <v>108</v>
      </c>
      <c r="AU86" s="177" t="s">
        <v>104</v>
      </c>
      <c r="AY86" s="15" t="s">
        <v>105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15" t="s">
        <v>104</v>
      </c>
      <c r="BK86" s="178">
        <f>ROUND(I86*H86,2)</f>
        <v>0</v>
      </c>
      <c r="BL86" s="15" t="s">
        <v>113</v>
      </c>
      <c r="BM86" s="177" t="s">
        <v>131</v>
      </c>
    </row>
    <row r="87" spans="1:65" s="2" customFormat="1" ht="29.25">
      <c r="A87" s="32"/>
      <c r="B87" s="33"/>
      <c r="C87" s="34"/>
      <c r="D87" s="179" t="s">
        <v>115</v>
      </c>
      <c r="E87" s="34"/>
      <c r="F87" s="180" t="s">
        <v>116</v>
      </c>
      <c r="G87" s="34"/>
      <c r="H87" s="34"/>
      <c r="I87" s="181"/>
      <c r="J87" s="34"/>
      <c r="K87" s="34"/>
      <c r="L87" s="37"/>
      <c r="M87" s="182"/>
      <c r="N87" s="183"/>
      <c r="O87" s="62"/>
      <c r="P87" s="62"/>
      <c r="Q87" s="62"/>
      <c r="R87" s="62"/>
      <c r="S87" s="62"/>
      <c r="T87" s="63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115</v>
      </c>
      <c r="AU87" s="15" t="s">
        <v>104</v>
      </c>
    </row>
    <row r="88" spans="1:65" s="2" customFormat="1" ht="36">
      <c r="A88" s="32"/>
      <c r="B88" s="33"/>
      <c r="C88" s="166" t="s">
        <v>132</v>
      </c>
      <c r="D88" s="166" t="s">
        <v>108</v>
      </c>
      <c r="E88" s="167" t="s">
        <v>133</v>
      </c>
      <c r="F88" s="168" t="s">
        <v>134</v>
      </c>
      <c r="G88" s="169" t="s">
        <v>111</v>
      </c>
      <c r="H88" s="170">
        <v>1</v>
      </c>
      <c r="I88" s="171"/>
      <c r="J88" s="172">
        <f>ROUND(I88*H88,2)</f>
        <v>0</v>
      </c>
      <c r="K88" s="168" t="s">
        <v>112</v>
      </c>
      <c r="L88" s="37"/>
      <c r="M88" s="173" t="s">
        <v>28</v>
      </c>
      <c r="N88" s="174" t="s">
        <v>47</v>
      </c>
      <c r="O88" s="62"/>
      <c r="P88" s="175">
        <f>O88*H88</f>
        <v>0</v>
      </c>
      <c r="Q88" s="175">
        <v>0</v>
      </c>
      <c r="R88" s="175">
        <f>Q88*H88</f>
        <v>0</v>
      </c>
      <c r="S88" s="175">
        <v>0</v>
      </c>
      <c r="T88" s="176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77" t="s">
        <v>113</v>
      </c>
      <c r="AT88" s="177" t="s">
        <v>108</v>
      </c>
      <c r="AU88" s="177" t="s">
        <v>104</v>
      </c>
      <c r="AY88" s="15" t="s">
        <v>105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15" t="s">
        <v>104</v>
      </c>
      <c r="BK88" s="178">
        <f>ROUND(I88*H88,2)</f>
        <v>0</v>
      </c>
      <c r="BL88" s="15" t="s">
        <v>113</v>
      </c>
      <c r="BM88" s="177" t="s">
        <v>135</v>
      </c>
    </row>
    <row r="89" spans="1:65" s="2" customFormat="1" ht="29.25">
      <c r="A89" s="32"/>
      <c r="B89" s="33"/>
      <c r="C89" s="34"/>
      <c r="D89" s="179" t="s">
        <v>115</v>
      </c>
      <c r="E89" s="34"/>
      <c r="F89" s="180" t="s">
        <v>116</v>
      </c>
      <c r="G89" s="34"/>
      <c r="H89" s="34"/>
      <c r="I89" s="181"/>
      <c r="J89" s="34"/>
      <c r="K89" s="34"/>
      <c r="L89" s="37"/>
      <c r="M89" s="182"/>
      <c r="N89" s="183"/>
      <c r="O89" s="62"/>
      <c r="P89" s="62"/>
      <c r="Q89" s="62"/>
      <c r="R89" s="62"/>
      <c r="S89" s="62"/>
      <c r="T89" s="63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5" t="s">
        <v>115</v>
      </c>
      <c r="AU89" s="15" t="s">
        <v>104</v>
      </c>
    </row>
    <row r="90" spans="1:65" s="2" customFormat="1" ht="84">
      <c r="A90" s="32"/>
      <c r="B90" s="33"/>
      <c r="C90" s="166" t="s">
        <v>136</v>
      </c>
      <c r="D90" s="166" t="s">
        <v>108</v>
      </c>
      <c r="E90" s="167" t="s">
        <v>137</v>
      </c>
      <c r="F90" s="168" t="s">
        <v>138</v>
      </c>
      <c r="G90" s="169" t="s">
        <v>111</v>
      </c>
      <c r="H90" s="170">
        <v>1</v>
      </c>
      <c r="I90" s="171"/>
      <c r="J90" s="172">
        <f>ROUND(I90*H90,2)</f>
        <v>0</v>
      </c>
      <c r="K90" s="168" t="s">
        <v>112</v>
      </c>
      <c r="L90" s="37"/>
      <c r="M90" s="173" t="s">
        <v>28</v>
      </c>
      <c r="N90" s="174" t="s">
        <v>47</v>
      </c>
      <c r="O90" s="62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77" t="s">
        <v>113</v>
      </c>
      <c r="AT90" s="177" t="s">
        <v>108</v>
      </c>
      <c r="AU90" s="177" t="s">
        <v>104</v>
      </c>
      <c r="AY90" s="15" t="s">
        <v>105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15" t="s">
        <v>104</v>
      </c>
      <c r="BK90" s="178">
        <f>ROUND(I90*H90,2)</f>
        <v>0</v>
      </c>
      <c r="BL90" s="15" t="s">
        <v>113</v>
      </c>
      <c r="BM90" s="177" t="s">
        <v>139</v>
      </c>
    </row>
    <row r="91" spans="1:65" s="2" customFormat="1" ht="29.25">
      <c r="A91" s="32"/>
      <c r="B91" s="33"/>
      <c r="C91" s="34"/>
      <c r="D91" s="179" t="s">
        <v>115</v>
      </c>
      <c r="E91" s="34"/>
      <c r="F91" s="180" t="s">
        <v>116</v>
      </c>
      <c r="G91" s="34"/>
      <c r="H91" s="34"/>
      <c r="I91" s="181"/>
      <c r="J91" s="34"/>
      <c r="K91" s="34"/>
      <c r="L91" s="37"/>
      <c r="M91" s="182"/>
      <c r="N91" s="183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115</v>
      </c>
      <c r="AU91" s="15" t="s">
        <v>104</v>
      </c>
    </row>
    <row r="92" spans="1:65" s="2" customFormat="1" ht="48">
      <c r="A92" s="32"/>
      <c r="B92" s="33"/>
      <c r="C92" s="166" t="s">
        <v>140</v>
      </c>
      <c r="D92" s="166" t="s">
        <v>108</v>
      </c>
      <c r="E92" s="167" t="s">
        <v>141</v>
      </c>
      <c r="F92" s="168" t="s">
        <v>142</v>
      </c>
      <c r="G92" s="169" t="s">
        <v>111</v>
      </c>
      <c r="H92" s="170">
        <v>8</v>
      </c>
      <c r="I92" s="171"/>
      <c r="J92" s="172">
        <f>ROUND(I92*H92,2)</f>
        <v>0</v>
      </c>
      <c r="K92" s="168" t="s">
        <v>112</v>
      </c>
      <c r="L92" s="37"/>
      <c r="M92" s="173" t="s">
        <v>28</v>
      </c>
      <c r="N92" s="174" t="s">
        <v>47</v>
      </c>
      <c r="O92" s="62"/>
      <c r="P92" s="175">
        <f>O92*H92</f>
        <v>0</v>
      </c>
      <c r="Q92" s="175">
        <v>0</v>
      </c>
      <c r="R92" s="175">
        <f>Q92*H92</f>
        <v>0</v>
      </c>
      <c r="S92" s="175">
        <v>0</v>
      </c>
      <c r="T92" s="176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77" t="s">
        <v>113</v>
      </c>
      <c r="AT92" s="177" t="s">
        <v>108</v>
      </c>
      <c r="AU92" s="177" t="s">
        <v>104</v>
      </c>
      <c r="AY92" s="15" t="s">
        <v>105</v>
      </c>
      <c r="BE92" s="178">
        <f>IF(N92="základní",J92,0)</f>
        <v>0</v>
      </c>
      <c r="BF92" s="178">
        <f>IF(N92="snížená",J92,0)</f>
        <v>0</v>
      </c>
      <c r="BG92" s="178">
        <f>IF(N92="zákl. přenesená",J92,0)</f>
        <v>0</v>
      </c>
      <c r="BH92" s="178">
        <f>IF(N92="sníž. přenesená",J92,0)</f>
        <v>0</v>
      </c>
      <c r="BI92" s="178">
        <f>IF(N92="nulová",J92,0)</f>
        <v>0</v>
      </c>
      <c r="BJ92" s="15" t="s">
        <v>104</v>
      </c>
      <c r="BK92" s="178">
        <f>ROUND(I92*H92,2)</f>
        <v>0</v>
      </c>
      <c r="BL92" s="15" t="s">
        <v>113</v>
      </c>
      <c r="BM92" s="177" t="s">
        <v>143</v>
      </c>
    </row>
    <row r="93" spans="1:65" s="2" customFormat="1" ht="29.25">
      <c r="A93" s="32"/>
      <c r="B93" s="33"/>
      <c r="C93" s="34"/>
      <c r="D93" s="179" t="s">
        <v>115</v>
      </c>
      <c r="E93" s="34"/>
      <c r="F93" s="180" t="s">
        <v>116</v>
      </c>
      <c r="G93" s="34"/>
      <c r="H93" s="34"/>
      <c r="I93" s="181"/>
      <c r="J93" s="34"/>
      <c r="K93" s="34"/>
      <c r="L93" s="37"/>
      <c r="M93" s="182"/>
      <c r="N93" s="183"/>
      <c r="O93" s="62"/>
      <c r="P93" s="62"/>
      <c r="Q93" s="62"/>
      <c r="R93" s="62"/>
      <c r="S93" s="62"/>
      <c r="T93" s="63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5" t="s">
        <v>115</v>
      </c>
      <c r="AU93" s="15" t="s">
        <v>104</v>
      </c>
    </row>
    <row r="94" spans="1:65" s="2" customFormat="1" ht="72">
      <c r="A94" s="32"/>
      <c r="B94" s="33"/>
      <c r="C94" s="166" t="s">
        <v>144</v>
      </c>
      <c r="D94" s="166" t="s">
        <v>108</v>
      </c>
      <c r="E94" s="167" t="s">
        <v>145</v>
      </c>
      <c r="F94" s="168" t="s">
        <v>146</v>
      </c>
      <c r="G94" s="169" t="s">
        <v>111</v>
      </c>
      <c r="H94" s="170">
        <v>1</v>
      </c>
      <c r="I94" s="171"/>
      <c r="J94" s="172">
        <f>ROUND(I94*H94,2)</f>
        <v>0</v>
      </c>
      <c r="K94" s="168" t="s">
        <v>112</v>
      </c>
      <c r="L94" s="37"/>
      <c r="M94" s="173" t="s">
        <v>28</v>
      </c>
      <c r="N94" s="174" t="s">
        <v>47</v>
      </c>
      <c r="O94" s="62"/>
      <c r="P94" s="175">
        <f>O94*H94</f>
        <v>0</v>
      </c>
      <c r="Q94" s="175">
        <v>0</v>
      </c>
      <c r="R94" s="175">
        <f>Q94*H94</f>
        <v>0</v>
      </c>
      <c r="S94" s="175">
        <v>0</v>
      </c>
      <c r="T94" s="176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77" t="s">
        <v>113</v>
      </c>
      <c r="AT94" s="177" t="s">
        <v>108</v>
      </c>
      <c r="AU94" s="177" t="s">
        <v>104</v>
      </c>
      <c r="AY94" s="15" t="s">
        <v>105</v>
      </c>
      <c r="BE94" s="178">
        <f>IF(N94="základní",J94,0)</f>
        <v>0</v>
      </c>
      <c r="BF94" s="178">
        <f>IF(N94="snížená",J94,0)</f>
        <v>0</v>
      </c>
      <c r="BG94" s="178">
        <f>IF(N94="zákl. přenesená",J94,0)</f>
        <v>0</v>
      </c>
      <c r="BH94" s="178">
        <f>IF(N94="sníž. přenesená",J94,0)</f>
        <v>0</v>
      </c>
      <c r="BI94" s="178">
        <f>IF(N94="nulová",J94,0)</f>
        <v>0</v>
      </c>
      <c r="BJ94" s="15" t="s">
        <v>104</v>
      </c>
      <c r="BK94" s="178">
        <f>ROUND(I94*H94,2)</f>
        <v>0</v>
      </c>
      <c r="BL94" s="15" t="s">
        <v>113</v>
      </c>
      <c r="BM94" s="177" t="s">
        <v>147</v>
      </c>
    </row>
    <row r="95" spans="1:65" s="2" customFormat="1" ht="29.25">
      <c r="A95" s="32"/>
      <c r="B95" s="33"/>
      <c r="C95" s="34"/>
      <c r="D95" s="179" t="s">
        <v>115</v>
      </c>
      <c r="E95" s="34"/>
      <c r="F95" s="180" t="s">
        <v>116</v>
      </c>
      <c r="G95" s="34"/>
      <c r="H95" s="34"/>
      <c r="I95" s="181"/>
      <c r="J95" s="34"/>
      <c r="K95" s="34"/>
      <c r="L95" s="37"/>
      <c r="M95" s="182"/>
      <c r="N95" s="183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115</v>
      </c>
      <c r="AU95" s="15" t="s">
        <v>104</v>
      </c>
    </row>
    <row r="96" spans="1:65" s="2" customFormat="1" ht="48">
      <c r="A96" s="32"/>
      <c r="B96" s="33"/>
      <c r="C96" s="166" t="s">
        <v>148</v>
      </c>
      <c r="D96" s="166" t="s">
        <v>108</v>
      </c>
      <c r="E96" s="167" t="s">
        <v>149</v>
      </c>
      <c r="F96" s="168" t="s">
        <v>150</v>
      </c>
      <c r="G96" s="169" t="s">
        <v>111</v>
      </c>
      <c r="H96" s="170">
        <v>3</v>
      </c>
      <c r="I96" s="171"/>
      <c r="J96" s="172">
        <f>ROUND(I96*H96,2)</f>
        <v>0</v>
      </c>
      <c r="K96" s="168" t="s">
        <v>112</v>
      </c>
      <c r="L96" s="37"/>
      <c r="M96" s="173" t="s">
        <v>28</v>
      </c>
      <c r="N96" s="174" t="s">
        <v>47</v>
      </c>
      <c r="O96" s="62"/>
      <c r="P96" s="175">
        <f>O96*H96</f>
        <v>0</v>
      </c>
      <c r="Q96" s="175">
        <v>0</v>
      </c>
      <c r="R96" s="175">
        <f>Q96*H96</f>
        <v>0</v>
      </c>
      <c r="S96" s="175">
        <v>0</v>
      </c>
      <c r="T96" s="176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77" t="s">
        <v>113</v>
      </c>
      <c r="AT96" s="177" t="s">
        <v>108</v>
      </c>
      <c r="AU96" s="177" t="s">
        <v>104</v>
      </c>
      <c r="AY96" s="15" t="s">
        <v>105</v>
      </c>
      <c r="BE96" s="178">
        <f>IF(N96="základní",J96,0)</f>
        <v>0</v>
      </c>
      <c r="BF96" s="178">
        <f>IF(N96="snížená",J96,0)</f>
        <v>0</v>
      </c>
      <c r="BG96" s="178">
        <f>IF(N96="zákl. přenesená",J96,0)</f>
        <v>0</v>
      </c>
      <c r="BH96" s="178">
        <f>IF(N96="sníž. přenesená",J96,0)</f>
        <v>0</v>
      </c>
      <c r="BI96" s="178">
        <f>IF(N96="nulová",J96,0)</f>
        <v>0</v>
      </c>
      <c r="BJ96" s="15" t="s">
        <v>104</v>
      </c>
      <c r="BK96" s="178">
        <f>ROUND(I96*H96,2)</f>
        <v>0</v>
      </c>
      <c r="BL96" s="15" t="s">
        <v>113</v>
      </c>
      <c r="BM96" s="177" t="s">
        <v>151</v>
      </c>
    </row>
    <row r="97" spans="1:65" s="2" customFormat="1" ht="29.25">
      <c r="A97" s="32"/>
      <c r="B97" s="33"/>
      <c r="C97" s="34"/>
      <c r="D97" s="179" t="s">
        <v>115</v>
      </c>
      <c r="E97" s="34"/>
      <c r="F97" s="180" t="s">
        <v>116</v>
      </c>
      <c r="G97" s="34"/>
      <c r="H97" s="34"/>
      <c r="I97" s="181"/>
      <c r="J97" s="34"/>
      <c r="K97" s="34"/>
      <c r="L97" s="37"/>
      <c r="M97" s="182"/>
      <c r="N97" s="183"/>
      <c r="O97" s="62"/>
      <c r="P97" s="62"/>
      <c r="Q97" s="62"/>
      <c r="R97" s="62"/>
      <c r="S97" s="62"/>
      <c r="T97" s="63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5" t="s">
        <v>115</v>
      </c>
      <c r="AU97" s="15" t="s">
        <v>104</v>
      </c>
    </row>
    <row r="98" spans="1:65" s="2" customFormat="1" ht="60">
      <c r="A98" s="32"/>
      <c r="B98" s="33"/>
      <c r="C98" s="166" t="s">
        <v>152</v>
      </c>
      <c r="D98" s="166" t="s">
        <v>108</v>
      </c>
      <c r="E98" s="167" t="s">
        <v>153</v>
      </c>
      <c r="F98" s="168" t="s">
        <v>154</v>
      </c>
      <c r="G98" s="169" t="s">
        <v>111</v>
      </c>
      <c r="H98" s="170">
        <v>6</v>
      </c>
      <c r="I98" s="171"/>
      <c r="J98" s="172">
        <f>ROUND(I98*H98,2)</f>
        <v>0</v>
      </c>
      <c r="K98" s="168" t="s">
        <v>112</v>
      </c>
      <c r="L98" s="37"/>
      <c r="M98" s="173" t="s">
        <v>28</v>
      </c>
      <c r="N98" s="174" t="s">
        <v>47</v>
      </c>
      <c r="O98" s="62"/>
      <c r="P98" s="175">
        <f>O98*H98</f>
        <v>0</v>
      </c>
      <c r="Q98" s="175">
        <v>0</v>
      </c>
      <c r="R98" s="175">
        <f>Q98*H98</f>
        <v>0</v>
      </c>
      <c r="S98" s="175">
        <v>0</v>
      </c>
      <c r="T98" s="176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77" t="s">
        <v>113</v>
      </c>
      <c r="AT98" s="177" t="s">
        <v>108</v>
      </c>
      <c r="AU98" s="177" t="s">
        <v>104</v>
      </c>
      <c r="AY98" s="15" t="s">
        <v>105</v>
      </c>
      <c r="BE98" s="178">
        <f>IF(N98="základní",J98,0)</f>
        <v>0</v>
      </c>
      <c r="BF98" s="178">
        <f>IF(N98="snížená",J98,0)</f>
        <v>0</v>
      </c>
      <c r="BG98" s="178">
        <f>IF(N98="zákl. přenesená",J98,0)</f>
        <v>0</v>
      </c>
      <c r="BH98" s="178">
        <f>IF(N98="sníž. přenesená",J98,0)</f>
        <v>0</v>
      </c>
      <c r="BI98" s="178">
        <f>IF(N98="nulová",J98,0)</f>
        <v>0</v>
      </c>
      <c r="BJ98" s="15" t="s">
        <v>104</v>
      </c>
      <c r="BK98" s="178">
        <f>ROUND(I98*H98,2)</f>
        <v>0</v>
      </c>
      <c r="BL98" s="15" t="s">
        <v>113</v>
      </c>
      <c r="BM98" s="177" t="s">
        <v>155</v>
      </c>
    </row>
    <row r="99" spans="1:65" s="2" customFormat="1" ht="29.25">
      <c r="A99" s="32"/>
      <c r="B99" s="33"/>
      <c r="C99" s="34"/>
      <c r="D99" s="179" t="s">
        <v>115</v>
      </c>
      <c r="E99" s="34"/>
      <c r="F99" s="180" t="s">
        <v>116</v>
      </c>
      <c r="G99" s="34"/>
      <c r="H99" s="34"/>
      <c r="I99" s="181"/>
      <c r="J99" s="34"/>
      <c r="K99" s="34"/>
      <c r="L99" s="37"/>
      <c r="M99" s="182"/>
      <c r="N99" s="183"/>
      <c r="O99" s="62"/>
      <c r="P99" s="62"/>
      <c r="Q99" s="62"/>
      <c r="R99" s="62"/>
      <c r="S99" s="62"/>
      <c r="T99" s="63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5" t="s">
        <v>115</v>
      </c>
      <c r="AU99" s="15" t="s">
        <v>104</v>
      </c>
    </row>
    <row r="100" spans="1:65" s="2" customFormat="1" ht="48">
      <c r="A100" s="32"/>
      <c r="B100" s="33"/>
      <c r="C100" s="166" t="s">
        <v>156</v>
      </c>
      <c r="D100" s="166" t="s">
        <v>108</v>
      </c>
      <c r="E100" s="167" t="s">
        <v>157</v>
      </c>
      <c r="F100" s="168" t="s">
        <v>158</v>
      </c>
      <c r="G100" s="169" t="s">
        <v>111</v>
      </c>
      <c r="H100" s="170">
        <v>6</v>
      </c>
      <c r="I100" s="171"/>
      <c r="J100" s="172">
        <f>ROUND(I100*H100,2)</f>
        <v>0</v>
      </c>
      <c r="K100" s="168" t="s">
        <v>112</v>
      </c>
      <c r="L100" s="37"/>
      <c r="M100" s="173" t="s">
        <v>28</v>
      </c>
      <c r="N100" s="174" t="s">
        <v>47</v>
      </c>
      <c r="O100" s="62"/>
      <c r="P100" s="175">
        <f>O100*H100</f>
        <v>0</v>
      </c>
      <c r="Q100" s="175">
        <v>0</v>
      </c>
      <c r="R100" s="175">
        <f>Q100*H100</f>
        <v>0</v>
      </c>
      <c r="S100" s="175">
        <v>0</v>
      </c>
      <c r="T100" s="176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77" t="s">
        <v>113</v>
      </c>
      <c r="AT100" s="177" t="s">
        <v>108</v>
      </c>
      <c r="AU100" s="177" t="s">
        <v>104</v>
      </c>
      <c r="AY100" s="15" t="s">
        <v>105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15" t="s">
        <v>104</v>
      </c>
      <c r="BK100" s="178">
        <f>ROUND(I100*H100,2)</f>
        <v>0</v>
      </c>
      <c r="BL100" s="15" t="s">
        <v>113</v>
      </c>
      <c r="BM100" s="177" t="s">
        <v>159</v>
      </c>
    </row>
    <row r="101" spans="1:65" s="2" customFormat="1" ht="29.25">
      <c r="A101" s="32"/>
      <c r="B101" s="33"/>
      <c r="C101" s="34"/>
      <c r="D101" s="179" t="s">
        <v>115</v>
      </c>
      <c r="E101" s="34"/>
      <c r="F101" s="180" t="s">
        <v>116</v>
      </c>
      <c r="G101" s="34"/>
      <c r="H101" s="34"/>
      <c r="I101" s="181"/>
      <c r="J101" s="34"/>
      <c r="K101" s="34"/>
      <c r="L101" s="37"/>
      <c r="M101" s="182"/>
      <c r="N101" s="183"/>
      <c r="O101" s="62"/>
      <c r="P101" s="62"/>
      <c r="Q101" s="62"/>
      <c r="R101" s="62"/>
      <c r="S101" s="62"/>
      <c r="T101" s="63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5" t="s">
        <v>115</v>
      </c>
      <c r="AU101" s="15" t="s">
        <v>104</v>
      </c>
    </row>
    <row r="102" spans="1:65" s="2" customFormat="1" ht="48">
      <c r="A102" s="32"/>
      <c r="B102" s="33"/>
      <c r="C102" s="166" t="s">
        <v>160</v>
      </c>
      <c r="D102" s="166" t="s">
        <v>108</v>
      </c>
      <c r="E102" s="167" t="s">
        <v>161</v>
      </c>
      <c r="F102" s="168" t="s">
        <v>162</v>
      </c>
      <c r="G102" s="169" t="s">
        <v>111</v>
      </c>
      <c r="H102" s="170">
        <v>6</v>
      </c>
      <c r="I102" s="171"/>
      <c r="J102" s="172">
        <f>ROUND(I102*H102,2)</f>
        <v>0</v>
      </c>
      <c r="K102" s="168" t="s">
        <v>112</v>
      </c>
      <c r="L102" s="37"/>
      <c r="M102" s="173" t="s">
        <v>28</v>
      </c>
      <c r="N102" s="174" t="s">
        <v>47</v>
      </c>
      <c r="O102" s="62"/>
      <c r="P102" s="175">
        <f>O102*H102</f>
        <v>0</v>
      </c>
      <c r="Q102" s="175">
        <v>0</v>
      </c>
      <c r="R102" s="175">
        <f>Q102*H102</f>
        <v>0</v>
      </c>
      <c r="S102" s="175">
        <v>0</v>
      </c>
      <c r="T102" s="176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77" t="s">
        <v>113</v>
      </c>
      <c r="AT102" s="177" t="s">
        <v>108</v>
      </c>
      <c r="AU102" s="177" t="s">
        <v>104</v>
      </c>
      <c r="AY102" s="15" t="s">
        <v>105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15" t="s">
        <v>104</v>
      </c>
      <c r="BK102" s="178">
        <f>ROUND(I102*H102,2)</f>
        <v>0</v>
      </c>
      <c r="BL102" s="15" t="s">
        <v>113</v>
      </c>
      <c r="BM102" s="177" t="s">
        <v>163</v>
      </c>
    </row>
    <row r="103" spans="1:65" s="2" customFormat="1" ht="29.25">
      <c r="A103" s="32"/>
      <c r="B103" s="33"/>
      <c r="C103" s="34"/>
      <c r="D103" s="179" t="s">
        <v>115</v>
      </c>
      <c r="E103" s="34"/>
      <c r="F103" s="180" t="s">
        <v>116</v>
      </c>
      <c r="G103" s="34"/>
      <c r="H103" s="34"/>
      <c r="I103" s="181"/>
      <c r="J103" s="34"/>
      <c r="K103" s="34"/>
      <c r="L103" s="37"/>
      <c r="M103" s="182"/>
      <c r="N103" s="183"/>
      <c r="O103" s="62"/>
      <c r="P103" s="62"/>
      <c r="Q103" s="62"/>
      <c r="R103" s="62"/>
      <c r="S103" s="62"/>
      <c r="T103" s="63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5" t="s">
        <v>115</v>
      </c>
      <c r="AU103" s="15" t="s">
        <v>104</v>
      </c>
    </row>
    <row r="104" spans="1:65" s="2" customFormat="1" ht="48">
      <c r="A104" s="32"/>
      <c r="B104" s="33"/>
      <c r="C104" s="166" t="s">
        <v>164</v>
      </c>
      <c r="D104" s="166" t="s">
        <v>108</v>
      </c>
      <c r="E104" s="167" t="s">
        <v>165</v>
      </c>
      <c r="F104" s="168" t="s">
        <v>166</v>
      </c>
      <c r="G104" s="169" t="s">
        <v>111</v>
      </c>
      <c r="H104" s="170">
        <v>6</v>
      </c>
      <c r="I104" s="171"/>
      <c r="J104" s="172">
        <f>ROUND(I104*H104,2)</f>
        <v>0</v>
      </c>
      <c r="K104" s="168" t="s">
        <v>112</v>
      </c>
      <c r="L104" s="37"/>
      <c r="M104" s="173" t="s">
        <v>28</v>
      </c>
      <c r="N104" s="174" t="s">
        <v>47</v>
      </c>
      <c r="O104" s="62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77" t="s">
        <v>113</v>
      </c>
      <c r="AT104" s="177" t="s">
        <v>108</v>
      </c>
      <c r="AU104" s="177" t="s">
        <v>104</v>
      </c>
      <c r="AY104" s="15" t="s">
        <v>105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5" t="s">
        <v>104</v>
      </c>
      <c r="BK104" s="178">
        <f>ROUND(I104*H104,2)</f>
        <v>0</v>
      </c>
      <c r="BL104" s="15" t="s">
        <v>113</v>
      </c>
      <c r="BM104" s="177" t="s">
        <v>167</v>
      </c>
    </row>
    <row r="105" spans="1:65" s="2" customFormat="1" ht="29.25">
      <c r="A105" s="32"/>
      <c r="B105" s="33"/>
      <c r="C105" s="34"/>
      <c r="D105" s="179" t="s">
        <v>115</v>
      </c>
      <c r="E105" s="34"/>
      <c r="F105" s="180" t="s">
        <v>116</v>
      </c>
      <c r="G105" s="34"/>
      <c r="H105" s="34"/>
      <c r="I105" s="181"/>
      <c r="J105" s="34"/>
      <c r="K105" s="34"/>
      <c r="L105" s="37"/>
      <c r="M105" s="182"/>
      <c r="N105" s="183"/>
      <c r="O105" s="62"/>
      <c r="P105" s="62"/>
      <c r="Q105" s="62"/>
      <c r="R105" s="62"/>
      <c r="S105" s="62"/>
      <c r="T105" s="63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5" t="s">
        <v>115</v>
      </c>
      <c r="AU105" s="15" t="s">
        <v>104</v>
      </c>
    </row>
    <row r="106" spans="1:65" s="2" customFormat="1" ht="36">
      <c r="A106" s="32"/>
      <c r="B106" s="33"/>
      <c r="C106" s="166" t="s">
        <v>8</v>
      </c>
      <c r="D106" s="166" t="s">
        <v>108</v>
      </c>
      <c r="E106" s="167" t="s">
        <v>168</v>
      </c>
      <c r="F106" s="168" t="s">
        <v>169</v>
      </c>
      <c r="G106" s="169" t="s">
        <v>111</v>
      </c>
      <c r="H106" s="170">
        <v>6</v>
      </c>
      <c r="I106" s="171"/>
      <c r="J106" s="172">
        <f>ROUND(I106*H106,2)</f>
        <v>0</v>
      </c>
      <c r="K106" s="168" t="s">
        <v>112</v>
      </c>
      <c r="L106" s="37"/>
      <c r="M106" s="173" t="s">
        <v>28</v>
      </c>
      <c r="N106" s="174" t="s">
        <v>47</v>
      </c>
      <c r="O106" s="62"/>
      <c r="P106" s="175">
        <f>O106*H106</f>
        <v>0</v>
      </c>
      <c r="Q106" s="175">
        <v>0</v>
      </c>
      <c r="R106" s="175">
        <f>Q106*H106</f>
        <v>0</v>
      </c>
      <c r="S106" s="175">
        <v>0</v>
      </c>
      <c r="T106" s="176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77" t="s">
        <v>113</v>
      </c>
      <c r="AT106" s="177" t="s">
        <v>108</v>
      </c>
      <c r="AU106" s="177" t="s">
        <v>104</v>
      </c>
      <c r="AY106" s="15" t="s">
        <v>105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15" t="s">
        <v>104</v>
      </c>
      <c r="BK106" s="178">
        <f>ROUND(I106*H106,2)</f>
        <v>0</v>
      </c>
      <c r="BL106" s="15" t="s">
        <v>113</v>
      </c>
      <c r="BM106" s="177" t="s">
        <v>170</v>
      </c>
    </row>
    <row r="107" spans="1:65" s="2" customFormat="1" ht="29.25">
      <c r="A107" s="32"/>
      <c r="B107" s="33"/>
      <c r="C107" s="34"/>
      <c r="D107" s="179" t="s">
        <v>115</v>
      </c>
      <c r="E107" s="34"/>
      <c r="F107" s="180" t="s">
        <v>116</v>
      </c>
      <c r="G107" s="34"/>
      <c r="H107" s="34"/>
      <c r="I107" s="181"/>
      <c r="J107" s="34"/>
      <c r="K107" s="34"/>
      <c r="L107" s="37"/>
      <c r="M107" s="182"/>
      <c r="N107" s="183"/>
      <c r="O107" s="62"/>
      <c r="P107" s="62"/>
      <c r="Q107" s="62"/>
      <c r="R107" s="62"/>
      <c r="S107" s="62"/>
      <c r="T107" s="63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5" t="s">
        <v>115</v>
      </c>
      <c r="AU107" s="15" t="s">
        <v>104</v>
      </c>
    </row>
    <row r="108" spans="1:65" s="2" customFormat="1" ht="48">
      <c r="A108" s="32"/>
      <c r="B108" s="33"/>
      <c r="C108" s="166" t="s">
        <v>113</v>
      </c>
      <c r="D108" s="166" t="s">
        <v>108</v>
      </c>
      <c r="E108" s="167" t="s">
        <v>171</v>
      </c>
      <c r="F108" s="168" t="s">
        <v>172</v>
      </c>
      <c r="G108" s="169" t="s">
        <v>111</v>
      </c>
      <c r="H108" s="170">
        <v>1</v>
      </c>
      <c r="I108" s="171"/>
      <c r="J108" s="172">
        <f>ROUND(I108*H108,2)</f>
        <v>0</v>
      </c>
      <c r="K108" s="168" t="s">
        <v>112</v>
      </c>
      <c r="L108" s="37"/>
      <c r="M108" s="173" t="s">
        <v>28</v>
      </c>
      <c r="N108" s="174" t="s">
        <v>47</v>
      </c>
      <c r="O108" s="62"/>
      <c r="P108" s="175">
        <f>O108*H108</f>
        <v>0</v>
      </c>
      <c r="Q108" s="175">
        <v>0</v>
      </c>
      <c r="R108" s="175">
        <f>Q108*H108</f>
        <v>0</v>
      </c>
      <c r="S108" s="175">
        <v>0</v>
      </c>
      <c r="T108" s="176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77" t="s">
        <v>113</v>
      </c>
      <c r="AT108" s="177" t="s">
        <v>108</v>
      </c>
      <c r="AU108" s="177" t="s">
        <v>104</v>
      </c>
      <c r="AY108" s="15" t="s">
        <v>105</v>
      </c>
      <c r="BE108" s="178">
        <f>IF(N108="základní",J108,0)</f>
        <v>0</v>
      </c>
      <c r="BF108" s="178">
        <f>IF(N108="snížená",J108,0)</f>
        <v>0</v>
      </c>
      <c r="BG108" s="178">
        <f>IF(N108="zákl. přenesená",J108,0)</f>
        <v>0</v>
      </c>
      <c r="BH108" s="178">
        <f>IF(N108="sníž. přenesená",J108,0)</f>
        <v>0</v>
      </c>
      <c r="BI108" s="178">
        <f>IF(N108="nulová",J108,0)</f>
        <v>0</v>
      </c>
      <c r="BJ108" s="15" t="s">
        <v>104</v>
      </c>
      <c r="BK108" s="178">
        <f>ROUND(I108*H108,2)</f>
        <v>0</v>
      </c>
      <c r="BL108" s="15" t="s">
        <v>113</v>
      </c>
      <c r="BM108" s="177" t="s">
        <v>173</v>
      </c>
    </row>
    <row r="109" spans="1:65" s="2" customFormat="1" ht="29.25">
      <c r="A109" s="32"/>
      <c r="B109" s="33"/>
      <c r="C109" s="34"/>
      <c r="D109" s="179" t="s">
        <v>115</v>
      </c>
      <c r="E109" s="34"/>
      <c r="F109" s="180" t="s">
        <v>116</v>
      </c>
      <c r="G109" s="34"/>
      <c r="H109" s="34"/>
      <c r="I109" s="181"/>
      <c r="J109" s="34"/>
      <c r="K109" s="34"/>
      <c r="L109" s="37"/>
      <c r="M109" s="182"/>
      <c r="N109" s="183"/>
      <c r="O109" s="62"/>
      <c r="P109" s="62"/>
      <c r="Q109" s="62"/>
      <c r="R109" s="62"/>
      <c r="S109" s="62"/>
      <c r="T109" s="63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5" t="s">
        <v>115</v>
      </c>
      <c r="AU109" s="15" t="s">
        <v>104</v>
      </c>
    </row>
    <row r="110" spans="1:65" s="2" customFormat="1" ht="48">
      <c r="A110" s="32"/>
      <c r="B110" s="33"/>
      <c r="C110" s="166" t="s">
        <v>174</v>
      </c>
      <c r="D110" s="166" t="s">
        <v>108</v>
      </c>
      <c r="E110" s="167" t="s">
        <v>175</v>
      </c>
      <c r="F110" s="168" t="s">
        <v>176</v>
      </c>
      <c r="G110" s="169" t="s">
        <v>111</v>
      </c>
      <c r="H110" s="170">
        <v>1</v>
      </c>
      <c r="I110" s="171"/>
      <c r="J110" s="172">
        <f>ROUND(I110*H110,2)</f>
        <v>0</v>
      </c>
      <c r="K110" s="168" t="s">
        <v>112</v>
      </c>
      <c r="L110" s="37"/>
      <c r="M110" s="173" t="s">
        <v>28</v>
      </c>
      <c r="N110" s="174" t="s">
        <v>47</v>
      </c>
      <c r="O110" s="62"/>
      <c r="P110" s="175">
        <f>O110*H110</f>
        <v>0</v>
      </c>
      <c r="Q110" s="175">
        <v>0</v>
      </c>
      <c r="R110" s="175">
        <f>Q110*H110</f>
        <v>0</v>
      </c>
      <c r="S110" s="175">
        <v>0</v>
      </c>
      <c r="T110" s="176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77" t="s">
        <v>113</v>
      </c>
      <c r="AT110" s="177" t="s">
        <v>108</v>
      </c>
      <c r="AU110" s="177" t="s">
        <v>104</v>
      </c>
      <c r="AY110" s="15" t="s">
        <v>105</v>
      </c>
      <c r="BE110" s="178">
        <f>IF(N110="základní",J110,0)</f>
        <v>0</v>
      </c>
      <c r="BF110" s="178">
        <f>IF(N110="snížená",J110,0)</f>
        <v>0</v>
      </c>
      <c r="BG110" s="178">
        <f>IF(N110="zákl. přenesená",J110,0)</f>
        <v>0</v>
      </c>
      <c r="BH110" s="178">
        <f>IF(N110="sníž. přenesená",J110,0)</f>
        <v>0</v>
      </c>
      <c r="BI110" s="178">
        <f>IF(N110="nulová",J110,0)</f>
        <v>0</v>
      </c>
      <c r="BJ110" s="15" t="s">
        <v>104</v>
      </c>
      <c r="BK110" s="178">
        <f>ROUND(I110*H110,2)</f>
        <v>0</v>
      </c>
      <c r="BL110" s="15" t="s">
        <v>113</v>
      </c>
      <c r="BM110" s="177" t="s">
        <v>177</v>
      </c>
    </row>
    <row r="111" spans="1:65" s="2" customFormat="1" ht="29.25">
      <c r="A111" s="32"/>
      <c r="B111" s="33"/>
      <c r="C111" s="34"/>
      <c r="D111" s="179" t="s">
        <v>115</v>
      </c>
      <c r="E111" s="34"/>
      <c r="F111" s="180" t="s">
        <v>116</v>
      </c>
      <c r="G111" s="34"/>
      <c r="H111" s="34"/>
      <c r="I111" s="181"/>
      <c r="J111" s="34"/>
      <c r="K111" s="34"/>
      <c r="L111" s="37"/>
      <c r="M111" s="182"/>
      <c r="N111" s="183"/>
      <c r="O111" s="62"/>
      <c r="P111" s="62"/>
      <c r="Q111" s="62"/>
      <c r="R111" s="62"/>
      <c r="S111" s="62"/>
      <c r="T111" s="63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5" t="s">
        <v>115</v>
      </c>
      <c r="AU111" s="15" t="s">
        <v>104</v>
      </c>
    </row>
    <row r="112" spans="1:65" s="2" customFormat="1" ht="36">
      <c r="A112" s="32"/>
      <c r="B112" s="33"/>
      <c r="C112" s="166" t="s">
        <v>178</v>
      </c>
      <c r="D112" s="166" t="s">
        <v>108</v>
      </c>
      <c r="E112" s="167" t="s">
        <v>179</v>
      </c>
      <c r="F112" s="168" t="s">
        <v>180</v>
      </c>
      <c r="G112" s="169" t="s">
        <v>111</v>
      </c>
      <c r="H112" s="170">
        <v>7</v>
      </c>
      <c r="I112" s="171"/>
      <c r="J112" s="172">
        <f>ROUND(I112*H112,2)</f>
        <v>0</v>
      </c>
      <c r="K112" s="168" t="s">
        <v>112</v>
      </c>
      <c r="L112" s="37"/>
      <c r="M112" s="173" t="s">
        <v>28</v>
      </c>
      <c r="N112" s="174" t="s">
        <v>47</v>
      </c>
      <c r="O112" s="62"/>
      <c r="P112" s="175">
        <f>O112*H112</f>
        <v>0</v>
      </c>
      <c r="Q112" s="175">
        <v>0</v>
      </c>
      <c r="R112" s="175">
        <f>Q112*H112</f>
        <v>0</v>
      </c>
      <c r="S112" s="175">
        <v>0</v>
      </c>
      <c r="T112" s="176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77" t="s">
        <v>113</v>
      </c>
      <c r="AT112" s="177" t="s">
        <v>108</v>
      </c>
      <c r="AU112" s="177" t="s">
        <v>104</v>
      </c>
      <c r="AY112" s="15" t="s">
        <v>105</v>
      </c>
      <c r="BE112" s="178">
        <f>IF(N112="základní",J112,0)</f>
        <v>0</v>
      </c>
      <c r="BF112" s="178">
        <f>IF(N112="snížená",J112,0)</f>
        <v>0</v>
      </c>
      <c r="BG112" s="178">
        <f>IF(N112="zákl. přenesená",J112,0)</f>
        <v>0</v>
      </c>
      <c r="BH112" s="178">
        <f>IF(N112="sníž. přenesená",J112,0)</f>
        <v>0</v>
      </c>
      <c r="BI112" s="178">
        <f>IF(N112="nulová",J112,0)</f>
        <v>0</v>
      </c>
      <c r="BJ112" s="15" t="s">
        <v>104</v>
      </c>
      <c r="BK112" s="178">
        <f>ROUND(I112*H112,2)</f>
        <v>0</v>
      </c>
      <c r="BL112" s="15" t="s">
        <v>113</v>
      </c>
      <c r="BM112" s="177" t="s">
        <v>181</v>
      </c>
    </row>
    <row r="113" spans="1:65" s="2" customFormat="1" ht="29.25">
      <c r="A113" s="32"/>
      <c r="B113" s="33"/>
      <c r="C113" s="34"/>
      <c r="D113" s="179" t="s">
        <v>115</v>
      </c>
      <c r="E113" s="34"/>
      <c r="F113" s="180" t="s">
        <v>116</v>
      </c>
      <c r="G113" s="34"/>
      <c r="H113" s="34"/>
      <c r="I113" s="181"/>
      <c r="J113" s="34"/>
      <c r="K113" s="34"/>
      <c r="L113" s="37"/>
      <c r="M113" s="182"/>
      <c r="N113" s="183"/>
      <c r="O113" s="62"/>
      <c r="P113" s="62"/>
      <c r="Q113" s="62"/>
      <c r="R113" s="62"/>
      <c r="S113" s="62"/>
      <c r="T113" s="63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5" t="s">
        <v>115</v>
      </c>
      <c r="AU113" s="15" t="s">
        <v>104</v>
      </c>
    </row>
    <row r="114" spans="1:65" s="2" customFormat="1" ht="48">
      <c r="A114" s="32"/>
      <c r="B114" s="33"/>
      <c r="C114" s="166" t="s">
        <v>182</v>
      </c>
      <c r="D114" s="166" t="s">
        <v>108</v>
      </c>
      <c r="E114" s="167" t="s">
        <v>183</v>
      </c>
      <c r="F114" s="168" t="s">
        <v>184</v>
      </c>
      <c r="G114" s="169" t="s">
        <v>111</v>
      </c>
      <c r="H114" s="170">
        <v>6</v>
      </c>
      <c r="I114" s="171"/>
      <c r="J114" s="172">
        <f>ROUND(I114*H114,2)</f>
        <v>0</v>
      </c>
      <c r="K114" s="168" t="s">
        <v>112</v>
      </c>
      <c r="L114" s="37"/>
      <c r="M114" s="173" t="s">
        <v>28</v>
      </c>
      <c r="N114" s="174" t="s">
        <v>47</v>
      </c>
      <c r="O114" s="62"/>
      <c r="P114" s="175">
        <f>O114*H114</f>
        <v>0</v>
      </c>
      <c r="Q114" s="175">
        <v>0</v>
      </c>
      <c r="R114" s="175">
        <f>Q114*H114</f>
        <v>0</v>
      </c>
      <c r="S114" s="175">
        <v>0</v>
      </c>
      <c r="T114" s="176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77" t="s">
        <v>113</v>
      </c>
      <c r="AT114" s="177" t="s">
        <v>108</v>
      </c>
      <c r="AU114" s="177" t="s">
        <v>104</v>
      </c>
      <c r="AY114" s="15" t="s">
        <v>105</v>
      </c>
      <c r="BE114" s="178">
        <f>IF(N114="základní",J114,0)</f>
        <v>0</v>
      </c>
      <c r="BF114" s="178">
        <f>IF(N114="snížená",J114,0)</f>
        <v>0</v>
      </c>
      <c r="BG114" s="178">
        <f>IF(N114="zákl. přenesená",J114,0)</f>
        <v>0</v>
      </c>
      <c r="BH114" s="178">
        <f>IF(N114="sníž. přenesená",J114,0)</f>
        <v>0</v>
      </c>
      <c r="BI114" s="178">
        <f>IF(N114="nulová",J114,0)</f>
        <v>0</v>
      </c>
      <c r="BJ114" s="15" t="s">
        <v>104</v>
      </c>
      <c r="BK114" s="178">
        <f>ROUND(I114*H114,2)</f>
        <v>0</v>
      </c>
      <c r="BL114" s="15" t="s">
        <v>113</v>
      </c>
      <c r="BM114" s="177" t="s">
        <v>185</v>
      </c>
    </row>
    <row r="115" spans="1:65" s="2" customFormat="1" ht="29.25">
      <c r="A115" s="32"/>
      <c r="B115" s="33"/>
      <c r="C115" s="34"/>
      <c r="D115" s="179" t="s">
        <v>115</v>
      </c>
      <c r="E115" s="34"/>
      <c r="F115" s="180" t="s">
        <v>116</v>
      </c>
      <c r="G115" s="34"/>
      <c r="H115" s="34"/>
      <c r="I115" s="181"/>
      <c r="J115" s="34"/>
      <c r="K115" s="34"/>
      <c r="L115" s="37"/>
      <c r="M115" s="182"/>
      <c r="N115" s="183"/>
      <c r="O115" s="62"/>
      <c r="P115" s="62"/>
      <c r="Q115" s="62"/>
      <c r="R115" s="62"/>
      <c r="S115" s="62"/>
      <c r="T115" s="63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5" t="s">
        <v>115</v>
      </c>
      <c r="AU115" s="15" t="s">
        <v>104</v>
      </c>
    </row>
    <row r="116" spans="1:65" s="2" customFormat="1" ht="72">
      <c r="A116" s="32"/>
      <c r="B116" s="33"/>
      <c r="C116" s="166" t="s">
        <v>186</v>
      </c>
      <c r="D116" s="166" t="s">
        <v>108</v>
      </c>
      <c r="E116" s="167" t="s">
        <v>187</v>
      </c>
      <c r="F116" s="168" t="s">
        <v>188</v>
      </c>
      <c r="G116" s="169" t="s">
        <v>111</v>
      </c>
      <c r="H116" s="170">
        <v>2</v>
      </c>
      <c r="I116" s="171"/>
      <c r="J116" s="172">
        <f>ROUND(I116*H116,2)</f>
        <v>0</v>
      </c>
      <c r="K116" s="168" t="s">
        <v>112</v>
      </c>
      <c r="L116" s="37"/>
      <c r="M116" s="173" t="s">
        <v>28</v>
      </c>
      <c r="N116" s="174" t="s">
        <v>47</v>
      </c>
      <c r="O116" s="62"/>
      <c r="P116" s="175">
        <f>O116*H116</f>
        <v>0</v>
      </c>
      <c r="Q116" s="175">
        <v>0</v>
      </c>
      <c r="R116" s="175">
        <f>Q116*H116</f>
        <v>0</v>
      </c>
      <c r="S116" s="175">
        <v>0</v>
      </c>
      <c r="T116" s="176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77" t="s">
        <v>113</v>
      </c>
      <c r="AT116" s="177" t="s">
        <v>108</v>
      </c>
      <c r="AU116" s="177" t="s">
        <v>104</v>
      </c>
      <c r="AY116" s="15" t="s">
        <v>105</v>
      </c>
      <c r="BE116" s="178">
        <f>IF(N116="základní",J116,0)</f>
        <v>0</v>
      </c>
      <c r="BF116" s="178">
        <f>IF(N116="snížená",J116,0)</f>
        <v>0</v>
      </c>
      <c r="BG116" s="178">
        <f>IF(N116="zákl. přenesená",J116,0)</f>
        <v>0</v>
      </c>
      <c r="BH116" s="178">
        <f>IF(N116="sníž. přenesená",J116,0)</f>
        <v>0</v>
      </c>
      <c r="BI116" s="178">
        <f>IF(N116="nulová",J116,0)</f>
        <v>0</v>
      </c>
      <c r="BJ116" s="15" t="s">
        <v>104</v>
      </c>
      <c r="BK116" s="178">
        <f>ROUND(I116*H116,2)</f>
        <v>0</v>
      </c>
      <c r="BL116" s="15" t="s">
        <v>113</v>
      </c>
      <c r="BM116" s="177" t="s">
        <v>189</v>
      </c>
    </row>
    <row r="117" spans="1:65" s="2" customFormat="1" ht="29.25">
      <c r="A117" s="32"/>
      <c r="B117" s="33"/>
      <c r="C117" s="34"/>
      <c r="D117" s="179" t="s">
        <v>115</v>
      </c>
      <c r="E117" s="34"/>
      <c r="F117" s="180" t="s">
        <v>116</v>
      </c>
      <c r="G117" s="34"/>
      <c r="H117" s="34"/>
      <c r="I117" s="181"/>
      <c r="J117" s="34"/>
      <c r="K117" s="34"/>
      <c r="L117" s="37"/>
      <c r="M117" s="182"/>
      <c r="N117" s="183"/>
      <c r="O117" s="62"/>
      <c r="P117" s="62"/>
      <c r="Q117" s="62"/>
      <c r="R117" s="62"/>
      <c r="S117" s="62"/>
      <c r="T117" s="63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5" t="s">
        <v>115</v>
      </c>
      <c r="AU117" s="15" t="s">
        <v>104</v>
      </c>
    </row>
    <row r="118" spans="1:65" s="2" customFormat="1" ht="48">
      <c r="A118" s="32"/>
      <c r="B118" s="33"/>
      <c r="C118" s="166" t="s">
        <v>7</v>
      </c>
      <c r="D118" s="166" t="s">
        <v>108</v>
      </c>
      <c r="E118" s="167" t="s">
        <v>190</v>
      </c>
      <c r="F118" s="168" t="s">
        <v>191</v>
      </c>
      <c r="G118" s="169" t="s">
        <v>111</v>
      </c>
      <c r="H118" s="170">
        <v>4</v>
      </c>
      <c r="I118" s="171"/>
      <c r="J118" s="172">
        <f>ROUND(I118*H118,2)</f>
        <v>0</v>
      </c>
      <c r="K118" s="168" t="s">
        <v>112</v>
      </c>
      <c r="L118" s="37"/>
      <c r="M118" s="173" t="s">
        <v>28</v>
      </c>
      <c r="N118" s="174" t="s">
        <v>47</v>
      </c>
      <c r="O118" s="62"/>
      <c r="P118" s="175">
        <f>O118*H118</f>
        <v>0</v>
      </c>
      <c r="Q118" s="175">
        <v>0</v>
      </c>
      <c r="R118" s="175">
        <f>Q118*H118</f>
        <v>0</v>
      </c>
      <c r="S118" s="175">
        <v>0</v>
      </c>
      <c r="T118" s="176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77" t="s">
        <v>113</v>
      </c>
      <c r="AT118" s="177" t="s">
        <v>108</v>
      </c>
      <c r="AU118" s="177" t="s">
        <v>104</v>
      </c>
      <c r="AY118" s="15" t="s">
        <v>105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15" t="s">
        <v>104</v>
      </c>
      <c r="BK118" s="178">
        <f>ROUND(I118*H118,2)</f>
        <v>0</v>
      </c>
      <c r="BL118" s="15" t="s">
        <v>113</v>
      </c>
      <c r="BM118" s="177" t="s">
        <v>192</v>
      </c>
    </row>
    <row r="119" spans="1:65" s="2" customFormat="1" ht="29.25">
      <c r="A119" s="32"/>
      <c r="B119" s="33"/>
      <c r="C119" s="34"/>
      <c r="D119" s="179" t="s">
        <v>115</v>
      </c>
      <c r="E119" s="34"/>
      <c r="F119" s="180" t="s">
        <v>116</v>
      </c>
      <c r="G119" s="34"/>
      <c r="H119" s="34"/>
      <c r="I119" s="181"/>
      <c r="J119" s="34"/>
      <c r="K119" s="34"/>
      <c r="L119" s="37"/>
      <c r="M119" s="182"/>
      <c r="N119" s="183"/>
      <c r="O119" s="62"/>
      <c r="P119" s="62"/>
      <c r="Q119" s="62"/>
      <c r="R119" s="62"/>
      <c r="S119" s="62"/>
      <c r="T119" s="63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115</v>
      </c>
      <c r="AU119" s="15" t="s">
        <v>104</v>
      </c>
    </row>
    <row r="120" spans="1:65" s="2" customFormat="1" ht="84">
      <c r="A120" s="32"/>
      <c r="B120" s="33"/>
      <c r="C120" s="166" t="s">
        <v>193</v>
      </c>
      <c r="D120" s="166" t="s">
        <v>108</v>
      </c>
      <c r="E120" s="167" t="s">
        <v>194</v>
      </c>
      <c r="F120" s="168" t="s">
        <v>195</v>
      </c>
      <c r="G120" s="169" t="s">
        <v>111</v>
      </c>
      <c r="H120" s="170">
        <v>2</v>
      </c>
      <c r="I120" s="171"/>
      <c r="J120" s="172">
        <f>ROUND(I120*H120,2)</f>
        <v>0</v>
      </c>
      <c r="K120" s="168" t="s">
        <v>112</v>
      </c>
      <c r="L120" s="37"/>
      <c r="M120" s="173" t="s">
        <v>28</v>
      </c>
      <c r="N120" s="174" t="s">
        <v>47</v>
      </c>
      <c r="O120" s="62"/>
      <c r="P120" s="175">
        <f>O120*H120</f>
        <v>0</v>
      </c>
      <c r="Q120" s="175">
        <v>0</v>
      </c>
      <c r="R120" s="175">
        <f>Q120*H120</f>
        <v>0</v>
      </c>
      <c r="S120" s="175">
        <v>0</v>
      </c>
      <c r="T120" s="17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77" t="s">
        <v>113</v>
      </c>
      <c r="AT120" s="177" t="s">
        <v>108</v>
      </c>
      <c r="AU120" s="177" t="s">
        <v>104</v>
      </c>
      <c r="AY120" s="15" t="s">
        <v>105</v>
      </c>
      <c r="BE120" s="178">
        <f>IF(N120="základní",J120,0)</f>
        <v>0</v>
      </c>
      <c r="BF120" s="178">
        <f>IF(N120="snížená",J120,0)</f>
        <v>0</v>
      </c>
      <c r="BG120" s="178">
        <f>IF(N120="zákl. přenesená",J120,0)</f>
        <v>0</v>
      </c>
      <c r="BH120" s="178">
        <f>IF(N120="sníž. přenesená",J120,0)</f>
        <v>0</v>
      </c>
      <c r="BI120" s="178">
        <f>IF(N120="nulová",J120,0)</f>
        <v>0</v>
      </c>
      <c r="BJ120" s="15" t="s">
        <v>104</v>
      </c>
      <c r="BK120" s="178">
        <f>ROUND(I120*H120,2)</f>
        <v>0</v>
      </c>
      <c r="BL120" s="15" t="s">
        <v>113</v>
      </c>
      <c r="BM120" s="177" t="s">
        <v>196</v>
      </c>
    </row>
    <row r="121" spans="1:65" s="2" customFormat="1" ht="29.25">
      <c r="A121" s="32"/>
      <c r="B121" s="33"/>
      <c r="C121" s="34"/>
      <c r="D121" s="179" t="s">
        <v>115</v>
      </c>
      <c r="E121" s="34"/>
      <c r="F121" s="180" t="s">
        <v>116</v>
      </c>
      <c r="G121" s="34"/>
      <c r="H121" s="34"/>
      <c r="I121" s="181"/>
      <c r="J121" s="34"/>
      <c r="K121" s="34"/>
      <c r="L121" s="37"/>
      <c r="M121" s="182"/>
      <c r="N121" s="183"/>
      <c r="O121" s="62"/>
      <c r="P121" s="62"/>
      <c r="Q121" s="62"/>
      <c r="R121" s="62"/>
      <c r="S121" s="62"/>
      <c r="T121" s="63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115</v>
      </c>
      <c r="AU121" s="15" t="s">
        <v>104</v>
      </c>
    </row>
    <row r="122" spans="1:65" s="2" customFormat="1" ht="72">
      <c r="A122" s="32"/>
      <c r="B122" s="33"/>
      <c r="C122" s="166" t="s">
        <v>197</v>
      </c>
      <c r="D122" s="166" t="s">
        <v>108</v>
      </c>
      <c r="E122" s="167" t="s">
        <v>198</v>
      </c>
      <c r="F122" s="168" t="s">
        <v>199</v>
      </c>
      <c r="G122" s="169" t="s">
        <v>111</v>
      </c>
      <c r="H122" s="170">
        <v>1</v>
      </c>
      <c r="I122" s="171"/>
      <c r="J122" s="172">
        <f>ROUND(I122*H122,2)</f>
        <v>0</v>
      </c>
      <c r="K122" s="168" t="s">
        <v>112</v>
      </c>
      <c r="L122" s="37"/>
      <c r="M122" s="173" t="s">
        <v>28</v>
      </c>
      <c r="N122" s="174" t="s">
        <v>47</v>
      </c>
      <c r="O122" s="62"/>
      <c r="P122" s="175">
        <f>O122*H122</f>
        <v>0</v>
      </c>
      <c r="Q122" s="175">
        <v>0</v>
      </c>
      <c r="R122" s="175">
        <f>Q122*H122</f>
        <v>0</v>
      </c>
      <c r="S122" s="175">
        <v>0</v>
      </c>
      <c r="T122" s="176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77" t="s">
        <v>113</v>
      </c>
      <c r="AT122" s="177" t="s">
        <v>108</v>
      </c>
      <c r="AU122" s="177" t="s">
        <v>104</v>
      </c>
      <c r="AY122" s="15" t="s">
        <v>105</v>
      </c>
      <c r="BE122" s="178">
        <f>IF(N122="základní",J122,0)</f>
        <v>0</v>
      </c>
      <c r="BF122" s="178">
        <f>IF(N122="snížená",J122,0)</f>
        <v>0</v>
      </c>
      <c r="BG122" s="178">
        <f>IF(N122="zákl. přenesená",J122,0)</f>
        <v>0</v>
      </c>
      <c r="BH122" s="178">
        <f>IF(N122="sníž. přenesená",J122,0)</f>
        <v>0</v>
      </c>
      <c r="BI122" s="178">
        <f>IF(N122="nulová",J122,0)</f>
        <v>0</v>
      </c>
      <c r="BJ122" s="15" t="s">
        <v>104</v>
      </c>
      <c r="BK122" s="178">
        <f>ROUND(I122*H122,2)</f>
        <v>0</v>
      </c>
      <c r="BL122" s="15" t="s">
        <v>113</v>
      </c>
      <c r="BM122" s="177" t="s">
        <v>200</v>
      </c>
    </row>
    <row r="123" spans="1:65" s="2" customFormat="1" ht="29.25">
      <c r="A123" s="32"/>
      <c r="B123" s="33"/>
      <c r="C123" s="34"/>
      <c r="D123" s="179" t="s">
        <v>115</v>
      </c>
      <c r="E123" s="34"/>
      <c r="F123" s="180" t="s">
        <v>116</v>
      </c>
      <c r="G123" s="34"/>
      <c r="H123" s="34"/>
      <c r="I123" s="181"/>
      <c r="J123" s="34"/>
      <c r="K123" s="34"/>
      <c r="L123" s="37"/>
      <c r="M123" s="182"/>
      <c r="N123" s="183"/>
      <c r="O123" s="62"/>
      <c r="P123" s="62"/>
      <c r="Q123" s="62"/>
      <c r="R123" s="62"/>
      <c r="S123" s="62"/>
      <c r="T123" s="63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115</v>
      </c>
      <c r="AU123" s="15" t="s">
        <v>104</v>
      </c>
    </row>
    <row r="124" spans="1:65" s="2" customFormat="1" ht="72">
      <c r="A124" s="32"/>
      <c r="B124" s="33"/>
      <c r="C124" s="166" t="s">
        <v>201</v>
      </c>
      <c r="D124" s="166" t="s">
        <v>108</v>
      </c>
      <c r="E124" s="167" t="s">
        <v>202</v>
      </c>
      <c r="F124" s="168" t="s">
        <v>203</v>
      </c>
      <c r="G124" s="169" t="s">
        <v>111</v>
      </c>
      <c r="H124" s="170">
        <v>1</v>
      </c>
      <c r="I124" s="171"/>
      <c r="J124" s="172">
        <f>ROUND(I124*H124,2)</f>
        <v>0</v>
      </c>
      <c r="K124" s="168" t="s">
        <v>112</v>
      </c>
      <c r="L124" s="37"/>
      <c r="M124" s="173" t="s">
        <v>28</v>
      </c>
      <c r="N124" s="174" t="s">
        <v>47</v>
      </c>
      <c r="O124" s="62"/>
      <c r="P124" s="175">
        <f>O124*H124</f>
        <v>0</v>
      </c>
      <c r="Q124" s="175">
        <v>0</v>
      </c>
      <c r="R124" s="175">
        <f>Q124*H124</f>
        <v>0</v>
      </c>
      <c r="S124" s="175">
        <v>0</v>
      </c>
      <c r="T124" s="17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77" t="s">
        <v>113</v>
      </c>
      <c r="AT124" s="177" t="s">
        <v>108</v>
      </c>
      <c r="AU124" s="177" t="s">
        <v>104</v>
      </c>
      <c r="AY124" s="15" t="s">
        <v>105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15" t="s">
        <v>104</v>
      </c>
      <c r="BK124" s="178">
        <f>ROUND(I124*H124,2)</f>
        <v>0</v>
      </c>
      <c r="BL124" s="15" t="s">
        <v>113</v>
      </c>
      <c r="BM124" s="177" t="s">
        <v>204</v>
      </c>
    </row>
    <row r="125" spans="1:65" s="2" customFormat="1" ht="29.25">
      <c r="A125" s="32"/>
      <c r="B125" s="33"/>
      <c r="C125" s="34"/>
      <c r="D125" s="179" t="s">
        <v>115</v>
      </c>
      <c r="E125" s="34"/>
      <c r="F125" s="180" t="s">
        <v>116</v>
      </c>
      <c r="G125" s="34"/>
      <c r="H125" s="34"/>
      <c r="I125" s="181"/>
      <c r="J125" s="34"/>
      <c r="K125" s="34"/>
      <c r="L125" s="37"/>
      <c r="M125" s="182"/>
      <c r="N125" s="183"/>
      <c r="O125" s="62"/>
      <c r="P125" s="62"/>
      <c r="Q125" s="62"/>
      <c r="R125" s="62"/>
      <c r="S125" s="62"/>
      <c r="T125" s="63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115</v>
      </c>
      <c r="AU125" s="15" t="s">
        <v>104</v>
      </c>
    </row>
    <row r="126" spans="1:65" s="2" customFormat="1" ht="84">
      <c r="A126" s="32"/>
      <c r="B126" s="33"/>
      <c r="C126" s="166" t="s">
        <v>205</v>
      </c>
      <c r="D126" s="166" t="s">
        <v>108</v>
      </c>
      <c r="E126" s="167" t="s">
        <v>206</v>
      </c>
      <c r="F126" s="168" t="s">
        <v>207</v>
      </c>
      <c r="G126" s="169" t="s">
        <v>111</v>
      </c>
      <c r="H126" s="170">
        <v>8</v>
      </c>
      <c r="I126" s="171"/>
      <c r="J126" s="172">
        <f>ROUND(I126*H126,2)</f>
        <v>0</v>
      </c>
      <c r="K126" s="168" t="s">
        <v>112</v>
      </c>
      <c r="L126" s="37"/>
      <c r="M126" s="173" t="s">
        <v>28</v>
      </c>
      <c r="N126" s="174" t="s">
        <v>47</v>
      </c>
      <c r="O126" s="62"/>
      <c r="P126" s="175">
        <f>O126*H126</f>
        <v>0</v>
      </c>
      <c r="Q126" s="175">
        <v>0</v>
      </c>
      <c r="R126" s="175">
        <f>Q126*H126</f>
        <v>0</v>
      </c>
      <c r="S126" s="175">
        <v>0</v>
      </c>
      <c r="T126" s="17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77" t="s">
        <v>113</v>
      </c>
      <c r="AT126" s="177" t="s">
        <v>108</v>
      </c>
      <c r="AU126" s="177" t="s">
        <v>104</v>
      </c>
      <c r="AY126" s="15" t="s">
        <v>105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15" t="s">
        <v>104</v>
      </c>
      <c r="BK126" s="178">
        <f>ROUND(I126*H126,2)</f>
        <v>0</v>
      </c>
      <c r="BL126" s="15" t="s">
        <v>113</v>
      </c>
      <c r="BM126" s="177" t="s">
        <v>208</v>
      </c>
    </row>
    <row r="127" spans="1:65" s="2" customFormat="1" ht="29.25">
      <c r="A127" s="32"/>
      <c r="B127" s="33"/>
      <c r="C127" s="34"/>
      <c r="D127" s="179" t="s">
        <v>115</v>
      </c>
      <c r="E127" s="34"/>
      <c r="F127" s="180" t="s">
        <v>116</v>
      </c>
      <c r="G127" s="34"/>
      <c r="H127" s="34"/>
      <c r="I127" s="181"/>
      <c r="J127" s="34"/>
      <c r="K127" s="34"/>
      <c r="L127" s="37"/>
      <c r="M127" s="182"/>
      <c r="N127" s="183"/>
      <c r="O127" s="62"/>
      <c r="P127" s="62"/>
      <c r="Q127" s="62"/>
      <c r="R127" s="62"/>
      <c r="S127" s="62"/>
      <c r="T127" s="63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115</v>
      </c>
      <c r="AU127" s="15" t="s">
        <v>104</v>
      </c>
    </row>
    <row r="128" spans="1:65" s="2" customFormat="1" ht="72">
      <c r="A128" s="32"/>
      <c r="B128" s="33"/>
      <c r="C128" s="166" t="s">
        <v>209</v>
      </c>
      <c r="D128" s="166" t="s">
        <v>108</v>
      </c>
      <c r="E128" s="167" t="s">
        <v>210</v>
      </c>
      <c r="F128" s="168" t="s">
        <v>211</v>
      </c>
      <c r="G128" s="169" t="s">
        <v>111</v>
      </c>
      <c r="H128" s="170">
        <v>1</v>
      </c>
      <c r="I128" s="171"/>
      <c r="J128" s="172">
        <f>ROUND(I128*H128,2)</f>
        <v>0</v>
      </c>
      <c r="K128" s="168" t="s">
        <v>112</v>
      </c>
      <c r="L128" s="37"/>
      <c r="M128" s="173" t="s">
        <v>28</v>
      </c>
      <c r="N128" s="174" t="s">
        <v>47</v>
      </c>
      <c r="O128" s="62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77" t="s">
        <v>113</v>
      </c>
      <c r="AT128" s="177" t="s">
        <v>108</v>
      </c>
      <c r="AU128" s="177" t="s">
        <v>104</v>
      </c>
      <c r="AY128" s="15" t="s">
        <v>105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5" t="s">
        <v>104</v>
      </c>
      <c r="BK128" s="178">
        <f>ROUND(I128*H128,2)</f>
        <v>0</v>
      </c>
      <c r="BL128" s="15" t="s">
        <v>113</v>
      </c>
      <c r="BM128" s="177" t="s">
        <v>212</v>
      </c>
    </row>
    <row r="129" spans="1:65" s="2" customFormat="1" ht="29.25">
      <c r="A129" s="32"/>
      <c r="B129" s="33"/>
      <c r="C129" s="34"/>
      <c r="D129" s="179" t="s">
        <v>115</v>
      </c>
      <c r="E129" s="34"/>
      <c r="F129" s="180" t="s">
        <v>116</v>
      </c>
      <c r="G129" s="34"/>
      <c r="H129" s="34"/>
      <c r="I129" s="181"/>
      <c r="J129" s="34"/>
      <c r="K129" s="34"/>
      <c r="L129" s="37"/>
      <c r="M129" s="182"/>
      <c r="N129" s="183"/>
      <c r="O129" s="62"/>
      <c r="P129" s="62"/>
      <c r="Q129" s="62"/>
      <c r="R129" s="62"/>
      <c r="S129" s="62"/>
      <c r="T129" s="63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115</v>
      </c>
      <c r="AU129" s="15" t="s">
        <v>104</v>
      </c>
    </row>
    <row r="130" spans="1:65" s="2" customFormat="1" ht="36">
      <c r="A130" s="32"/>
      <c r="B130" s="33"/>
      <c r="C130" s="166" t="s">
        <v>213</v>
      </c>
      <c r="D130" s="166" t="s">
        <v>108</v>
      </c>
      <c r="E130" s="167" t="s">
        <v>214</v>
      </c>
      <c r="F130" s="168" t="s">
        <v>215</v>
      </c>
      <c r="G130" s="169" t="s">
        <v>111</v>
      </c>
      <c r="H130" s="170">
        <v>12</v>
      </c>
      <c r="I130" s="171"/>
      <c r="J130" s="172">
        <f>ROUND(I130*H130,2)</f>
        <v>0</v>
      </c>
      <c r="K130" s="168" t="s">
        <v>112</v>
      </c>
      <c r="L130" s="37"/>
      <c r="M130" s="173" t="s">
        <v>28</v>
      </c>
      <c r="N130" s="174" t="s">
        <v>47</v>
      </c>
      <c r="O130" s="62"/>
      <c r="P130" s="175">
        <f>O130*H130</f>
        <v>0</v>
      </c>
      <c r="Q130" s="175">
        <v>0</v>
      </c>
      <c r="R130" s="175">
        <f>Q130*H130</f>
        <v>0</v>
      </c>
      <c r="S130" s="175">
        <v>0</v>
      </c>
      <c r="T130" s="17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77" t="s">
        <v>113</v>
      </c>
      <c r="AT130" s="177" t="s">
        <v>108</v>
      </c>
      <c r="AU130" s="177" t="s">
        <v>104</v>
      </c>
      <c r="AY130" s="15" t="s">
        <v>105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15" t="s">
        <v>104</v>
      </c>
      <c r="BK130" s="178">
        <f>ROUND(I130*H130,2)</f>
        <v>0</v>
      </c>
      <c r="BL130" s="15" t="s">
        <v>113</v>
      </c>
      <c r="BM130" s="177" t="s">
        <v>216</v>
      </c>
    </row>
    <row r="131" spans="1:65" s="2" customFormat="1" ht="29.25">
      <c r="A131" s="32"/>
      <c r="B131" s="33"/>
      <c r="C131" s="34"/>
      <c r="D131" s="179" t="s">
        <v>115</v>
      </c>
      <c r="E131" s="34"/>
      <c r="F131" s="180" t="s">
        <v>116</v>
      </c>
      <c r="G131" s="34"/>
      <c r="H131" s="34"/>
      <c r="I131" s="181"/>
      <c r="J131" s="34"/>
      <c r="K131" s="34"/>
      <c r="L131" s="37"/>
      <c r="M131" s="182"/>
      <c r="N131" s="183"/>
      <c r="O131" s="62"/>
      <c r="P131" s="62"/>
      <c r="Q131" s="62"/>
      <c r="R131" s="62"/>
      <c r="S131" s="62"/>
      <c r="T131" s="63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115</v>
      </c>
      <c r="AU131" s="15" t="s">
        <v>104</v>
      </c>
    </row>
    <row r="132" spans="1:65" s="2" customFormat="1" ht="36">
      <c r="A132" s="32"/>
      <c r="B132" s="33"/>
      <c r="C132" s="166" t="s">
        <v>217</v>
      </c>
      <c r="D132" s="166" t="s">
        <v>108</v>
      </c>
      <c r="E132" s="167" t="s">
        <v>218</v>
      </c>
      <c r="F132" s="168" t="s">
        <v>219</v>
      </c>
      <c r="G132" s="169" t="s">
        <v>111</v>
      </c>
      <c r="H132" s="170">
        <v>2</v>
      </c>
      <c r="I132" s="171"/>
      <c r="J132" s="172">
        <f>ROUND(I132*H132,2)</f>
        <v>0</v>
      </c>
      <c r="K132" s="168" t="s">
        <v>112</v>
      </c>
      <c r="L132" s="37"/>
      <c r="M132" s="173" t="s">
        <v>28</v>
      </c>
      <c r="N132" s="174" t="s">
        <v>47</v>
      </c>
      <c r="O132" s="62"/>
      <c r="P132" s="175">
        <f>O132*H132</f>
        <v>0</v>
      </c>
      <c r="Q132" s="175">
        <v>0</v>
      </c>
      <c r="R132" s="175">
        <f>Q132*H132</f>
        <v>0</v>
      </c>
      <c r="S132" s="175">
        <v>0</v>
      </c>
      <c r="T132" s="17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77" t="s">
        <v>113</v>
      </c>
      <c r="AT132" s="177" t="s">
        <v>108</v>
      </c>
      <c r="AU132" s="177" t="s">
        <v>104</v>
      </c>
      <c r="AY132" s="15" t="s">
        <v>105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5" t="s">
        <v>104</v>
      </c>
      <c r="BK132" s="178">
        <f>ROUND(I132*H132,2)</f>
        <v>0</v>
      </c>
      <c r="BL132" s="15" t="s">
        <v>113</v>
      </c>
      <c r="BM132" s="177" t="s">
        <v>220</v>
      </c>
    </row>
    <row r="133" spans="1:65" s="2" customFormat="1" ht="29.25">
      <c r="A133" s="32"/>
      <c r="B133" s="33"/>
      <c r="C133" s="34"/>
      <c r="D133" s="179" t="s">
        <v>115</v>
      </c>
      <c r="E133" s="34"/>
      <c r="F133" s="180" t="s">
        <v>116</v>
      </c>
      <c r="G133" s="34"/>
      <c r="H133" s="34"/>
      <c r="I133" s="181"/>
      <c r="J133" s="34"/>
      <c r="K133" s="34"/>
      <c r="L133" s="37"/>
      <c r="M133" s="182"/>
      <c r="N133" s="183"/>
      <c r="O133" s="62"/>
      <c r="P133" s="62"/>
      <c r="Q133" s="62"/>
      <c r="R133" s="62"/>
      <c r="S133" s="62"/>
      <c r="T133" s="63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115</v>
      </c>
      <c r="AU133" s="15" t="s">
        <v>104</v>
      </c>
    </row>
    <row r="134" spans="1:65" s="2" customFormat="1" ht="36">
      <c r="A134" s="32"/>
      <c r="B134" s="33"/>
      <c r="C134" s="166" t="s">
        <v>221</v>
      </c>
      <c r="D134" s="166" t="s">
        <v>108</v>
      </c>
      <c r="E134" s="167" t="s">
        <v>222</v>
      </c>
      <c r="F134" s="168" t="s">
        <v>223</v>
      </c>
      <c r="G134" s="169" t="s">
        <v>111</v>
      </c>
      <c r="H134" s="170">
        <v>1</v>
      </c>
      <c r="I134" s="171"/>
      <c r="J134" s="172">
        <f>ROUND(I134*H134,2)</f>
        <v>0</v>
      </c>
      <c r="K134" s="168" t="s">
        <v>112</v>
      </c>
      <c r="L134" s="37"/>
      <c r="M134" s="173" t="s">
        <v>28</v>
      </c>
      <c r="N134" s="174" t="s">
        <v>47</v>
      </c>
      <c r="O134" s="62"/>
      <c r="P134" s="175">
        <f>O134*H134</f>
        <v>0</v>
      </c>
      <c r="Q134" s="175">
        <v>0</v>
      </c>
      <c r="R134" s="175">
        <f>Q134*H134</f>
        <v>0</v>
      </c>
      <c r="S134" s="175">
        <v>0</v>
      </c>
      <c r="T134" s="17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77" t="s">
        <v>113</v>
      </c>
      <c r="AT134" s="177" t="s">
        <v>108</v>
      </c>
      <c r="AU134" s="177" t="s">
        <v>104</v>
      </c>
      <c r="AY134" s="15" t="s">
        <v>105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15" t="s">
        <v>104</v>
      </c>
      <c r="BK134" s="178">
        <f>ROUND(I134*H134,2)</f>
        <v>0</v>
      </c>
      <c r="BL134" s="15" t="s">
        <v>113</v>
      </c>
      <c r="BM134" s="177" t="s">
        <v>224</v>
      </c>
    </row>
    <row r="135" spans="1:65" s="2" customFormat="1" ht="29.25">
      <c r="A135" s="32"/>
      <c r="B135" s="33"/>
      <c r="C135" s="34"/>
      <c r="D135" s="179" t="s">
        <v>115</v>
      </c>
      <c r="E135" s="34"/>
      <c r="F135" s="180" t="s">
        <v>116</v>
      </c>
      <c r="G135" s="34"/>
      <c r="H135" s="34"/>
      <c r="I135" s="181"/>
      <c r="J135" s="34"/>
      <c r="K135" s="34"/>
      <c r="L135" s="37"/>
      <c r="M135" s="182"/>
      <c r="N135" s="183"/>
      <c r="O135" s="62"/>
      <c r="P135" s="62"/>
      <c r="Q135" s="62"/>
      <c r="R135" s="62"/>
      <c r="S135" s="62"/>
      <c r="T135" s="63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115</v>
      </c>
      <c r="AU135" s="15" t="s">
        <v>104</v>
      </c>
    </row>
    <row r="136" spans="1:65" s="2" customFormat="1" ht="36">
      <c r="A136" s="32"/>
      <c r="B136" s="33"/>
      <c r="C136" s="166" t="s">
        <v>225</v>
      </c>
      <c r="D136" s="166" t="s">
        <v>108</v>
      </c>
      <c r="E136" s="167" t="s">
        <v>226</v>
      </c>
      <c r="F136" s="168" t="s">
        <v>227</v>
      </c>
      <c r="G136" s="169" t="s">
        <v>111</v>
      </c>
      <c r="H136" s="170">
        <v>11</v>
      </c>
      <c r="I136" s="171"/>
      <c r="J136" s="172">
        <f>ROUND(I136*H136,2)</f>
        <v>0</v>
      </c>
      <c r="K136" s="168" t="s">
        <v>112</v>
      </c>
      <c r="L136" s="37"/>
      <c r="M136" s="173" t="s">
        <v>28</v>
      </c>
      <c r="N136" s="174" t="s">
        <v>47</v>
      </c>
      <c r="O136" s="62"/>
      <c r="P136" s="175">
        <f>O136*H136</f>
        <v>0</v>
      </c>
      <c r="Q136" s="175">
        <v>0</v>
      </c>
      <c r="R136" s="175">
        <f>Q136*H136</f>
        <v>0</v>
      </c>
      <c r="S136" s="175">
        <v>0</v>
      </c>
      <c r="T136" s="17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77" t="s">
        <v>113</v>
      </c>
      <c r="AT136" s="177" t="s">
        <v>108</v>
      </c>
      <c r="AU136" s="177" t="s">
        <v>104</v>
      </c>
      <c r="AY136" s="15" t="s">
        <v>105</v>
      </c>
      <c r="BE136" s="178">
        <f>IF(N136="základní",J136,0)</f>
        <v>0</v>
      </c>
      <c r="BF136" s="178">
        <f>IF(N136="snížená",J136,0)</f>
        <v>0</v>
      </c>
      <c r="BG136" s="178">
        <f>IF(N136="zákl. přenesená",J136,0)</f>
        <v>0</v>
      </c>
      <c r="BH136" s="178">
        <f>IF(N136="sníž. přenesená",J136,0)</f>
        <v>0</v>
      </c>
      <c r="BI136" s="178">
        <f>IF(N136="nulová",J136,0)</f>
        <v>0</v>
      </c>
      <c r="BJ136" s="15" t="s">
        <v>104</v>
      </c>
      <c r="BK136" s="178">
        <f>ROUND(I136*H136,2)</f>
        <v>0</v>
      </c>
      <c r="BL136" s="15" t="s">
        <v>113</v>
      </c>
      <c r="BM136" s="177" t="s">
        <v>228</v>
      </c>
    </row>
    <row r="137" spans="1:65" s="2" customFormat="1" ht="29.25">
      <c r="A137" s="32"/>
      <c r="B137" s="33"/>
      <c r="C137" s="34"/>
      <c r="D137" s="179" t="s">
        <v>115</v>
      </c>
      <c r="E137" s="34"/>
      <c r="F137" s="180" t="s">
        <v>116</v>
      </c>
      <c r="G137" s="34"/>
      <c r="H137" s="34"/>
      <c r="I137" s="181"/>
      <c r="J137" s="34"/>
      <c r="K137" s="34"/>
      <c r="L137" s="37"/>
      <c r="M137" s="182"/>
      <c r="N137" s="183"/>
      <c r="O137" s="62"/>
      <c r="P137" s="62"/>
      <c r="Q137" s="62"/>
      <c r="R137" s="62"/>
      <c r="S137" s="62"/>
      <c r="T137" s="63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115</v>
      </c>
      <c r="AU137" s="15" t="s">
        <v>104</v>
      </c>
    </row>
    <row r="138" spans="1:65" s="2" customFormat="1" ht="60">
      <c r="A138" s="32"/>
      <c r="B138" s="33"/>
      <c r="C138" s="166" t="s">
        <v>229</v>
      </c>
      <c r="D138" s="166" t="s">
        <v>108</v>
      </c>
      <c r="E138" s="167" t="s">
        <v>230</v>
      </c>
      <c r="F138" s="168" t="s">
        <v>231</v>
      </c>
      <c r="G138" s="169" t="s">
        <v>111</v>
      </c>
      <c r="H138" s="170">
        <v>1</v>
      </c>
      <c r="I138" s="171"/>
      <c r="J138" s="172">
        <f>ROUND(I138*H138,2)</f>
        <v>0</v>
      </c>
      <c r="K138" s="168" t="s">
        <v>112</v>
      </c>
      <c r="L138" s="37"/>
      <c r="M138" s="173" t="s">
        <v>28</v>
      </c>
      <c r="N138" s="174" t="s">
        <v>47</v>
      </c>
      <c r="O138" s="62"/>
      <c r="P138" s="175">
        <f>O138*H138</f>
        <v>0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7" t="s">
        <v>113</v>
      </c>
      <c r="AT138" s="177" t="s">
        <v>108</v>
      </c>
      <c r="AU138" s="177" t="s">
        <v>104</v>
      </c>
      <c r="AY138" s="15" t="s">
        <v>105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5" t="s">
        <v>104</v>
      </c>
      <c r="BK138" s="178">
        <f>ROUND(I138*H138,2)</f>
        <v>0</v>
      </c>
      <c r="BL138" s="15" t="s">
        <v>113</v>
      </c>
      <c r="BM138" s="177" t="s">
        <v>232</v>
      </c>
    </row>
    <row r="139" spans="1:65" s="2" customFormat="1" ht="29.25">
      <c r="A139" s="32"/>
      <c r="B139" s="33"/>
      <c r="C139" s="34"/>
      <c r="D139" s="179" t="s">
        <v>115</v>
      </c>
      <c r="E139" s="34"/>
      <c r="F139" s="180" t="s">
        <v>116</v>
      </c>
      <c r="G139" s="34"/>
      <c r="H139" s="34"/>
      <c r="I139" s="181"/>
      <c r="J139" s="34"/>
      <c r="K139" s="34"/>
      <c r="L139" s="37"/>
      <c r="M139" s="182"/>
      <c r="N139" s="183"/>
      <c r="O139" s="62"/>
      <c r="P139" s="62"/>
      <c r="Q139" s="62"/>
      <c r="R139" s="62"/>
      <c r="S139" s="62"/>
      <c r="T139" s="63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115</v>
      </c>
      <c r="AU139" s="15" t="s">
        <v>104</v>
      </c>
    </row>
    <row r="140" spans="1:65" s="2" customFormat="1" ht="72">
      <c r="A140" s="32"/>
      <c r="B140" s="33"/>
      <c r="C140" s="166" t="s">
        <v>233</v>
      </c>
      <c r="D140" s="166" t="s">
        <v>108</v>
      </c>
      <c r="E140" s="167" t="s">
        <v>234</v>
      </c>
      <c r="F140" s="168" t="s">
        <v>235</v>
      </c>
      <c r="G140" s="169" t="s">
        <v>111</v>
      </c>
      <c r="H140" s="170">
        <v>2</v>
      </c>
      <c r="I140" s="171"/>
      <c r="J140" s="172">
        <f>ROUND(I140*H140,2)</f>
        <v>0</v>
      </c>
      <c r="K140" s="168" t="s">
        <v>112</v>
      </c>
      <c r="L140" s="37"/>
      <c r="M140" s="173" t="s">
        <v>28</v>
      </c>
      <c r="N140" s="174" t="s">
        <v>47</v>
      </c>
      <c r="O140" s="62"/>
      <c r="P140" s="175">
        <f>O140*H140</f>
        <v>0</v>
      </c>
      <c r="Q140" s="175">
        <v>0</v>
      </c>
      <c r="R140" s="175">
        <f>Q140*H140</f>
        <v>0</v>
      </c>
      <c r="S140" s="175">
        <v>0</v>
      </c>
      <c r="T140" s="17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77" t="s">
        <v>113</v>
      </c>
      <c r="AT140" s="177" t="s">
        <v>108</v>
      </c>
      <c r="AU140" s="177" t="s">
        <v>104</v>
      </c>
      <c r="AY140" s="15" t="s">
        <v>105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15" t="s">
        <v>104</v>
      </c>
      <c r="BK140" s="178">
        <f>ROUND(I140*H140,2)</f>
        <v>0</v>
      </c>
      <c r="BL140" s="15" t="s">
        <v>113</v>
      </c>
      <c r="BM140" s="177" t="s">
        <v>236</v>
      </c>
    </row>
    <row r="141" spans="1:65" s="2" customFormat="1" ht="29.25">
      <c r="A141" s="32"/>
      <c r="B141" s="33"/>
      <c r="C141" s="34"/>
      <c r="D141" s="179" t="s">
        <v>115</v>
      </c>
      <c r="E141" s="34"/>
      <c r="F141" s="180" t="s">
        <v>116</v>
      </c>
      <c r="G141" s="34"/>
      <c r="H141" s="34"/>
      <c r="I141" s="181"/>
      <c r="J141" s="34"/>
      <c r="K141" s="34"/>
      <c r="L141" s="37"/>
      <c r="M141" s="182"/>
      <c r="N141" s="183"/>
      <c r="O141" s="62"/>
      <c r="P141" s="62"/>
      <c r="Q141" s="62"/>
      <c r="R141" s="62"/>
      <c r="S141" s="62"/>
      <c r="T141" s="63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115</v>
      </c>
      <c r="AU141" s="15" t="s">
        <v>104</v>
      </c>
    </row>
    <row r="142" spans="1:65" s="2" customFormat="1" ht="48">
      <c r="A142" s="32"/>
      <c r="B142" s="33"/>
      <c r="C142" s="166" t="s">
        <v>237</v>
      </c>
      <c r="D142" s="166" t="s">
        <v>108</v>
      </c>
      <c r="E142" s="167" t="s">
        <v>238</v>
      </c>
      <c r="F142" s="168" t="s">
        <v>239</v>
      </c>
      <c r="G142" s="169" t="s">
        <v>111</v>
      </c>
      <c r="H142" s="170">
        <v>10</v>
      </c>
      <c r="I142" s="171"/>
      <c r="J142" s="172">
        <f>ROUND(I142*H142,2)</f>
        <v>0</v>
      </c>
      <c r="K142" s="168" t="s">
        <v>112</v>
      </c>
      <c r="L142" s="37"/>
      <c r="M142" s="173" t="s">
        <v>28</v>
      </c>
      <c r="N142" s="174" t="s">
        <v>47</v>
      </c>
      <c r="O142" s="62"/>
      <c r="P142" s="175">
        <f>O142*H142</f>
        <v>0</v>
      </c>
      <c r="Q142" s="175">
        <v>0</v>
      </c>
      <c r="R142" s="175">
        <f>Q142*H142</f>
        <v>0</v>
      </c>
      <c r="S142" s="175">
        <v>0</v>
      </c>
      <c r="T142" s="17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77" t="s">
        <v>113</v>
      </c>
      <c r="AT142" s="177" t="s">
        <v>108</v>
      </c>
      <c r="AU142" s="177" t="s">
        <v>104</v>
      </c>
      <c r="AY142" s="15" t="s">
        <v>105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15" t="s">
        <v>104</v>
      </c>
      <c r="BK142" s="178">
        <f>ROUND(I142*H142,2)</f>
        <v>0</v>
      </c>
      <c r="BL142" s="15" t="s">
        <v>113</v>
      </c>
      <c r="BM142" s="177" t="s">
        <v>240</v>
      </c>
    </row>
    <row r="143" spans="1:65" s="2" customFormat="1" ht="29.25">
      <c r="A143" s="32"/>
      <c r="B143" s="33"/>
      <c r="C143" s="34"/>
      <c r="D143" s="179" t="s">
        <v>115</v>
      </c>
      <c r="E143" s="34"/>
      <c r="F143" s="180" t="s">
        <v>116</v>
      </c>
      <c r="G143" s="34"/>
      <c r="H143" s="34"/>
      <c r="I143" s="181"/>
      <c r="J143" s="34"/>
      <c r="K143" s="34"/>
      <c r="L143" s="37"/>
      <c r="M143" s="182"/>
      <c r="N143" s="183"/>
      <c r="O143" s="62"/>
      <c r="P143" s="62"/>
      <c r="Q143" s="62"/>
      <c r="R143" s="62"/>
      <c r="S143" s="62"/>
      <c r="T143" s="63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115</v>
      </c>
      <c r="AU143" s="15" t="s">
        <v>104</v>
      </c>
    </row>
    <row r="144" spans="1:65" s="2" customFormat="1" ht="48">
      <c r="A144" s="32"/>
      <c r="B144" s="33"/>
      <c r="C144" s="166" t="s">
        <v>241</v>
      </c>
      <c r="D144" s="166" t="s">
        <v>108</v>
      </c>
      <c r="E144" s="167" t="s">
        <v>242</v>
      </c>
      <c r="F144" s="168" t="s">
        <v>243</v>
      </c>
      <c r="G144" s="169" t="s">
        <v>111</v>
      </c>
      <c r="H144" s="170">
        <v>1</v>
      </c>
      <c r="I144" s="171"/>
      <c r="J144" s="172">
        <f>ROUND(I144*H144,2)</f>
        <v>0</v>
      </c>
      <c r="K144" s="168" t="s">
        <v>112</v>
      </c>
      <c r="L144" s="37"/>
      <c r="M144" s="173" t="s">
        <v>28</v>
      </c>
      <c r="N144" s="174" t="s">
        <v>47</v>
      </c>
      <c r="O144" s="62"/>
      <c r="P144" s="175">
        <f>O144*H144</f>
        <v>0</v>
      </c>
      <c r="Q144" s="175">
        <v>0</v>
      </c>
      <c r="R144" s="175">
        <f>Q144*H144</f>
        <v>0</v>
      </c>
      <c r="S144" s="175">
        <v>0</v>
      </c>
      <c r="T144" s="17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7" t="s">
        <v>113</v>
      </c>
      <c r="AT144" s="177" t="s">
        <v>108</v>
      </c>
      <c r="AU144" s="177" t="s">
        <v>104</v>
      </c>
      <c r="AY144" s="15" t="s">
        <v>105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15" t="s">
        <v>104</v>
      </c>
      <c r="BK144" s="178">
        <f>ROUND(I144*H144,2)</f>
        <v>0</v>
      </c>
      <c r="BL144" s="15" t="s">
        <v>113</v>
      </c>
      <c r="BM144" s="177" t="s">
        <v>244</v>
      </c>
    </row>
    <row r="145" spans="1:65" s="2" customFormat="1" ht="29.25">
      <c r="A145" s="32"/>
      <c r="B145" s="33"/>
      <c r="C145" s="34"/>
      <c r="D145" s="179" t="s">
        <v>115</v>
      </c>
      <c r="E145" s="34"/>
      <c r="F145" s="180" t="s">
        <v>116</v>
      </c>
      <c r="G145" s="34"/>
      <c r="H145" s="34"/>
      <c r="I145" s="181"/>
      <c r="J145" s="34"/>
      <c r="K145" s="34"/>
      <c r="L145" s="37"/>
      <c r="M145" s="182"/>
      <c r="N145" s="183"/>
      <c r="O145" s="62"/>
      <c r="P145" s="62"/>
      <c r="Q145" s="62"/>
      <c r="R145" s="62"/>
      <c r="S145" s="62"/>
      <c r="T145" s="63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115</v>
      </c>
      <c r="AU145" s="15" t="s">
        <v>104</v>
      </c>
    </row>
    <row r="146" spans="1:65" s="2" customFormat="1" ht="48">
      <c r="A146" s="32"/>
      <c r="B146" s="33"/>
      <c r="C146" s="166" t="s">
        <v>245</v>
      </c>
      <c r="D146" s="166" t="s">
        <v>108</v>
      </c>
      <c r="E146" s="167" t="s">
        <v>246</v>
      </c>
      <c r="F146" s="168" t="s">
        <v>247</v>
      </c>
      <c r="G146" s="169" t="s">
        <v>111</v>
      </c>
      <c r="H146" s="170">
        <v>1</v>
      </c>
      <c r="I146" s="171"/>
      <c r="J146" s="172">
        <f>ROUND(I146*H146,2)</f>
        <v>0</v>
      </c>
      <c r="K146" s="168" t="s">
        <v>112</v>
      </c>
      <c r="L146" s="37"/>
      <c r="M146" s="173" t="s">
        <v>28</v>
      </c>
      <c r="N146" s="174" t="s">
        <v>47</v>
      </c>
      <c r="O146" s="62"/>
      <c r="P146" s="175">
        <f>O146*H146</f>
        <v>0</v>
      </c>
      <c r="Q146" s="175">
        <v>0</v>
      </c>
      <c r="R146" s="175">
        <f>Q146*H146</f>
        <v>0</v>
      </c>
      <c r="S146" s="175">
        <v>0</v>
      </c>
      <c r="T146" s="17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7" t="s">
        <v>113</v>
      </c>
      <c r="AT146" s="177" t="s">
        <v>108</v>
      </c>
      <c r="AU146" s="177" t="s">
        <v>104</v>
      </c>
      <c r="AY146" s="15" t="s">
        <v>105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15" t="s">
        <v>104</v>
      </c>
      <c r="BK146" s="178">
        <f>ROUND(I146*H146,2)</f>
        <v>0</v>
      </c>
      <c r="BL146" s="15" t="s">
        <v>113</v>
      </c>
      <c r="BM146" s="177" t="s">
        <v>248</v>
      </c>
    </row>
    <row r="147" spans="1:65" s="2" customFormat="1" ht="29.25">
      <c r="A147" s="32"/>
      <c r="B147" s="33"/>
      <c r="C147" s="34"/>
      <c r="D147" s="179" t="s">
        <v>115</v>
      </c>
      <c r="E147" s="34"/>
      <c r="F147" s="180" t="s">
        <v>116</v>
      </c>
      <c r="G147" s="34"/>
      <c r="H147" s="34"/>
      <c r="I147" s="181"/>
      <c r="J147" s="34"/>
      <c r="K147" s="34"/>
      <c r="L147" s="37"/>
      <c r="M147" s="182"/>
      <c r="N147" s="183"/>
      <c r="O147" s="62"/>
      <c r="P147" s="62"/>
      <c r="Q147" s="62"/>
      <c r="R147" s="62"/>
      <c r="S147" s="62"/>
      <c r="T147" s="63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115</v>
      </c>
      <c r="AU147" s="15" t="s">
        <v>104</v>
      </c>
    </row>
    <row r="148" spans="1:65" s="2" customFormat="1" ht="60">
      <c r="A148" s="32"/>
      <c r="B148" s="33"/>
      <c r="C148" s="166" t="s">
        <v>249</v>
      </c>
      <c r="D148" s="166" t="s">
        <v>108</v>
      </c>
      <c r="E148" s="167" t="s">
        <v>250</v>
      </c>
      <c r="F148" s="168" t="s">
        <v>251</v>
      </c>
      <c r="G148" s="169" t="s">
        <v>111</v>
      </c>
      <c r="H148" s="170">
        <v>2</v>
      </c>
      <c r="I148" s="171"/>
      <c r="J148" s="172">
        <f>ROUND(I148*H148,2)</f>
        <v>0</v>
      </c>
      <c r="K148" s="168" t="s">
        <v>112</v>
      </c>
      <c r="L148" s="37"/>
      <c r="M148" s="173" t="s">
        <v>28</v>
      </c>
      <c r="N148" s="174" t="s">
        <v>47</v>
      </c>
      <c r="O148" s="62"/>
      <c r="P148" s="175">
        <f>O148*H148</f>
        <v>0</v>
      </c>
      <c r="Q148" s="175">
        <v>0</v>
      </c>
      <c r="R148" s="175">
        <f>Q148*H148</f>
        <v>0</v>
      </c>
      <c r="S148" s="175">
        <v>0</v>
      </c>
      <c r="T148" s="17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7" t="s">
        <v>113</v>
      </c>
      <c r="AT148" s="177" t="s">
        <v>108</v>
      </c>
      <c r="AU148" s="177" t="s">
        <v>104</v>
      </c>
      <c r="AY148" s="15" t="s">
        <v>105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15" t="s">
        <v>104</v>
      </c>
      <c r="BK148" s="178">
        <f>ROUND(I148*H148,2)</f>
        <v>0</v>
      </c>
      <c r="BL148" s="15" t="s">
        <v>113</v>
      </c>
      <c r="BM148" s="177" t="s">
        <v>252</v>
      </c>
    </row>
    <row r="149" spans="1:65" s="2" customFormat="1" ht="29.25">
      <c r="A149" s="32"/>
      <c r="B149" s="33"/>
      <c r="C149" s="34"/>
      <c r="D149" s="179" t="s">
        <v>115</v>
      </c>
      <c r="E149" s="34"/>
      <c r="F149" s="180" t="s">
        <v>116</v>
      </c>
      <c r="G149" s="34"/>
      <c r="H149" s="34"/>
      <c r="I149" s="181"/>
      <c r="J149" s="34"/>
      <c r="K149" s="34"/>
      <c r="L149" s="37"/>
      <c r="M149" s="182"/>
      <c r="N149" s="183"/>
      <c r="O149" s="62"/>
      <c r="P149" s="62"/>
      <c r="Q149" s="62"/>
      <c r="R149" s="62"/>
      <c r="S149" s="62"/>
      <c r="T149" s="63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115</v>
      </c>
      <c r="AU149" s="15" t="s">
        <v>104</v>
      </c>
    </row>
    <row r="150" spans="1:65" s="2" customFormat="1" ht="48">
      <c r="A150" s="32"/>
      <c r="B150" s="33"/>
      <c r="C150" s="166" t="s">
        <v>253</v>
      </c>
      <c r="D150" s="166" t="s">
        <v>108</v>
      </c>
      <c r="E150" s="167" t="s">
        <v>254</v>
      </c>
      <c r="F150" s="168" t="s">
        <v>255</v>
      </c>
      <c r="G150" s="169" t="s">
        <v>111</v>
      </c>
      <c r="H150" s="170">
        <v>2</v>
      </c>
      <c r="I150" s="171"/>
      <c r="J150" s="172">
        <f>ROUND(I150*H150,2)</f>
        <v>0</v>
      </c>
      <c r="K150" s="168" t="s">
        <v>112</v>
      </c>
      <c r="L150" s="37"/>
      <c r="M150" s="173" t="s">
        <v>28</v>
      </c>
      <c r="N150" s="174" t="s">
        <v>47</v>
      </c>
      <c r="O150" s="62"/>
      <c r="P150" s="175">
        <f>O150*H150</f>
        <v>0</v>
      </c>
      <c r="Q150" s="175">
        <v>0</v>
      </c>
      <c r="R150" s="175">
        <f>Q150*H150</f>
        <v>0</v>
      </c>
      <c r="S150" s="175">
        <v>0</v>
      </c>
      <c r="T150" s="17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7" t="s">
        <v>113</v>
      </c>
      <c r="AT150" s="177" t="s">
        <v>108</v>
      </c>
      <c r="AU150" s="177" t="s">
        <v>104</v>
      </c>
      <c r="AY150" s="15" t="s">
        <v>105</v>
      </c>
      <c r="BE150" s="178">
        <f>IF(N150="základní",J150,0)</f>
        <v>0</v>
      </c>
      <c r="BF150" s="178">
        <f>IF(N150="snížená",J150,0)</f>
        <v>0</v>
      </c>
      <c r="BG150" s="178">
        <f>IF(N150="zákl. přenesená",J150,0)</f>
        <v>0</v>
      </c>
      <c r="BH150" s="178">
        <f>IF(N150="sníž. přenesená",J150,0)</f>
        <v>0</v>
      </c>
      <c r="BI150" s="178">
        <f>IF(N150="nulová",J150,0)</f>
        <v>0</v>
      </c>
      <c r="BJ150" s="15" t="s">
        <v>104</v>
      </c>
      <c r="BK150" s="178">
        <f>ROUND(I150*H150,2)</f>
        <v>0</v>
      </c>
      <c r="BL150" s="15" t="s">
        <v>113</v>
      </c>
      <c r="BM150" s="177" t="s">
        <v>256</v>
      </c>
    </row>
    <row r="151" spans="1:65" s="2" customFormat="1" ht="29.25">
      <c r="A151" s="32"/>
      <c r="B151" s="33"/>
      <c r="C151" s="34"/>
      <c r="D151" s="179" t="s">
        <v>115</v>
      </c>
      <c r="E151" s="34"/>
      <c r="F151" s="180" t="s">
        <v>116</v>
      </c>
      <c r="G151" s="34"/>
      <c r="H151" s="34"/>
      <c r="I151" s="181"/>
      <c r="J151" s="34"/>
      <c r="K151" s="34"/>
      <c r="L151" s="37"/>
      <c r="M151" s="182"/>
      <c r="N151" s="183"/>
      <c r="O151" s="62"/>
      <c r="P151" s="62"/>
      <c r="Q151" s="62"/>
      <c r="R151" s="62"/>
      <c r="S151" s="62"/>
      <c r="T151" s="63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115</v>
      </c>
      <c r="AU151" s="15" t="s">
        <v>104</v>
      </c>
    </row>
    <row r="152" spans="1:65" s="2" customFormat="1" ht="48">
      <c r="A152" s="32"/>
      <c r="B152" s="33"/>
      <c r="C152" s="166" t="s">
        <v>257</v>
      </c>
      <c r="D152" s="166" t="s">
        <v>108</v>
      </c>
      <c r="E152" s="167" t="s">
        <v>258</v>
      </c>
      <c r="F152" s="168" t="s">
        <v>259</v>
      </c>
      <c r="G152" s="169" t="s">
        <v>111</v>
      </c>
      <c r="H152" s="170">
        <v>1</v>
      </c>
      <c r="I152" s="171"/>
      <c r="J152" s="172">
        <f>ROUND(I152*H152,2)</f>
        <v>0</v>
      </c>
      <c r="K152" s="168" t="s">
        <v>112</v>
      </c>
      <c r="L152" s="37"/>
      <c r="M152" s="173" t="s">
        <v>28</v>
      </c>
      <c r="N152" s="174" t="s">
        <v>47</v>
      </c>
      <c r="O152" s="62"/>
      <c r="P152" s="175">
        <f>O152*H152</f>
        <v>0</v>
      </c>
      <c r="Q152" s="175">
        <v>0</v>
      </c>
      <c r="R152" s="175">
        <f>Q152*H152</f>
        <v>0</v>
      </c>
      <c r="S152" s="175">
        <v>0</v>
      </c>
      <c r="T152" s="17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7" t="s">
        <v>113</v>
      </c>
      <c r="AT152" s="177" t="s">
        <v>108</v>
      </c>
      <c r="AU152" s="177" t="s">
        <v>104</v>
      </c>
      <c r="AY152" s="15" t="s">
        <v>105</v>
      </c>
      <c r="BE152" s="178">
        <f>IF(N152="základní",J152,0)</f>
        <v>0</v>
      </c>
      <c r="BF152" s="178">
        <f>IF(N152="snížená",J152,0)</f>
        <v>0</v>
      </c>
      <c r="BG152" s="178">
        <f>IF(N152="zákl. přenesená",J152,0)</f>
        <v>0</v>
      </c>
      <c r="BH152" s="178">
        <f>IF(N152="sníž. přenesená",J152,0)</f>
        <v>0</v>
      </c>
      <c r="BI152" s="178">
        <f>IF(N152="nulová",J152,0)</f>
        <v>0</v>
      </c>
      <c r="BJ152" s="15" t="s">
        <v>104</v>
      </c>
      <c r="BK152" s="178">
        <f>ROUND(I152*H152,2)</f>
        <v>0</v>
      </c>
      <c r="BL152" s="15" t="s">
        <v>113</v>
      </c>
      <c r="BM152" s="177" t="s">
        <v>260</v>
      </c>
    </row>
    <row r="153" spans="1:65" s="2" customFormat="1" ht="29.25">
      <c r="A153" s="32"/>
      <c r="B153" s="33"/>
      <c r="C153" s="34"/>
      <c r="D153" s="179" t="s">
        <v>115</v>
      </c>
      <c r="E153" s="34"/>
      <c r="F153" s="180" t="s">
        <v>116</v>
      </c>
      <c r="G153" s="34"/>
      <c r="H153" s="34"/>
      <c r="I153" s="181"/>
      <c r="J153" s="34"/>
      <c r="K153" s="34"/>
      <c r="L153" s="37"/>
      <c r="M153" s="182"/>
      <c r="N153" s="183"/>
      <c r="O153" s="62"/>
      <c r="P153" s="62"/>
      <c r="Q153" s="62"/>
      <c r="R153" s="62"/>
      <c r="S153" s="62"/>
      <c r="T153" s="63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115</v>
      </c>
      <c r="AU153" s="15" t="s">
        <v>104</v>
      </c>
    </row>
    <row r="154" spans="1:65" s="2" customFormat="1" ht="36">
      <c r="A154" s="32"/>
      <c r="B154" s="33"/>
      <c r="C154" s="166" t="s">
        <v>261</v>
      </c>
      <c r="D154" s="166" t="s">
        <v>108</v>
      </c>
      <c r="E154" s="167" t="s">
        <v>262</v>
      </c>
      <c r="F154" s="168" t="s">
        <v>263</v>
      </c>
      <c r="G154" s="169" t="s">
        <v>111</v>
      </c>
      <c r="H154" s="170">
        <v>1</v>
      </c>
      <c r="I154" s="171"/>
      <c r="J154" s="172">
        <f>ROUND(I154*H154,2)</f>
        <v>0</v>
      </c>
      <c r="K154" s="168" t="s">
        <v>112</v>
      </c>
      <c r="L154" s="37"/>
      <c r="M154" s="173" t="s">
        <v>28</v>
      </c>
      <c r="N154" s="174" t="s">
        <v>47</v>
      </c>
      <c r="O154" s="62"/>
      <c r="P154" s="175">
        <f>O154*H154</f>
        <v>0</v>
      </c>
      <c r="Q154" s="175">
        <v>0</v>
      </c>
      <c r="R154" s="175">
        <f>Q154*H154</f>
        <v>0</v>
      </c>
      <c r="S154" s="175">
        <v>0</v>
      </c>
      <c r="T154" s="17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7" t="s">
        <v>113</v>
      </c>
      <c r="AT154" s="177" t="s">
        <v>108</v>
      </c>
      <c r="AU154" s="177" t="s">
        <v>104</v>
      </c>
      <c r="AY154" s="15" t="s">
        <v>105</v>
      </c>
      <c r="BE154" s="178">
        <f>IF(N154="základní",J154,0)</f>
        <v>0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15" t="s">
        <v>104</v>
      </c>
      <c r="BK154" s="178">
        <f>ROUND(I154*H154,2)</f>
        <v>0</v>
      </c>
      <c r="BL154" s="15" t="s">
        <v>113</v>
      </c>
      <c r="BM154" s="177" t="s">
        <v>264</v>
      </c>
    </row>
    <row r="155" spans="1:65" s="2" customFormat="1" ht="29.25">
      <c r="A155" s="32"/>
      <c r="B155" s="33"/>
      <c r="C155" s="34"/>
      <c r="D155" s="179" t="s">
        <v>115</v>
      </c>
      <c r="E155" s="34"/>
      <c r="F155" s="180" t="s">
        <v>116</v>
      </c>
      <c r="G155" s="34"/>
      <c r="H155" s="34"/>
      <c r="I155" s="181"/>
      <c r="J155" s="34"/>
      <c r="K155" s="34"/>
      <c r="L155" s="37"/>
      <c r="M155" s="182"/>
      <c r="N155" s="183"/>
      <c r="O155" s="62"/>
      <c r="P155" s="62"/>
      <c r="Q155" s="62"/>
      <c r="R155" s="62"/>
      <c r="S155" s="62"/>
      <c r="T155" s="63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115</v>
      </c>
      <c r="AU155" s="15" t="s">
        <v>104</v>
      </c>
    </row>
    <row r="156" spans="1:65" s="2" customFormat="1" ht="36">
      <c r="A156" s="32"/>
      <c r="B156" s="33"/>
      <c r="C156" s="166" t="s">
        <v>265</v>
      </c>
      <c r="D156" s="166" t="s">
        <v>108</v>
      </c>
      <c r="E156" s="167" t="s">
        <v>266</v>
      </c>
      <c r="F156" s="168" t="s">
        <v>267</v>
      </c>
      <c r="G156" s="169" t="s">
        <v>111</v>
      </c>
      <c r="H156" s="170">
        <v>1</v>
      </c>
      <c r="I156" s="171"/>
      <c r="J156" s="172">
        <f>ROUND(I156*H156,2)</f>
        <v>0</v>
      </c>
      <c r="K156" s="168" t="s">
        <v>112</v>
      </c>
      <c r="L156" s="37"/>
      <c r="M156" s="173" t="s">
        <v>28</v>
      </c>
      <c r="N156" s="174" t="s">
        <v>47</v>
      </c>
      <c r="O156" s="62"/>
      <c r="P156" s="175">
        <f>O156*H156</f>
        <v>0</v>
      </c>
      <c r="Q156" s="175">
        <v>0</v>
      </c>
      <c r="R156" s="175">
        <f>Q156*H156</f>
        <v>0</v>
      </c>
      <c r="S156" s="175">
        <v>0</v>
      </c>
      <c r="T156" s="17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7" t="s">
        <v>113</v>
      </c>
      <c r="AT156" s="177" t="s">
        <v>108</v>
      </c>
      <c r="AU156" s="177" t="s">
        <v>104</v>
      </c>
      <c r="AY156" s="15" t="s">
        <v>105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15" t="s">
        <v>104</v>
      </c>
      <c r="BK156" s="178">
        <f>ROUND(I156*H156,2)</f>
        <v>0</v>
      </c>
      <c r="BL156" s="15" t="s">
        <v>113</v>
      </c>
      <c r="BM156" s="177" t="s">
        <v>268</v>
      </c>
    </row>
    <row r="157" spans="1:65" s="2" customFormat="1" ht="29.25">
      <c r="A157" s="32"/>
      <c r="B157" s="33"/>
      <c r="C157" s="34"/>
      <c r="D157" s="179" t="s">
        <v>115</v>
      </c>
      <c r="E157" s="34"/>
      <c r="F157" s="180" t="s">
        <v>116</v>
      </c>
      <c r="G157" s="34"/>
      <c r="H157" s="34"/>
      <c r="I157" s="181"/>
      <c r="J157" s="34"/>
      <c r="K157" s="34"/>
      <c r="L157" s="37"/>
      <c r="M157" s="182"/>
      <c r="N157" s="183"/>
      <c r="O157" s="62"/>
      <c r="P157" s="62"/>
      <c r="Q157" s="62"/>
      <c r="R157" s="62"/>
      <c r="S157" s="62"/>
      <c r="T157" s="63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115</v>
      </c>
      <c r="AU157" s="15" t="s">
        <v>104</v>
      </c>
    </row>
    <row r="158" spans="1:65" s="2" customFormat="1" ht="48">
      <c r="A158" s="32"/>
      <c r="B158" s="33"/>
      <c r="C158" s="166" t="s">
        <v>269</v>
      </c>
      <c r="D158" s="166" t="s">
        <v>108</v>
      </c>
      <c r="E158" s="167" t="s">
        <v>270</v>
      </c>
      <c r="F158" s="168" t="s">
        <v>271</v>
      </c>
      <c r="G158" s="169" t="s">
        <v>111</v>
      </c>
      <c r="H158" s="170">
        <v>1</v>
      </c>
      <c r="I158" s="171"/>
      <c r="J158" s="172">
        <f>ROUND(I158*H158,2)</f>
        <v>0</v>
      </c>
      <c r="K158" s="168" t="s">
        <v>112</v>
      </c>
      <c r="L158" s="37"/>
      <c r="M158" s="173" t="s">
        <v>28</v>
      </c>
      <c r="N158" s="174" t="s">
        <v>47</v>
      </c>
      <c r="O158" s="62"/>
      <c r="P158" s="175">
        <f>O158*H158</f>
        <v>0</v>
      </c>
      <c r="Q158" s="175">
        <v>0</v>
      </c>
      <c r="R158" s="175">
        <f>Q158*H158</f>
        <v>0</v>
      </c>
      <c r="S158" s="175">
        <v>0</v>
      </c>
      <c r="T158" s="17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7" t="s">
        <v>113</v>
      </c>
      <c r="AT158" s="177" t="s">
        <v>108</v>
      </c>
      <c r="AU158" s="177" t="s">
        <v>104</v>
      </c>
      <c r="AY158" s="15" t="s">
        <v>105</v>
      </c>
      <c r="BE158" s="178">
        <f>IF(N158="základní",J158,0)</f>
        <v>0</v>
      </c>
      <c r="BF158" s="178">
        <f>IF(N158="snížená",J158,0)</f>
        <v>0</v>
      </c>
      <c r="BG158" s="178">
        <f>IF(N158="zákl. přenesená",J158,0)</f>
        <v>0</v>
      </c>
      <c r="BH158" s="178">
        <f>IF(N158="sníž. přenesená",J158,0)</f>
        <v>0</v>
      </c>
      <c r="BI158" s="178">
        <f>IF(N158="nulová",J158,0)</f>
        <v>0</v>
      </c>
      <c r="BJ158" s="15" t="s">
        <v>104</v>
      </c>
      <c r="BK158" s="178">
        <f>ROUND(I158*H158,2)</f>
        <v>0</v>
      </c>
      <c r="BL158" s="15" t="s">
        <v>113</v>
      </c>
      <c r="BM158" s="177" t="s">
        <v>272</v>
      </c>
    </row>
    <row r="159" spans="1:65" s="2" customFormat="1" ht="29.25">
      <c r="A159" s="32"/>
      <c r="B159" s="33"/>
      <c r="C159" s="34"/>
      <c r="D159" s="179" t="s">
        <v>115</v>
      </c>
      <c r="E159" s="34"/>
      <c r="F159" s="180" t="s">
        <v>116</v>
      </c>
      <c r="G159" s="34"/>
      <c r="H159" s="34"/>
      <c r="I159" s="181"/>
      <c r="J159" s="34"/>
      <c r="K159" s="34"/>
      <c r="L159" s="37"/>
      <c r="M159" s="182"/>
      <c r="N159" s="183"/>
      <c r="O159" s="62"/>
      <c r="P159" s="62"/>
      <c r="Q159" s="62"/>
      <c r="R159" s="62"/>
      <c r="S159" s="62"/>
      <c r="T159" s="63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115</v>
      </c>
      <c r="AU159" s="15" t="s">
        <v>104</v>
      </c>
    </row>
    <row r="160" spans="1:65" s="2" customFormat="1" ht="48">
      <c r="A160" s="32"/>
      <c r="B160" s="33"/>
      <c r="C160" s="166" t="s">
        <v>273</v>
      </c>
      <c r="D160" s="166" t="s">
        <v>108</v>
      </c>
      <c r="E160" s="167" t="s">
        <v>274</v>
      </c>
      <c r="F160" s="168" t="s">
        <v>275</v>
      </c>
      <c r="G160" s="169" t="s">
        <v>111</v>
      </c>
      <c r="H160" s="170">
        <v>1</v>
      </c>
      <c r="I160" s="171"/>
      <c r="J160" s="172">
        <f>ROUND(I160*H160,2)</f>
        <v>0</v>
      </c>
      <c r="K160" s="168" t="s">
        <v>112</v>
      </c>
      <c r="L160" s="37"/>
      <c r="M160" s="173" t="s">
        <v>28</v>
      </c>
      <c r="N160" s="174" t="s">
        <v>47</v>
      </c>
      <c r="O160" s="62"/>
      <c r="P160" s="175">
        <f>O160*H160</f>
        <v>0</v>
      </c>
      <c r="Q160" s="175">
        <v>0</v>
      </c>
      <c r="R160" s="175">
        <f>Q160*H160</f>
        <v>0</v>
      </c>
      <c r="S160" s="175">
        <v>0</v>
      </c>
      <c r="T160" s="17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7" t="s">
        <v>113</v>
      </c>
      <c r="AT160" s="177" t="s">
        <v>108</v>
      </c>
      <c r="AU160" s="177" t="s">
        <v>104</v>
      </c>
      <c r="AY160" s="15" t="s">
        <v>105</v>
      </c>
      <c r="BE160" s="178">
        <f>IF(N160="základní",J160,0)</f>
        <v>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15" t="s">
        <v>104</v>
      </c>
      <c r="BK160" s="178">
        <f>ROUND(I160*H160,2)</f>
        <v>0</v>
      </c>
      <c r="BL160" s="15" t="s">
        <v>113</v>
      </c>
      <c r="BM160" s="177" t="s">
        <v>276</v>
      </c>
    </row>
    <row r="161" spans="1:65" s="2" customFormat="1" ht="29.25">
      <c r="A161" s="32"/>
      <c r="B161" s="33"/>
      <c r="C161" s="34"/>
      <c r="D161" s="179" t="s">
        <v>115</v>
      </c>
      <c r="E161" s="34"/>
      <c r="F161" s="180" t="s">
        <v>116</v>
      </c>
      <c r="G161" s="34"/>
      <c r="H161" s="34"/>
      <c r="I161" s="181"/>
      <c r="J161" s="34"/>
      <c r="K161" s="34"/>
      <c r="L161" s="37"/>
      <c r="M161" s="182"/>
      <c r="N161" s="183"/>
      <c r="O161" s="62"/>
      <c r="P161" s="62"/>
      <c r="Q161" s="62"/>
      <c r="R161" s="62"/>
      <c r="S161" s="62"/>
      <c r="T161" s="63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115</v>
      </c>
      <c r="AU161" s="15" t="s">
        <v>104</v>
      </c>
    </row>
    <row r="162" spans="1:65" s="2" customFormat="1" ht="84">
      <c r="A162" s="32"/>
      <c r="B162" s="33"/>
      <c r="C162" s="166" t="s">
        <v>277</v>
      </c>
      <c r="D162" s="166" t="s">
        <v>108</v>
      </c>
      <c r="E162" s="167" t="s">
        <v>278</v>
      </c>
      <c r="F162" s="168" t="s">
        <v>279</v>
      </c>
      <c r="G162" s="169" t="s">
        <v>111</v>
      </c>
      <c r="H162" s="170">
        <v>1</v>
      </c>
      <c r="I162" s="171"/>
      <c r="J162" s="172">
        <f>ROUND(I162*H162,2)</f>
        <v>0</v>
      </c>
      <c r="K162" s="168" t="s">
        <v>112</v>
      </c>
      <c r="L162" s="37"/>
      <c r="M162" s="173" t="s">
        <v>28</v>
      </c>
      <c r="N162" s="174" t="s">
        <v>47</v>
      </c>
      <c r="O162" s="62"/>
      <c r="P162" s="175">
        <f>O162*H162</f>
        <v>0</v>
      </c>
      <c r="Q162" s="175">
        <v>0</v>
      </c>
      <c r="R162" s="175">
        <f>Q162*H162</f>
        <v>0</v>
      </c>
      <c r="S162" s="175">
        <v>0</v>
      </c>
      <c r="T162" s="17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7" t="s">
        <v>113</v>
      </c>
      <c r="AT162" s="177" t="s">
        <v>108</v>
      </c>
      <c r="AU162" s="177" t="s">
        <v>104</v>
      </c>
      <c r="AY162" s="15" t="s">
        <v>105</v>
      </c>
      <c r="BE162" s="178">
        <f>IF(N162="základní",J162,0)</f>
        <v>0</v>
      </c>
      <c r="BF162" s="178">
        <f>IF(N162="snížená",J162,0)</f>
        <v>0</v>
      </c>
      <c r="BG162" s="178">
        <f>IF(N162="zákl. přenesená",J162,0)</f>
        <v>0</v>
      </c>
      <c r="BH162" s="178">
        <f>IF(N162="sníž. přenesená",J162,0)</f>
        <v>0</v>
      </c>
      <c r="BI162" s="178">
        <f>IF(N162="nulová",J162,0)</f>
        <v>0</v>
      </c>
      <c r="BJ162" s="15" t="s">
        <v>104</v>
      </c>
      <c r="BK162" s="178">
        <f>ROUND(I162*H162,2)</f>
        <v>0</v>
      </c>
      <c r="BL162" s="15" t="s">
        <v>113</v>
      </c>
      <c r="BM162" s="177" t="s">
        <v>280</v>
      </c>
    </row>
    <row r="163" spans="1:65" s="2" customFormat="1" ht="29.25">
      <c r="A163" s="32"/>
      <c r="B163" s="33"/>
      <c r="C163" s="34"/>
      <c r="D163" s="179" t="s">
        <v>115</v>
      </c>
      <c r="E163" s="34"/>
      <c r="F163" s="180" t="s">
        <v>116</v>
      </c>
      <c r="G163" s="34"/>
      <c r="H163" s="34"/>
      <c r="I163" s="181"/>
      <c r="J163" s="34"/>
      <c r="K163" s="34"/>
      <c r="L163" s="37"/>
      <c r="M163" s="182"/>
      <c r="N163" s="183"/>
      <c r="O163" s="62"/>
      <c r="P163" s="62"/>
      <c r="Q163" s="62"/>
      <c r="R163" s="62"/>
      <c r="S163" s="62"/>
      <c r="T163" s="63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115</v>
      </c>
      <c r="AU163" s="15" t="s">
        <v>104</v>
      </c>
    </row>
    <row r="164" spans="1:65" s="2" customFormat="1" ht="36">
      <c r="A164" s="32"/>
      <c r="B164" s="33"/>
      <c r="C164" s="166" t="s">
        <v>281</v>
      </c>
      <c r="D164" s="166" t="s">
        <v>108</v>
      </c>
      <c r="E164" s="167" t="s">
        <v>282</v>
      </c>
      <c r="F164" s="168" t="s">
        <v>283</v>
      </c>
      <c r="G164" s="169" t="s">
        <v>111</v>
      </c>
      <c r="H164" s="170">
        <v>2</v>
      </c>
      <c r="I164" s="171"/>
      <c r="J164" s="172">
        <f>ROUND(I164*H164,2)</f>
        <v>0</v>
      </c>
      <c r="K164" s="168" t="s">
        <v>112</v>
      </c>
      <c r="L164" s="37"/>
      <c r="M164" s="173" t="s">
        <v>28</v>
      </c>
      <c r="N164" s="174" t="s">
        <v>47</v>
      </c>
      <c r="O164" s="62"/>
      <c r="P164" s="175">
        <f>O164*H164</f>
        <v>0</v>
      </c>
      <c r="Q164" s="175">
        <v>0</v>
      </c>
      <c r="R164" s="175">
        <f>Q164*H164</f>
        <v>0</v>
      </c>
      <c r="S164" s="175">
        <v>0</v>
      </c>
      <c r="T164" s="17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7" t="s">
        <v>113</v>
      </c>
      <c r="AT164" s="177" t="s">
        <v>108</v>
      </c>
      <c r="AU164" s="177" t="s">
        <v>104</v>
      </c>
      <c r="AY164" s="15" t="s">
        <v>105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15" t="s">
        <v>104</v>
      </c>
      <c r="BK164" s="178">
        <f>ROUND(I164*H164,2)</f>
        <v>0</v>
      </c>
      <c r="BL164" s="15" t="s">
        <v>113</v>
      </c>
      <c r="BM164" s="177" t="s">
        <v>284</v>
      </c>
    </row>
    <row r="165" spans="1:65" s="2" customFormat="1" ht="29.25">
      <c r="A165" s="32"/>
      <c r="B165" s="33"/>
      <c r="C165" s="34"/>
      <c r="D165" s="179" t="s">
        <v>115</v>
      </c>
      <c r="E165" s="34"/>
      <c r="F165" s="180" t="s">
        <v>116</v>
      </c>
      <c r="G165" s="34"/>
      <c r="H165" s="34"/>
      <c r="I165" s="181"/>
      <c r="J165" s="34"/>
      <c r="K165" s="34"/>
      <c r="L165" s="37"/>
      <c r="M165" s="182"/>
      <c r="N165" s="183"/>
      <c r="O165" s="62"/>
      <c r="P165" s="62"/>
      <c r="Q165" s="62"/>
      <c r="R165" s="62"/>
      <c r="S165" s="62"/>
      <c r="T165" s="63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115</v>
      </c>
      <c r="AU165" s="15" t="s">
        <v>104</v>
      </c>
    </row>
    <row r="166" spans="1:65" s="2" customFormat="1" ht="48">
      <c r="A166" s="32"/>
      <c r="B166" s="33"/>
      <c r="C166" s="166" t="s">
        <v>285</v>
      </c>
      <c r="D166" s="166" t="s">
        <v>108</v>
      </c>
      <c r="E166" s="167" t="s">
        <v>286</v>
      </c>
      <c r="F166" s="168" t="s">
        <v>287</v>
      </c>
      <c r="G166" s="169" t="s">
        <v>111</v>
      </c>
      <c r="H166" s="170">
        <v>1</v>
      </c>
      <c r="I166" s="171"/>
      <c r="J166" s="172">
        <f>ROUND(I166*H166,2)</f>
        <v>0</v>
      </c>
      <c r="K166" s="168" t="s">
        <v>112</v>
      </c>
      <c r="L166" s="37"/>
      <c r="M166" s="173" t="s">
        <v>28</v>
      </c>
      <c r="N166" s="174" t="s">
        <v>47</v>
      </c>
      <c r="O166" s="62"/>
      <c r="P166" s="175">
        <f>O166*H166</f>
        <v>0</v>
      </c>
      <c r="Q166" s="175">
        <v>0</v>
      </c>
      <c r="R166" s="175">
        <f>Q166*H166</f>
        <v>0</v>
      </c>
      <c r="S166" s="175">
        <v>0</v>
      </c>
      <c r="T166" s="17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7" t="s">
        <v>113</v>
      </c>
      <c r="AT166" s="177" t="s">
        <v>108</v>
      </c>
      <c r="AU166" s="177" t="s">
        <v>104</v>
      </c>
      <c r="AY166" s="15" t="s">
        <v>105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15" t="s">
        <v>104</v>
      </c>
      <c r="BK166" s="178">
        <f>ROUND(I166*H166,2)</f>
        <v>0</v>
      </c>
      <c r="BL166" s="15" t="s">
        <v>113</v>
      </c>
      <c r="BM166" s="177" t="s">
        <v>288</v>
      </c>
    </row>
    <row r="167" spans="1:65" s="2" customFormat="1" ht="29.25">
      <c r="A167" s="32"/>
      <c r="B167" s="33"/>
      <c r="C167" s="34"/>
      <c r="D167" s="179" t="s">
        <v>115</v>
      </c>
      <c r="E167" s="34"/>
      <c r="F167" s="180" t="s">
        <v>116</v>
      </c>
      <c r="G167" s="34"/>
      <c r="H167" s="34"/>
      <c r="I167" s="181"/>
      <c r="J167" s="34"/>
      <c r="K167" s="34"/>
      <c r="L167" s="37"/>
      <c r="M167" s="182"/>
      <c r="N167" s="183"/>
      <c r="O167" s="62"/>
      <c r="P167" s="62"/>
      <c r="Q167" s="62"/>
      <c r="R167" s="62"/>
      <c r="S167" s="62"/>
      <c r="T167" s="63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115</v>
      </c>
      <c r="AU167" s="15" t="s">
        <v>104</v>
      </c>
    </row>
    <row r="168" spans="1:65" s="2" customFormat="1" ht="36">
      <c r="A168" s="32"/>
      <c r="B168" s="33"/>
      <c r="C168" s="166" t="s">
        <v>289</v>
      </c>
      <c r="D168" s="166" t="s">
        <v>108</v>
      </c>
      <c r="E168" s="167" t="s">
        <v>290</v>
      </c>
      <c r="F168" s="168" t="s">
        <v>291</v>
      </c>
      <c r="G168" s="169" t="s">
        <v>111</v>
      </c>
      <c r="H168" s="170">
        <v>1</v>
      </c>
      <c r="I168" s="171"/>
      <c r="J168" s="172">
        <f>ROUND(I168*H168,2)</f>
        <v>0</v>
      </c>
      <c r="K168" s="168" t="s">
        <v>112</v>
      </c>
      <c r="L168" s="37"/>
      <c r="M168" s="173" t="s">
        <v>28</v>
      </c>
      <c r="N168" s="174" t="s">
        <v>47</v>
      </c>
      <c r="O168" s="62"/>
      <c r="P168" s="175">
        <f>O168*H168</f>
        <v>0</v>
      </c>
      <c r="Q168" s="175">
        <v>0</v>
      </c>
      <c r="R168" s="175">
        <f>Q168*H168</f>
        <v>0</v>
      </c>
      <c r="S168" s="175">
        <v>0</v>
      </c>
      <c r="T168" s="17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7" t="s">
        <v>113</v>
      </c>
      <c r="AT168" s="177" t="s">
        <v>108</v>
      </c>
      <c r="AU168" s="177" t="s">
        <v>104</v>
      </c>
      <c r="AY168" s="15" t="s">
        <v>105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15" t="s">
        <v>104</v>
      </c>
      <c r="BK168" s="178">
        <f>ROUND(I168*H168,2)</f>
        <v>0</v>
      </c>
      <c r="BL168" s="15" t="s">
        <v>113</v>
      </c>
      <c r="BM168" s="177" t="s">
        <v>292</v>
      </c>
    </row>
    <row r="169" spans="1:65" s="2" customFormat="1" ht="29.25">
      <c r="A169" s="32"/>
      <c r="B169" s="33"/>
      <c r="C169" s="34"/>
      <c r="D169" s="179" t="s">
        <v>115</v>
      </c>
      <c r="E169" s="34"/>
      <c r="F169" s="180" t="s">
        <v>116</v>
      </c>
      <c r="G169" s="34"/>
      <c r="H169" s="34"/>
      <c r="I169" s="181"/>
      <c r="J169" s="34"/>
      <c r="K169" s="34"/>
      <c r="L169" s="37"/>
      <c r="M169" s="182"/>
      <c r="N169" s="183"/>
      <c r="O169" s="62"/>
      <c r="P169" s="62"/>
      <c r="Q169" s="62"/>
      <c r="R169" s="62"/>
      <c r="S169" s="62"/>
      <c r="T169" s="63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5" t="s">
        <v>115</v>
      </c>
      <c r="AU169" s="15" t="s">
        <v>104</v>
      </c>
    </row>
    <row r="170" spans="1:65" s="2" customFormat="1" ht="48">
      <c r="A170" s="32"/>
      <c r="B170" s="33"/>
      <c r="C170" s="166" t="s">
        <v>293</v>
      </c>
      <c r="D170" s="166" t="s">
        <v>108</v>
      </c>
      <c r="E170" s="167" t="s">
        <v>294</v>
      </c>
      <c r="F170" s="168" t="s">
        <v>295</v>
      </c>
      <c r="G170" s="169" t="s">
        <v>111</v>
      </c>
      <c r="H170" s="170">
        <v>3</v>
      </c>
      <c r="I170" s="171"/>
      <c r="J170" s="172">
        <f>ROUND(I170*H170,2)</f>
        <v>0</v>
      </c>
      <c r="K170" s="168" t="s">
        <v>112</v>
      </c>
      <c r="L170" s="37"/>
      <c r="M170" s="173" t="s">
        <v>28</v>
      </c>
      <c r="N170" s="174" t="s">
        <v>47</v>
      </c>
      <c r="O170" s="62"/>
      <c r="P170" s="175">
        <f>O170*H170</f>
        <v>0</v>
      </c>
      <c r="Q170" s="175">
        <v>0</v>
      </c>
      <c r="R170" s="175">
        <f>Q170*H170</f>
        <v>0</v>
      </c>
      <c r="S170" s="175">
        <v>0</v>
      </c>
      <c r="T170" s="17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77" t="s">
        <v>113</v>
      </c>
      <c r="AT170" s="177" t="s">
        <v>108</v>
      </c>
      <c r="AU170" s="177" t="s">
        <v>104</v>
      </c>
      <c r="AY170" s="15" t="s">
        <v>105</v>
      </c>
      <c r="BE170" s="178">
        <f>IF(N170="základní",J170,0)</f>
        <v>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15" t="s">
        <v>104</v>
      </c>
      <c r="BK170" s="178">
        <f>ROUND(I170*H170,2)</f>
        <v>0</v>
      </c>
      <c r="BL170" s="15" t="s">
        <v>113</v>
      </c>
      <c r="BM170" s="177" t="s">
        <v>296</v>
      </c>
    </row>
    <row r="171" spans="1:65" s="2" customFormat="1" ht="29.25">
      <c r="A171" s="32"/>
      <c r="B171" s="33"/>
      <c r="C171" s="34"/>
      <c r="D171" s="179" t="s">
        <v>115</v>
      </c>
      <c r="E171" s="34"/>
      <c r="F171" s="180" t="s">
        <v>116</v>
      </c>
      <c r="G171" s="34"/>
      <c r="H171" s="34"/>
      <c r="I171" s="181"/>
      <c r="J171" s="34"/>
      <c r="K171" s="34"/>
      <c r="L171" s="37"/>
      <c r="M171" s="182"/>
      <c r="N171" s="183"/>
      <c r="O171" s="62"/>
      <c r="P171" s="62"/>
      <c r="Q171" s="62"/>
      <c r="R171" s="62"/>
      <c r="S171" s="62"/>
      <c r="T171" s="63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115</v>
      </c>
      <c r="AU171" s="15" t="s">
        <v>104</v>
      </c>
    </row>
    <row r="172" spans="1:65" s="2" customFormat="1" ht="48">
      <c r="A172" s="32"/>
      <c r="B172" s="33"/>
      <c r="C172" s="166" t="s">
        <v>297</v>
      </c>
      <c r="D172" s="166" t="s">
        <v>108</v>
      </c>
      <c r="E172" s="167" t="s">
        <v>298</v>
      </c>
      <c r="F172" s="168" t="s">
        <v>299</v>
      </c>
      <c r="G172" s="169" t="s">
        <v>111</v>
      </c>
      <c r="H172" s="170">
        <v>1</v>
      </c>
      <c r="I172" s="171"/>
      <c r="J172" s="172">
        <f>ROUND(I172*H172,2)</f>
        <v>0</v>
      </c>
      <c r="K172" s="168" t="s">
        <v>112</v>
      </c>
      <c r="L172" s="37"/>
      <c r="M172" s="173" t="s">
        <v>28</v>
      </c>
      <c r="N172" s="174" t="s">
        <v>47</v>
      </c>
      <c r="O172" s="62"/>
      <c r="P172" s="175">
        <f>O172*H172</f>
        <v>0</v>
      </c>
      <c r="Q172" s="175">
        <v>0</v>
      </c>
      <c r="R172" s="175">
        <f>Q172*H172</f>
        <v>0</v>
      </c>
      <c r="S172" s="175">
        <v>0</v>
      </c>
      <c r="T172" s="17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7" t="s">
        <v>113</v>
      </c>
      <c r="AT172" s="177" t="s">
        <v>108</v>
      </c>
      <c r="AU172" s="177" t="s">
        <v>104</v>
      </c>
      <c r="AY172" s="15" t="s">
        <v>105</v>
      </c>
      <c r="BE172" s="178">
        <f>IF(N172="základní",J172,0)</f>
        <v>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15" t="s">
        <v>104</v>
      </c>
      <c r="BK172" s="178">
        <f>ROUND(I172*H172,2)</f>
        <v>0</v>
      </c>
      <c r="BL172" s="15" t="s">
        <v>113</v>
      </c>
      <c r="BM172" s="177" t="s">
        <v>300</v>
      </c>
    </row>
    <row r="173" spans="1:65" s="2" customFormat="1" ht="29.25">
      <c r="A173" s="32"/>
      <c r="B173" s="33"/>
      <c r="C173" s="34"/>
      <c r="D173" s="179" t="s">
        <v>115</v>
      </c>
      <c r="E173" s="34"/>
      <c r="F173" s="180" t="s">
        <v>116</v>
      </c>
      <c r="G173" s="34"/>
      <c r="H173" s="34"/>
      <c r="I173" s="181"/>
      <c r="J173" s="34"/>
      <c r="K173" s="34"/>
      <c r="L173" s="37"/>
      <c r="M173" s="182"/>
      <c r="N173" s="183"/>
      <c r="O173" s="62"/>
      <c r="P173" s="62"/>
      <c r="Q173" s="62"/>
      <c r="R173" s="62"/>
      <c r="S173" s="62"/>
      <c r="T173" s="63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115</v>
      </c>
      <c r="AU173" s="15" t="s">
        <v>104</v>
      </c>
    </row>
    <row r="174" spans="1:65" s="2" customFormat="1" ht="48">
      <c r="A174" s="32"/>
      <c r="B174" s="33"/>
      <c r="C174" s="166" t="s">
        <v>301</v>
      </c>
      <c r="D174" s="166" t="s">
        <v>108</v>
      </c>
      <c r="E174" s="167" t="s">
        <v>302</v>
      </c>
      <c r="F174" s="168" t="s">
        <v>303</v>
      </c>
      <c r="G174" s="169" t="s">
        <v>111</v>
      </c>
      <c r="H174" s="170">
        <v>1</v>
      </c>
      <c r="I174" s="171"/>
      <c r="J174" s="172">
        <f>ROUND(I174*H174,2)</f>
        <v>0</v>
      </c>
      <c r="K174" s="168" t="s">
        <v>112</v>
      </c>
      <c r="L174" s="37"/>
      <c r="M174" s="173" t="s">
        <v>28</v>
      </c>
      <c r="N174" s="174" t="s">
        <v>47</v>
      </c>
      <c r="O174" s="62"/>
      <c r="P174" s="175">
        <f>O174*H174</f>
        <v>0</v>
      </c>
      <c r="Q174" s="175">
        <v>0</v>
      </c>
      <c r="R174" s="175">
        <f>Q174*H174</f>
        <v>0</v>
      </c>
      <c r="S174" s="175">
        <v>0</v>
      </c>
      <c r="T174" s="17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7" t="s">
        <v>113</v>
      </c>
      <c r="AT174" s="177" t="s">
        <v>108</v>
      </c>
      <c r="AU174" s="177" t="s">
        <v>104</v>
      </c>
      <c r="AY174" s="15" t="s">
        <v>105</v>
      </c>
      <c r="BE174" s="178">
        <f>IF(N174="základní",J174,0)</f>
        <v>0</v>
      </c>
      <c r="BF174" s="178">
        <f>IF(N174="snížená",J174,0)</f>
        <v>0</v>
      </c>
      <c r="BG174" s="178">
        <f>IF(N174="zákl. přenesená",J174,0)</f>
        <v>0</v>
      </c>
      <c r="BH174" s="178">
        <f>IF(N174="sníž. přenesená",J174,0)</f>
        <v>0</v>
      </c>
      <c r="BI174" s="178">
        <f>IF(N174="nulová",J174,0)</f>
        <v>0</v>
      </c>
      <c r="BJ174" s="15" t="s">
        <v>104</v>
      </c>
      <c r="BK174" s="178">
        <f>ROUND(I174*H174,2)</f>
        <v>0</v>
      </c>
      <c r="BL174" s="15" t="s">
        <v>113</v>
      </c>
      <c r="BM174" s="177" t="s">
        <v>304</v>
      </c>
    </row>
    <row r="175" spans="1:65" s="2" customFormat="1" ht="29.25">
      <c r="A175" s="32"/>
      <c r="B175" s="33"/>
      <c r="C175" s="34"/>
      <c r="D175" s="179" t="s">
        <v>115</v>
      </c>
      <c r="E175" s="34"/>
      <c r="F175" s="180" t="s">
        <v>116</v>
      </c>
      <c r="G175" s="34"/>
      <c r="H175" s="34"/>
      <c r="I175" s="181"/>
      <c r="J175" s="34"/>
      <c r="K175" s="34"/>
      <c r="L175" s="37"/>
      <c r="M175" s="184"/>
      <c r="N175" s="185"/>
      <c r="O175" s="186"/>
      <c r="P175" s="186"/>
      <c r="Q175" s="186"/>
      <c r="R175" s="186"/>
      <c r="S175" s="186"/>
      <c r="T175" s="187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115</v>
      </c>
      <c r="AU175" s="15" t="s">
        <v>104</v>
      </c>
    </row>
    <row r="176" spans="1:65" s="2" customFormat="1" ht="11.25">
      <c r="A176" s="32"/>
      <c r="B176" s="45"/>
      <c r="C176" s="46"/>
      <c r="D176" s="46"/>
      <c r="E176" s="46"/>
      <c r="F176" s="46"/>
      <c r="G176" s="46"/>
      <c r="H176" s="46"/>
      <c r="I176" s="46"/>
      <c r="J176" s="46"/>
      <c r="K176" s="46"/>
      <c r="L176" s="37"/>
      <c r="M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</row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</sheetData>
  <sheetProtection algorithmName="SHA-512" hashValue="tjBUZA0DLETXQP54wWJy7ZgFapVO6NJ4QHdZetu6n0gv2v/CVs5/vHJZApmkhB8tXcGgwD3fYrobqKAr4o2rcg==" saltValue="yxbir1U5W0iCRpXLzmTr1gJdrdtew1J6ZSHp5GqkV2bN2Qldjg9M4f+c9furHDWMeC9EchED5XefeDB+fjHaog==" spinCount="100000" sheet="1" objects="1" scenarios="1" formatColumns="0" formatRows="0" autoFilter="0"/>
  <autoFilter ref="C74:K175" xr:uid="{00000000-0009-0000-0000-000001000000}"/>
  <mergeCells count="6">
    <mergeCell ref="L2:V2"/>
    <mergeCell ref="E7:H7"/>
    <mergeCell ref="E16:H16"/>
    <mergeCell ref="E25:H25"/>
    <mergeCell ref="E46:H46"/>
    <mergeCell ref="E67:H67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88" customWidth="1"/>
    <col min="2" max="2" width="1.6640625" style="188" customWidth="1"/>
    <col min="3" max="4" width="5" style="188" customWidth="1"/>
    <col min="5" max="5" width="11.6640625" style="188" customWidth="1"/>
    <col min="6" max="6" width="9.1640625" style="188" customWidth="1"/>
    <col min="7" max="7" width="5" style="188" customWidth="1"/>
    <col min="8" max="8" width="77.83203125" style="188" customWidth="1"/>
    <col min="9" max="10" width="20" style="188" customWidth="1"/>
    <col min="11" max="11" width="1.6640625" style="188" customWidth="1"/>
  </cols>
  <sheetData>
    <row r="1" spans="2:11" s="1" customFormat="1" ht="37.5" customHeight="1"/>
    <row r="2" spans="2:11" s="1" customFormat="1" ht="7.5" customHeight="1">
      <c r="B2" s="189"/>
      <c r="C2" s="190"/>
      <c r="D2" s="190"/>
      <c r="E2" s="190"/>
      <c r="F2" s="190"/>
      <c r="G2" s="190"/>
      <c r="H2" s="190"/>
      <c r="I2" s="190"/>
      <c r="J2" s="190"/>
      <c r="K2" s="191"/>
    </row>
    <row r="3" spans="2:11" s="13" customFormat="1" ht="45" customHeight="1">
      <c r="B3" s="192"/>
      <c r="C3" s="316" t="s">
        <v>305</v>
      </c>
      <c r="D3" s="316"/>
      <c r="E3" s="316"/>
      <c r="F3" s="316"/>
      <c r="G3" s="316"/>
      <c r="H3" s="316"/>
      <c r="I3" s="316"/>
      <c r="J3" s="316"/>
      <c r="K3" s="193"/>
    </row>
    <row r="4" spans="2:11" s="1" customFormat="1" ht="25.5" customHeight="1">
      <c r="B4" s="194"/>
      <c r="C4" s="321" t="s">
        <v>306</v>
      </c>
      <c r="D4" s="321"/>
      <c r="E4" s="321"/>
      <c r="F4" s="321"/>
      <c r="G4" s="321"/>
      <c r="H4" s="321"/>
      <c r="I4" s="321"/>
      <c r="J4" s="321"/>
      <c r="K4" s="195"/>
    </row>
    <row r="5" spans="2:11" s="1" customFormat="1" ht="5.25" customHeight="1">
      <c r="B5" s="194"/>
      <c r="C5" s="196"/>
      <c r="D5" s="196"/>
      <c r="E5" s="196"/>
      <c r="F5" s="196"/>
      <c r="G5" s="196"/>
      <c r="H5" s="196"/>
      <c r="I5" s="196"/>
      <c r="J5" s="196"/>
      <c r="K5" s="195"/>
    </row>
    <row r="6" spans="2:11" s="1" customFormat="1" ht="15" customHeight="1">
      <c r="B6" s="194"/>
      <c r="C6" s="320" t="s">
        <v>307</v>
      </c>
      <c r="D6" s="320"/>
      <c r="E6" s="320"/>
      <c r="F6" s="320"/>
      <c r="G6" s="320"/>
      <c r="H6" s="320"/>
      <c r="I6" s="320"/>
      <c r="J6" s="320"/>
      <c r="K6" s="195"/>
    </row>
    <row r="7" spans="2:11" s="1" customFormat="1" ht="15" customHeight="1">
      <c r="B7" s="198"/>
      <c r="C7" s="320" t="s">
        <v>308</v>
      </c>
      <c r="D7" s="320"/>
      <c r="E7" s="320"/>
      <c r="F7" s="320"/>
      <c r="G7" s="320"/>
      <c r="H7" s="320"/>
      <c r="I7" s="320"/>
      <c r="J7" s="320"/>
      <c r="K7" s="195"/>
    </row>
    <row r="8" spans="2:11" s="1" customFormat="1" ht="12.75" customHeight="1">
      <c r="B8" s="198"/>
      <c r="C8" s="197"/>
      <c r="D8" s="197"/>
      <c r="E8" s="197"/>
      <c r="F8" s="197"/>
      <c r="G8" s="197"/>
      <c r="H8" s="197"/>
      <c r="I8" s="197"/>
      <c r="J8" s="197"/>
      <c r="K8" s="195"/>
    </row>
    <row r="9" spans="2:11" s="1" customFormat="1" ht="15" customHeight="1">
      <c r="B9" s="198"/>
      <c r="C9" s="320" t="s">
        <v>309</v>
      </c>
      <c r="D9" s="320"/>
      <c r="E9" s="320"/>
      <c r="F9" s="320"/>
      <c r="G9" s="320"/>
      <c r="H9" s="320"/>
      <c r="I9" s="320"/>
      <c r="J9" s="320"/>
      <c r="K9" s="195"/>
    </row>
    <row r="10" spans="2:11" s="1" customFormat="1" ht="15" customHeight="1">
      <c r="B10" s="198"/>
      <c r="C10" s="197"/>
      <c r="D10" s="320" t="s">
        <v>310</v>
      </c>
      <c r="E10" s="320"/>
      <c r="F10" s="320"/>
      <c r="G10" s="320"/>
      <c r="H10" s="320"/>
      <c r="I10" s="320"/>
      <c r="J10" s="320"/>
      <c r="K10" s="195"/>
    </row>
    <row r="11" spans="2:11" s="1" customFormat="1" ht="15" customHeight="1">
      <c r="B11" s="198"/>
      <c r="C11" s="199"/>
      <c r="D11" s="320" t="s">
        <v>311</v>
      </c>
      <c r="E11" s="320"/>
      <c r="F11" s="320"/>
      <c r="G11" s="320"/>
      <c r="H11" s="320"/>
      <c r="I11" s="320"/>
      <c r="J11" s="320"/>
      <c r="K11" s="195"/>
    </row>
    <row r="12" spans="2:11" s="1" customFormat="1" ht="15" customHeight="1">
      <c r="B12" s="198"/>
      <c r="C12" s="199"/>
      <c r="D12" s="197"/>
      <c r="E12" s="197"/>
      <c r="F12" s="197"/>
      <c r="G12" s="197"/>
      <c r="H12" s="197"/>
      <c r="I12" s="197"/>
      <c r="J12" s="197"/>
      <c r="K12" s="195"/>
    </row>
    <row r="13" spans="2:11" s="1" customFormat="1" ht="15" customHeight="1">
      <c r="B13" s="198"/>
      <c r="C13" s="199"/>
      <c r="D13" s="200" t="s">
        <v>312</v>
      </c>
      <c r="E13" s="197"/>
      <c r="F13" s="197"/>
      <c r="G13" s="197"/>
      <c r="H13" s="197"/>
      <c r="I13" s="197"/>
      <c r="J13" s="197"/>
      <c r="K13" s="195"/>
    </row>
    <row r="14" spans="2:11" s="1" customFormat="1" ht="12.75" customHeight="1">
      <c r="B14" s="198"/>
      <c r="C14" s="199"/>
      <c r="D14" s="199"/>
      <c r="E14" s="199"/>
      <c r="F14" s="199"/>
      <c r="G14" s="199"/>
      <c r="H14" s="199"/>
      <c r="I14" s="199"/>
      <c r="J14" s="199"/>
      <c r="K14" s="195"/>
    </row>
    <row r="15" spans="2:11" s="1" customFormat="1" ht="15" customHeight="1">
      <c r="B15" s="198"/>
      <c r="C15" s="199"/>
      <c r="D15" s="320" t="s">
        <v>313</v>
      </c>
      <c r="E15" s="320"/>
      <c r="F15" s="320"/>
      <c r="G15" s="320"/>
      <c r="H15" s="320"/>
      <c r="I15" s="320"/>
      <c r="J15" s="320"/>
      <c r="K15" s="195"/>
    </row>
    <row r="16" spans="2:11" s="1" customFormat="1" ht="15" customHeight="1">
      <c r="B16" s="198"/>
      <c r="C16" s="199"/>
      <c r="D16" s="320" t="s">
        <v>314</v>
      </c>
      <c r="E16" s="320"/>
      <c r="F16" s="320"/>
      <c r="G16" s="320"/>
      <c r="H16" s="320"/>
      <c r="I16" s="320"/>
      <c r="J16" s="320"/>
      <c r="K16" s="195"/>
    </row>
    <row r="17" spans="2:11" s="1" customFormat="1" ht="15" customHeight="1">
      <c r="B17" s="198"/>
      <c r="C17" s="199"/>
      <c r="D17" s="320" t="s">
        <v>315</v>
      </c>
      <c r="E17" s="320"/>
      <c r="F17" s="320"/>
      <c r="G17" s="320"/>
      <c r="H17" s="320"/>
      <c r="I17" s="320"/>
      <c r="J17" s="320"/>
      <c r="K17" s="195"/>
    </row>
    <row r="18" spans="2:11" s="1" customFormat="1" ht="15" customHeight="1">
      <c r="B18" s="198"/>
      <c r="C18" s="199"/>
      <c r="D18" s="199"/>
      <c r="E18" s="201" t="s">
        <v>79</v>
      </c>
      <c r="F18" s="320" t="s">
        <v>316</v>
      </c>
      <c r="G18" s="320"/>
      <c r="H18" s="320"/>
      <c r="I18" s="320"/>
      <c r="J18" s="320"/>
      <c r="K18" s="195"/>
    </row>
    <row r="19" spans="2:11" s="1" customFormat="1" ht="15" customHeight="1">
      <c r="B19" s="198"/>
      <c r="C19" s="199"/>
      <c r="D19" s="199"/>
      <c r="E19" s="201" t="s">
        <v>317</v>
      </c>
      <c r="F19" s="320" t="s">
        <v>318</v>
      </c>
      <c r="G19" s="320"/>
      <c r="H19" s="320"/>
      <c r="I19" s="320"/>
      <c r="J19" s="320"/>
      <c r="K19" s="195"/>
    </row>
    <row r="20" spans="2:11" s="1" customFormat="1" ht="15" customHeight="1">
      <c r="B20" s="198"/>
      <c r="C20" s="199"/>
      <c r="D20" s="199"/>
      <c r="E20" s="201" t="s">
        <v>319</v>
      </c>
      <c r="F20" s="320" t="s">
        <v>320</v>
      </c>
      <c r="G20" s="320"/>
      <c r="H20" s="320"/>
      <c r="I20" s="320"/>
      <c r="J20" s="320"/>
      <c r="K20" s="195"/>
    </row>
    <row r="21" spans="2:11" s="1" customFormat="1" ht="15" customHeight="1">
      <c r="B21" s="198"/>
      <c r="C21" s="199"/>
      <c r="D21" s="199"/>
      <c r="E21" s="201" t="s">
        <v>321</v>
      </c>
      <c r="F21" s="320" t="s">
        <v>322</v>
      </c>
      <c r="G21" s="320"/>
      <c r="H21" s="320"/>
      <c r="I21" s="320"/>
      <c r="J21" s="320"/>
      <c r="K21" s="195"/>
    </row>
    <row r="22" spans="2:11" s="1" customFormat="1" ht="15" customHeight="1">
      <c r="B22" s="198"/>
      <c r="C22" s="199"/>
      <c r="D22" s="199"/>
      <c r="E22" s="201" t="s">
        <v>323</v>
      </c>
      <c r="F22" s="320" t="s">
        <v>324</v>
      </c>
      <c r="G22" s="320"/>
      <c r="H22" s="320"/>
      <c r="I22" s="320"/>
      <c r="J22" s="320"/>
      <c r="K22" s="195"/>
    </row>
    <row r="23" spans="2:11" s="1" customFormat="1" ht="15" customHeight="1">
      <c r="B23" s="198"/>
      <c r="C23" s="199"/>
      <c r="D23" s="199"/>
      <c r="E23" s="201" t="s">
        <v>325</v>
      </c>
      <c r="F23" s="320" t="s">
        <v>326</v>
      </c>
      <c r="G23" s="320"/>
      <c r="H23" s="320"/>
      <c r="I23" s="320"/>
      <c r="J23" s="320"/>
      <c r="K23" s="195"/>
    </row>
    <row r="24" spans="2:11" s="1" customFormat="1" ht="12.75" customHeight="1">
      <c r="B24" s="198"/>
      <c r="C24" s="199"/>
      <c r="D24" s="199"/>
      <c r="E24" s="199"/>
      <c r="F24" s="199"/>
      <c r="G24" s="199"/>
      <c r="H24" s="199"/>
      <c r="I24" s="199"/>
      <c r="J24" s="199"/>
      <c r="K24" s="195"/>
    </row>
    <row r="25" spans="2:11" s="1" customFormat="1" ht="15" customHeight="1">
      <c r="B25" s="198"/>
      <c r="C25" s="320" t="s">
        <v>327</v>
      </c>
      <c r="D25" s="320"/>
      <c r="E25" s="320"/>
      <c r="F25" s="320"/>
      <c r="G25" s="320"/>
      <c r="H25" s="320"/>
      <c r="I25" s="320"/>
      <c r="J25" s="320"/>
      <c r="K25" s="195"/>
    </row>
    <row r="26" spans="2:11" s="1" customFormat="1" ht="15" customHeight="1">
      <c r="B26" s="198"/>
      <c r="C26" s="320" t="s">
        <v>328</v>
      </c>
      <c r="D26" s="320"/>
      <c r="E26" s="320"/>
      <c r="F26" s="320"/>
      <c r="G26" s="320"/>
      <c r="H26" s="320"/>
      <c r="I26" s="320"/>
      <c r="J26" s="320"/>
      <c r="K26" s="195"/>
    </row>
    <row r="27" spans="2:11" s="1" customFormat="1" ht="15" customHeight="1">
      <c r="B27" s="198"/>
      <c r="C27" s="197"/>
      <c r="D27" s="320" t="s">
        <v>329</v>
      </c>
      <c r="E27" s="320"/>
      <c r="F27" s="320"/>
      <c r="G27" s="320"/>
      <c r="H27" s="320"/>
      <c r="I27" s="320"/>
      <c r="J27" s="320"/>
      <c r="K27" s="195"/>
    </row>
    <row r="28" spans="2:11" s="1" customFormat="1" ht="15" customHeight="1">
      <c r="B28" s="198"/>
      <c r="C28" s="199"/>
      <c r="D28" s="320" t="s">
        <v>330</v>
      </c>
      <c r="E28" s="320"/>
      <c r="F28" s="320"/>
      <c r="G28" s="320"/>
      <c r="H28" s="320"/>
      <c r="I28" s="320"/>
      <c r="J28" s="320"/>
      <c r="K28" s="195"/>
    </row>
    <row r="29" spans="2:11" s="1" customFormat="1" ht="12.75" customHeight="1">
      <c r="B29" s="198"/>
      <c r="C29" s="199"/>
      <c r="D29" s="199"/>
      <c r="E29" s="199"/>
      <c r="F29" s="199"/>
      <c r="G29" s="199"/>
      <c r="H29" s="199"/>
      <c r="I29" s="199"/>
      <c r="J29" s="199"/>
      <c r="K29" s="195"/>
    </row>
    <row r="30" spans="2:11" s="1" customFormat="1" ht="15" customHeight="1">
      <c r="B30" s="198"/>
      <c r="C30" s="199"/>
      <c r="D30" s="320" t="s">
        <v>331</v>
      </c>
      <c r="E30" s="320"/>
      <c r="F30" s="320"/>
      <c r="G30" s="320"/>
      <c r="H30" s="320"/>
      <c r="I30" s="320"/>
      <c r="J30" s="320"/>
      <c r="K30" s="195"/>
    </row>
    <row r="31" spans="2:11" s="1" customFormat="1" ht="15" customHeight="1">
      <c r="B31" s="198"/>
      <c r="C31" s="199"/>
      <c r="D31" s="320" t="s">
        <v>332</v>
      </c>
      <c r="E31" s="320"/>
      <c r="F31" s="320"/>
      <c r="G31" s="320"/>
      <c r="H31" s="320"/>
      <c r="I31" s="320"/>
      <c r="J31" s="320"/>
      <c r="K31" s="195"/>
    </row>
    <row r="32" spans="2:11" s="1" customFormat="1" ht="12.75" customHeight="1">
      <c r="B32" s="198"/>
      <c r="C32" s="199"/>
      <c r="D32" s="199"/>
      <c r="E32" s="199"/>
      <c r="F32" s="199"/>
      <c r="G32" s="199"/>
      <c r="H32" s="199"/>
      <c r="I32" s="199"/>
      <c r="J32" s="199"/>
      <c r="K32" s="195"/>
    </row>
    <row r="33" spans="2:11" s="1" customFormat="1" ht="15" customHeight="1">
      <c r="B33" s="198"/>
      <c r="C33" s="199"/>
      <c r="D33" s="320" t="s">
        <v>333</v>
      </c>
      <c r="E33" s="320"/>
      <c r="F33" s="320"/>
      <c r="G33" s="320"/>
      <c r="H33" s="320"/>
      <c r="I33" s="320"/>
      <c r="J33" s="320"/>
      <c r="K33" s="195"/>
    </row>
    <row r="34" spans="2:11" s="1" customFormat="1" ht="15" customHeight="1">
      <c r="B34" s="198"/>
      <c r="C34" s="199"/>
      <c r="D34" s="320" t="s">
        <v>334</v>
      </c>
      <c r="E34" s="320"/>
      <c r="F34" s="320"/>
      <c r="G34" s="320"/>
      <c r="H34" s="320"/>
      <c r="I34" s="320"/>
      <c r="J34" s="320"/>
      <c r="K34" s="195"/>
    </row>
    <row r="35" spans="2:11" s="1" customFormat="1" ht="15" customHeight="1">
      <c r="B35" s="198"/>
      <c r="C35" s="199"/>
      <c r="D35" s="320" t="s">
        <v>335</v>
      </c>
      <c r="E35" s="320"/>
      <c r="F35" s="320"/>
      <c r="G35" s="320"/>
      <c r="H35" s="320"/>
      <c r="I35" s="320"/>
      <c r="J35" s="320"/>
      <c r="K35" s="195"/>
    </row>
    <row r="36" spans="2:11" s="1" customFormat="1" ht="15" customHeight="1">
      <c r="B36" s="198"/>
      <c r="C36" s="199"/>
      <c r="D36" s="197"/>
      <c r="E36" s="200" t="s">
        <v>91</v>
      </c>
      <c r="F36" s="197"/>
      <c r="G36" s="320" t="s">
        <v>336</v>
      </c>
      <c r="H36" s="320"/>
      <c r="I36" s="320"/>
      <c r="J36" s="320"/>
      <c r="K36" s="195"/>
    </row>
    <row r="37" spans="2:11" s="1" customFormat="1" ht="30.75" customHeight="1">
      <c r="B37" s="198"/>
      <c r="C37" s="199"/>
      <c r="D37" s="197"/>
      <c r="E37" s="200" t="s">
        <v>337</v>
      </c>
      <c r="F37" s="197"/>
      <c r="G37" s="320" t="s">
        <v>338</v>
      </c>
      <c r="H37" s="320"/>
      <c r="I37" s="320"/>
      <c r="J37" s="320"/>
      <c r="K37" s="195"/>
    </row>
    <row r="38" spans="2:11" s="1" customFormat="1" ht="15" customHeight="1">
      <c r="B38" s="198"/>
      <c r="C38" s="199"/>
      <c r="D38" s="197"/>
      <c r="E38" s="200" t="s">
        <v>56</v>
      </c>
      <c r="F38" s="197"/>
      <c r="G38" s="320" t="s">
        <v>339</v>
      </c>
      <c r="H38" s="320"/>
      <c r="I38" s="320"/>
      <c r="J38" s="320"/>
      <c r="K38" s="195"/>
    </row>
    <row r="39" spans="2:11" s="1" customFormat="1" ht="15" customHeight="1">
      <c r="B39" s="198"/>
      <c r="C39" s="199"/>
      <c r="D39" s="197"/>
      <c r="E39" s="200" t="s">
        <v>57</v>
      </c>
      <c r="F39" s="197"/>
      <c r="G39" s="320" t="s">
        <v>340</v>
      </c>
      <c r="H39" s="320"/>
      <c r="I39" s="320"/>
      <c r="J39" s="320"/>
      <c r="K39" s="195"/>
    </row>
    <row r="40" spans="2:11" s="1" customFormat="1" ht="15" customHeight="1">
      <c r="B40" s="198"/>
      <c r="C40" s="199"/>
      <c r="D40" s="197"/>
      <c r="E40" s="200" t="s">
        <v>92</v>
      </c>
      <c r="F40" s="197"/>
      <c r="G40" s="320" t="s">
        <v>341</v>
      </c>
      <c r="H40" s="320"/>
      <c r="I40" s="320"/>
      <c r="J40" s="320"/>
      <c r="K40" s="195"/>
    </row>
    <row r="41" spans="2:11" s="1" customFormat="1" ht="15" customHeight="1">
      <c r="B41" s="198"/>
      <c r="C41" s="199"/>
      <c r="D41" s="197"/>
      <c r="E41" s="200" t="s">
        <v>93</v>
      </c>
      <c r="F41" s="197"/>
      <c r="G41" s="320" t="s">
        <v>342</v>
      </c>
      <c r="H41" s="320"/>
      <c r="I41" s="320"/>
      <c r="J41" s="320"/>
      <c r="K41" s="195"/>
    </row>
    <row r="42" spans="2:11" s="1" customFormat="1" ht="15" customHeight="1">
      <c r="B42" s="198"/>
      <c r="C42" s="199"/>
      <c r="D42" s="197"/>
      <c r="E42" s="200" t="s">
        <v>343</v>
      </c>
      <c r="F42" s="197"/>
      <c r="G42" s="320" t="s">
        <v>344</v>
      </c>
      <c r="H42" s="320"/>
      <c r="I42" s="320"/>
      <c r="J42" s="320"/>
      <c r="K42" s="195"/>
    </row>
    <row r="43" spans="2:11" s="1" customFormat="1" ht="15" customHeight="1">
      <c r="B43" s="198"/>
      <c r="C43" s="199"/>
      <c r="D43" s="197"/>
      <c r="E43" s="200"/>
      <c r="F43" s="197"/>
      <c r="G43" s="320" t="s">
        <v>345</v>
      </c>
      <c r="H43" s="320"/>
      <c r="I43" s="320"/>
      <c r="J43" s="320"/>
      <c r="K43" s="195"/>
    </row>
    <row r="44" spans="2:11" s="1" customFormat="1" ht="15" customHeight="1">
      <c r="B44" s="198"/>
      <c r="C44" s="199"/>
      <c r="D44" s="197"/>
      <c r="E44" s="200" t="s">
        <v>346</v>
      </c>
      <c r="F44" s="197"/>
      <c r="G44" s="320" t="s">
        <v>347</v>
      </c>
      <c r="H44" s="320"/>
      <c r="I44" s="320"/>
      <c r="J44" s="320"/>
      <c r="K44" s="195"/>
    </row>
    <row r="45" spans="2:11" s="1" customFormat="1" ht="15" customHeight="1">
      <c r="B45" s="198"/>
      <c r="C45" s="199"/>
      <c r="D45" s="197"/>
      <c r="E45" s="200" t="s">
        <v>95</v>
      </c>
      <c r="F45" s="197"/>
      <c r="G45" s="320" t="s">
        <v>348</v>
      </c>
      <c r="H45" s="320"/>
      <c r="I45" s="320"/>
      <c r="J45" s="320"/>
      <c r="K45" s="195"/>
    </row>
    <row r="46" spans="2:11" s="1" customFormat="1" ht="12.75" customHeight="1">
      <c r="B46" s="198"/>
      <c r="C46" s="199"/>
      <c r="D46" s="197"/>
      <c r="E46" s="197"/>
      <c r="F46" s="197"/>
      <c r="G46" s="197"/>
      <c r="H46" s="197"/>
      <c r="I46" s="197"/>
      <c r="J46" s="197"/>
      <c r="K46" s="195"/>
    </row>
    <row r="47" spans="2:11" s="1" customFormat="1" ht="15" customHeight="1">
      <c r="B47" s="198"/>
      <c r="C47" s="199"/>
      <c r="D47" s="320" t="s">
        <v>349</v>
      </c>
      <c r="E47" s="320"/>
      <c r="F47" s="320"/>
      <c r="G47" s="320"/>
      <c r="H47" s="320"/>
      <c r="I47" s="320"/>
      <c r="J47" s="320"/>
      <c r="K47" s="195"/>
    </row>
    <row r="48" spans="2:11" s="1" customFormat="1" ht="15" customHeight="1">
      <c r="B48" s="198"/>
      <c r="C48" s="199"/>
      <c r="D48" s="199"/>
      <c r="E48" s="320" t="s">
        <v>350</v>
      </c>
      <c r="F48" s="320"/>
      <c r="G48" s="320"/>
      <c r="H48" s="320"/>
      <c r="I48" s="320"/>
      <c r="J48" s="320"/>
      <c r="K48" s="195"/>
    </row>
    <row r="49" spans="2:11" s="1" customFormat="1" ht="15" customHeight="1">
      <c r="B49" s="198"/>
      <c r="C49" s="199"/>
      <c r="D49" s="199"/>
      <c r="E49" s="320" t="s">
        <v>351</v>
      </c>
      <c r="F49" s="320"/>
      <c r="G49" s="320"/>
      <c r="H49" s="320"/>
      <c r="I49" s="320"/>
      <c r="J49" s="320"/>
      <c r="K49" s="195"/>
    </row>
    <row r="50" spans="2:11" s="1" customFormat="1" ht="15" customHeight="1">
      <c r="B50" s="198"/>
      <c r="C50" s="199"/>
      <c r="D50" s="199"/>
      <c r="E50" s="320" t="s">
        <v>352</v>
      </c>
      <c r="F50" s="320"/>
      <c r="G50" s="320"/>
      <c r="H50" s="320"/>
      <c r="I50" s="320"/>
      <c r="J50" s="320"/>
      <c r="K50" s="195"/>
    </row>
    <row r="51" spans="2:11" s="1" customFormat="1" ht="15" customHeight="1">
      <c r="B51" s="198"/>
      <c r="C51" s="199"/>
      <c r="D51" s="320" t="s">
        <v>353</v>
      </c>
      <c r="E51" s="320"/>
      <c r="F51" s="320"/>
      <c r="G51" s="320"/>
      <c r="H51" s="320"/>
      <c r="I51" s="320"/>
      <c r="J51" s="320"/>
      <c r="K51" s="195"/>
    </row>
    <row r="52" spans="2:11" s="1" customFormat="1" ht="25.5" customHeight="1">
      <c r="B52" s="194"/>
      <c r="C52" s="321" t="s">
        <v>354</v>
      </c>
      <c r="D52" s="321"/>
      <c r="E52" s="321"/>
      <c r="F52" s="321"/>
      <c r="G52" s="321"/>
      <c r="H52" s="321"/>
      <c r="I52" s="321"/>
      <c r="J52" s="321"/>
      <c r="K52" s="195"/>
    </row>
    <row r="53" spans="2:11" s="1" customFormat="1" ht="5.25" customHeight="1">
      <c r="B53" s="194"/>
      <c r="C53" s="196"/>
      <c r="D53" s="196"/>
      <c r="E53" s="196"/>
      <c r="F53" s="196"/>
      <c r="G53" s="196"/>
      <c r="H53" s="196"/>
      <c r="I53" s="196"/>
      <c r="J53" s="196"/>
      <c r="K53" s="195"/>
    </row>
    <row r="54" spans="2:11" s="1" customFormat="1" ht="15" customHeight="1">
      <c r="B54" s="194"/>
      <c r="C54" s="320" t="s">
        <v>355</v>
      </c>
      <c r="D54" s="320"/>
      <c r="E54" s="320"/>
      <c r="F54" s="320"/>
      <c r="G54" s="320"/>
      <c r="H54" s="320"/>
      <c r="I54" s="320"/>
      <c r="J54" s="320"/>
      <c r="K54" s="195"/>
    </row>
    <row r="55" spans="2:11" s="1" customFormat="1" ht="15" customHeight="1">
      <c r="B55" s="194"/>
      <c r="C55" s="320" t="s">
        <v>356</v>
      </c>
      <c r="D55" s="320"/>
      <c r="E55" s="320"/>
      <c r="F55" s="320"/>
      <c r="G55" s="320"/>
      <c r="H55" s="320"/>
      <c r="I55" s="320"/>
      <c r="J55" s="320"/>
      <c r="K55" s="195"/>
    </row>
    <row r="56" spans="2:11" s="1" customFormat="1" ht="12.75" customHeight="1">
      <c r="B56" s="194"/>
      <c r="C56" s="197"/>
      <c r="D56" s="197"/>
      <c r="E56" s="197"/>
      <c r="F56" s="197"/>
      <c r="G56" s="197"/>
      <c r="H56" s="197"/>
      <c r="I56" s="197"/>
      <c r="J56" s="197"/>
      <c r="K56" s="195"/>
    </row>
    <row r="57" spans="2:11" s="1" customFormat="1" ht="15" customHeight="1">
      <c r="B57" s="194"/>
      <c r="C57" s="320" t="s">
        <v>357</v>
      </c>
      <c r="D57" s="320"/>
      <c r="E57" s="320"/>
      <c r="F57" s="320"/>
      <c r="G57" s="320"/>
      <c r="H57" s="320"/>
      <c r="I57" s="320"/>
      <c r="J57" s="320"/>
      <c r="K57" s="195"/>
    </row>
    <row r="58" spans="2:11" s="1" customFormat="1" ht="15" customHeight="1">
      <c r="B58" s="194"/>
      <c r="C58" s="199"/>
      <c r="D58" s="320" t="s">
        <v>358</v>
      </c>
      <c r="E58" s="320"/>
      <c r="F58" s="320"/>
      <c r="G58" s="320"/>
      <c r="H58" s="320"/>
      <c r="I58" s="320"/>
      <c r="J58" s="320"/>
      <c r="K58" s="195"/>
    </row>
    <row r="59" spans="2:11" s="1" customFormat="1" ht="15" customHeight="1">
      <c r="B59" s="194"/>
      <c r="C59" s="199"/>
      <c r="D59" s="320" t="s">
        <v>359</v>
      </c>
      <c r="E59" s="320"/>
      <c r="F59" s="320"/>
      <c r="G59" s="320"/>
      <c r="H59" s="320"/>
      <c r="I59" s="320"/>
      <c r="J59" s="320"/>
      <c r="K59" s="195"/>
    </row>
    <row r="60" spans="2:11" s="1" customFormat="1" ht="15" customHeight="1">
      <c r="B60" s="194"/>
      <c r="C60" s="199"/>
      <c r="D60" s="320" t="s">
        <v>360</v>
      </c>
      <c r="E60" s="320"/>
      <c r="F60" s="320"/>
      <c r="G60" s="320"/>
      <c r="H60" s="320"/>
      <c r="I60" s="320"/>
      <c r="J60" s="320"/>
      <c r="K60" s="195"/>
    </row>
    <row r="61" spans="2:11" s="1" customFormat="1" ht="15" customHeight="1">
      <c r="B61" s="194"/>
      <c r="C61" s="199"/>
      <c r="D61" s="320" t="s">
        <v>361</v>
      </c>
      <c r="E61" s="320"/>
      <c r="F61" s="320"/>
      <c r="G61" s="320"/>
      <c r="H61" s="320"/>
      <c r="I61" s="320"/>
      <c r="J61" s="320"/>
      <c r="K61" s="195"/>
    </row>
    <row r="62" spans="2:11" s="1" customFormat="1" ht="15" customHeight="1">
      <c r="B62" s="194"/>
      <c r="C62" s="199"/>
      <c r="D62" s="322" t="s">
        <v>362</v>
      </c>
      <c r="E62" s="322"/>
      <c r="F62" s="322"/>
      <c r="G62" s="322"/>
      <c r="H62" s="322"/>
      <c r="I62" s="322"/>
      <c r="J62" s="322"/>
      <c r="K62" s="195"/>
    </row>
    <row r="63" spans="2:11" s="1" customFormat="1" ht="15" customHeight="1">
      <c r="B63" s="194"/>
      <c r="C63" s="199"/>
      <c r="D63" s="320" t="s">
        <v>363</v>
      </c>
      <c r="E63" s="320"/>
      <c r="F63" s="320"/>
      <c r="G63" s="320"/>
      <c r="H63" s="320"/>
      <c r="I63" s="320"/>
      <c r="J63" s="320"/>
      <c r="K63" s="195"/>
    </row>
    <row r="64" spans="2:11" s="1" customFormat="1" ht="12.75" customHeight="1">
      <c r="B64" s="194"/>
      <c r="C64" s="199"/>
      <c r="D64" s="199"/>
      <c r="E64" s="202"/>
      <c r="F64" s="199"/>
      <c r="G64" s="199"/>
      <c r="H64" s="199"/>
      <c r="I64" s="199"/>
      <c r="J64" s="199"/>
      <c r="K64" s="195"/>
    </row>
    <row r="65" spans="2:11" s="1" customFormat="1" ht="15" customHeight="1">
      <c r="B65" s="194"/>
      <c r="C65" s="199"/>
      <c r="D65" s="320" t="s">
        <v>364</v>
      </c>
      <c r="E65" s="320"/>
      <c r="F65" s="320"/>
      <c r="G65" s="320"/>
      <c r="H65" s="320"/>
      <c r="I65" s="320"/>
      <c r="J65" s="320"/>
      <c r="K65" s="195"/>
    </row>
    <row r="66" spans="2:11" s="1" customFormat="1" ht="15" customHeight="1">
      <c r="B66" s="194"/>
      <c r="C66" s="199"/>
      <c r="D66" s="322" t="s">
        <v>365</v>
      </c>
      <c r="E66" s="322"/>
      <c r="F66" s="322"/>
      <c r="G66" s="322"/>
      <c r="H66" s="322"/>
      <c r="I66" s="322"/>
      <c r="J66" s="322"/>
      <c r="K66" s="195"/>
    </row>
    <row r="67" spans="2:11" s="1" customFormat="1" ht="15" customHeight="1">
      <c r="B67" s="194"/>
      <c r="C67" s="199"/>
      <c r="D67" s="320" t="s">
        <v>366</v>
      </c>
      <c r="E67" s="320"/>
      <c r="F67" s="320"/>
      <c r="G67" s="320"/>
      <c r="H67" s="320"/>
      <c r="I67" s="320"/>
      <c r="J67" s="320"/>
      <c r="K67" s="195"/>
    </row>
    <row r="68" spans="2:11" s="1" customFormat="1" ht="15" customHeight="1">
      <c r="B68" s="194"/>
      <c r="C68" s="199"/>
      <c r="D68" s="320" t="s">
        <v>367</v>
      </c>
      <c r="E68" s="320"/>
      <c r="F68" s="320"/>
      <c r="G68" s="320"/>
      <c r="H68" s="320"/>
      <c r="I68" s="320"/>
      <c r="J68" s="320"/>
      <c r="K68" s="195"/>
    </row>
    <row r="69" spans="2:11" s="1" customFormat="1" ht="15" customHeight="1">
      <c r="B69" s="194"/>
      <c r="C69" s="199"/>
      <c r="D69" s="320" t="s">
        <v>368</v>
      </c>
      <c r="E69" s="320"/>
      <c r="F69" s="320"/>
      <c r="G69" s="320"/>
      <c r="H69" s="320"/>
      <c r="I69" s="320"/>
      <c r="J69" s="320"/>
      <c r="K69" s="195"/>
    </row>
    <row r="70" spans="2:11" s="1" customFormat="1" ht="15" customHeight="1">
      <c r="B70" s="194"/>
      <c r="C70" s="199"/>
      <c r="D70" s="320" t="s">
        <v>369</v>
      </c>
      <c r="E70" s="320"/>
      <c r="F70" s="320"/>
      <c r="G70" s="320"/>
      <c r="H70" s="320"/>
      <c r="I70" s="320"/>
      <c r="J70" s="320"/>
      <c r="K70" s="195"/>
    </row>
    <row r="71" spans="2:11" s="1" customFormat="1" ht="12.75" customHeight="1">
      <c r="B71" s="203"/>
      <c r="C71" s="204"/>
      <c r="D71" s="204"/>
      <c r="E71" s="204"/>
      <c r="F71" s="204"/>
      <c r="G71" s="204"/>
      <c r="H71" s="204"/>
      <c r="I71" s="204"/>
      <c r="J71" s="204"/>
      <c r="K71" s="205"/>
    </row>
    <row r="72" spans="2:11" s="1" customFormat="1" ht="18.75" customHeight="1">
      <c r="B72" s="206"/>
      <c r="C72" s="206"/>
      <c r="D72" s="206"/>
      <c r="E72" s="206"/>
      <c r="F72" s="206"/>
      <c r="G72" s="206"/>
      <c r="H72" s="206"/>
      <c r="I72" s="206"/>
      <c r="J72" s="206"/>
      <c r="K72" s="207"/>
    </row>
    <row r="73" spans="2:11" s="1" customFormat="1" ht="18.75" customHeight="1">
      <c r="B73" s="207"/>
      <c r="C73" s="207"/>
      <c r="D73" s="207"/>
      <c r="E73" s="207"/>
      <c r="F73" s="207"/>
      <c r="G73" s="207"/>
      <c r="H73" s="207"/>
      <c r="I73" s="207"/>
      <c r="J73" s="207"/>
      <c r="K73" s="207"/>
    </row>
    <row r="74" spans="2:11" s="1" customFormat="1" ht="7.5" customHeight="1">
      <c r="B74" s="208"/>
      <c r="C74" s="209"/>
      <c r="D74" s="209"/>
      <c r="E74" s="209"/>
      <c r="F74" s="209"/>
      <c r="G74" s="209"/>
      <c r="H74" s="209"/>
      <c r="I74" s="209"/>
      <c r="J74" s="209"/>
      <c r="K74" s="210"/>
    </row>
    <row r="75" spans="2:11" s="1" customFormat="1" ht="45" customHeight="1">
      <c r="B75" s="211"/>
      <c r="C75" s="315" t="s">
        <v>370</v>
      </c>
      <c r="D75" s="315"/>
      <c r="E75" s="315"/>
      <c r="F75" s="315"/>
      <c r="G75" s="315"/>
      <c r="H75" s="315"/>
      <c r="I75" s="315"/>
      <c r="J75" s="315"/>
      <c r="K75" s="212"/>
    </row>
    <row r="76" spans="2:11" s="1" customFormat="1" ht="17.25" customHeight="1">
      <c r="B76" s="211"/>
      <c r="C76" s="213" t="s">
        <v>371</v>
      </c>
      <c r="D76" s="213"/>
      <c r="E76" s="213"/>
      <c r="F76" s="213" t="s">
        <v>372</v>
      </c>
      <c r="G76" s="214"/>
      <c r="H76" s="213" t="s">
        <v>57</v>
      </c>
      <c r="I76" s="213" t="s">
        <v>60</v>
      </c>
      <c r="J76" s="213" t="s">
        <v>373</v>
      </c>
      <c r="K76" s="212"/>
    </row>
    <row r="77" spans="2:11" s="1" customFormat="1" ht="17.25" customHeight="1">
      <c r="B77" s="211"/>
      <c r="C77" s="215" t="s">
        <v>374</v>
      </c>
      <c r="D77" s="215"/>
      <c r="E77" s="215"/>
      <c r="F77" s="216" t="s">
        <v>375</v>
      </c>
      <c r="G77" s="217"/>
      <c r="H77" s="215"/>
      <c r="I77" s="215"/>
      <c r="J77" s="215" t="s">
        <v>376</v>
      </c>
      <c r="K77" s="212"/>
    </row>
    <row r="78" spans="2:11" s="1" customFormat="1" ht="5.25" customHeight="1">
      <c r="B78" s="211"/>
      <c r="C78" s="218"/>
      <c r="D78" s="218"/>
      <c r="E78" s="218"/>
      <c r="F78" s="218"/>
      <c r="G78" s="219"/>
      <c r="H78" s="218"/>
      <c r="I78" s="218"/>
      <c r="J78" s="218"/>
      <c r="K78" s="212"/>
    </row>
    <row r="79" spans="2:11" s="1" customFormat="1" ht="15" customHeight="1">
      <c r="B79" s="211"/>
      <c r="C79" s="200" t="s">
        <v>56</v>
      </c>
      <c r="D79" s="220"/>
      <c r="E79" s="220"/>
      <c r="F79" s="221" t="s">
        <v>377</v>
      </c>
      <c r="G79" s="222"/>
      <c r="H79" s="200" t="s">
        <v>378</v>
      </c>
      <c r="I79" s="200" t="s">
        <v>379</v>
      </c>
      <c r="J79" s="200">
        <v>20</v>
      </c>
      <c r="K79" s="212"/>
    </row>
    <row r="80" spans="2:11" s="1" customFormat="1" ht="15" customHeight="1">
      <c r="B80" s="211"/>
      <c r="C80" s="200" t="s">
        <v>380</v>
      </c>
      <c r="D80" s="200"/>
      <c r="E80" s="200"/>
      <c r="F80" s="221" t="s">
        <v>377</v>
      </c>
      <c r="G80" s="222"/>
      <c r="H80" s="200" t="s">
        <v>381</v>
      </c>
      <c r="I80" s="200" t="s">
        <v>379</v>
      </c>
      <c r="J80" s="200">
        <v>120</v>
      </c>
      <c r="K80" s="212"/>
    </row>
    <row r="81" spans="2:11" s="1" customFormat="1" ht="15" customHeight="1">
      <c r="B81" s="223"/>
      <c r="C81" s="200" t="s">
        <v>382</v>
      </c>
      <c r="D81" s="200"/>
      <c r="E81" s="200"/>
      <c r="F81" s="221" t="s">
        <v>383</v>
      </c>
      <c r="G81" s="222"/>
      <c r="H81" s="200" t="s">
        <v>384</v>
      </c>
      <c r="I81" s="200" t="s">
        <v>379</v>
      </c>
      <c r="J81" s="200">
        <v>50</v>
      </c>
      <c r="K81" s="212"/>
    </row>
    <row r="82" spans="2:11" s="1" customFormat="1" ht="15" customHeight="1">
      <c r="B82" s="223"/>
      <c r="C82" s="200" t="s">
        <v>385</v>
      </c>
      <c r="D82" s="200"/>
      <c r="E82" s="200"/>
      <c r="F82" s="221" t="s">
        <v>377</v>
      </c>
      <c r="G82" s="222"/>
      <c r="H82" s="200" t="s">
        <v>386</v>
      </c>
      <c r="I82" s="200" t="s">
        <v>387</v>
      </c>
      <c r="J82" s="200"/>
      <c r="K82" s="212"/>
    </row>
    <row r="83" spans="2:11" s="1" customFormat="1" ht="15" customHeight="1">
      <c r="B83" s="223"/>
      <c r="C83" s="224" t="s">
        <v>388</v>
      </c>
      <c r="D83" s="224"/>
      <c r="E83" s="224"/>
      <c r="F83" s="225" t="s">
        <v>383</v>
      </c>
      <c r="G83" s="224"/>
      <c r="H83" s="224" t="s">
        <v>389</v>
      </c>
      <c r="I83" s="224" t="s">
        <v>379</v>
      </c>
      <c r="J83" s="224">
        <v>15</v>
      </c>
      <c r="K83" s="212"/>
    </row>
    <row r="84" spans="2:11" s="1" customFormat="1" ht="15" customHeight="1">
      <c r="B84" s="223"/>
      <c r="C84" s="224" t="s">
        <v>390</v>
      </c>
      <c r="D84" s="224"/>
      <c r="E84" s="224"/>
      <c r="F84" s="225" t="s">
        <v>383</v>
      </c>
      <c r="G84" s="224"/>
      <c r="H84" s="224" t="s">
        <v>391</v>
      </c>
      <c r="I84" s="224" t="s">
        <v>379</v>
      </c>
      <c r="J84" s="224">
        <v>15</v>
      </c>
      <c r="K84" s="212"/>
    </row>
    <row r="85" spans="2:11" s="1" customFormat="1" ht="15" customHeight="1">
      <c r="B85" s="223"/>
      <c r="C85" s="224" t="s">
        <v>392</v>
      </c>
      <c r="D85" s="224"/>
      <c r="E85" s="224"/>
      <c r="F85" s="225" t="s">
        <v>383</v>
      </c>
      <c r="G85" s="224"/>
      <c r="H85" s="224" t="s">
        <v>393</v>
      </c>
      <c r="I85" s="224" t="s">
        <v>379</v>
      </c>
      <c r="J85" s="224">
        <v>20</v>
      </c>
      <c r="K85" s="212"/>
    </row>
    <row r="86" spans="2:11" s="1" customFormat="1" ht="15" customHeight="1">
      <c r="B86" s="223"/>
      <c r="C86" s="224" t="s">
        <v>394</v>
      </c>
      <c r="D86" s="224"/>
      <c r="E86" s="224"/>
      <c r="F86" s="225" t="s">
        <v>383</v>
      </c>
      <c r="G86" s="224"/>
      <c r="H86" s="224" t="s">
        <v>395</v>
      </c>
      <c r="I86" s="224" t="s">
        <v>379</v>
      </c>
      <c r="J86" s="224">
        <v>20</v>
      </c>
      <c r="K86" s="212"/>
    </row>
    <row r="87" spans="2:11" s="1" customFormat="1" ht="15" customHeight="1">
      <c r="B87" s="223"/>
      <c r="C87" s="200" t="s">
        <v>396</v>
      </c>
      <c r="D87" s="200"/>
      <c r="E87" s="200"/>
      <c r="F87" s="221" t="s">
        <v>383</v>
      </c>
      <c r="G87" s="222"/>
      <c r="H87" s="200" t="s">
        <v>397</v>
      </c>
      <c r="I87" s="200" t="s">
        <v>379</v>
      </c>
      <c r="J87" s="200">
        <v>50</v>
      </c>
      <c r="K87" s="212"/>
    </row>
    <row r="88" spans="2:11" s="1" customFormat="1" ht="15" customHeight="1">
      <c r="B88" s="223"/>
      <c r="C88" s="200" t="s">
        <v>398</v>
      </c>
      <c r="D88" s="200"/>
      <c r="E88" s="200"/>
      <c r="F88" s="221" t="s">
        <v>383</v>
      </c>
      <c r="G88" s="222"/>
      <c r="H88" s="200" t="s">
        <v>399</v>
      </c>
      <c r="I88" s="200" t="s">
        <v>379</v>
      </c>
      <c r="J88" s="200">
        <v>20</v>
      </c>
      <c r="K88" s="212"/>
    </row>
    <row r="89" spans="2:11" s="1" customFormat="1" ht="15" customHeight="1">
      <c r="B89" s="223"/>
      <c r="C89" s="200" t="s">
        <v>400</v>
      </c>
      <c r="D89" s="200"/>
      <c r="E89" s="200"/>
      <c r="F89" s="221" t="s">
        <v>383</v>
      </c>
      <c r="G89" s="222"/>
      <c r="H89" s="200" t="s">
        <v>401</v>
      </c>
      <c r="I89" s="200" t="s">
        <v>379</v>
      </c>
      <c r="J89" s="200">
        <v>20</v>
      </c>
      <c r="K89" s="212"/>
    </row>
    <row r="90" spans="2:11" s="1" customFormat="1" ht="15" customHeight="1">
      <c r="B90" s="223"/>
      <c r="C90" s="200" t="s">
        <v>402</v>
      </c>
      <c r="D90" s="200"/>
      <c r="E90" s="200"/>
      <c r="F90" s="221" t="s">
        <v>383</v>
      </c>
      <c r="G90" s="222"/>
      <c r="H90" s="200" t="s">
        <v>403</v>
      </c>
      <c r="I90" s="200" t="s">
        <v>379</v>
      </c>
      <c r="J90" s="200">
        <v>50</v>
      </c>
      <c r="K90" s="212"/>
    </row>
    <row r="91" spans="2:11" s="1" customFormat="1" ht="15" customHeight="1">
      <c r="B91" s="223"/>
      <c r="C91" s="200" t="s">
        <v>404</v>
      </c>
      <c r="D91" s="200"/>
      <c r="E91" s="200"/>
      <c r="F91" s="221" t="s">
        <v>383</v>
      </c>
      <c r="G91" s="222"/>
      <c r="H91" s="200" t="s">
        <v>404</v>
      </c>
      <c r="I91" s="200" t="s">
        <v>379</v>
      </c>
      <c r="J91" s="200">
        <v>50</v>
      </c>
      <c r="K91" s="212"/>
    </row>
    <row r="92" spans="2:11" s="1" customFormat="1" ht="15" customHeight="1">
      <c r="B92" s="223"/>
      <c r="C92" s="200" t="s">
        <v>405</v>
      </c>
      <c r="D92" s="200"/>
      <c r="E92" s="200"/>
      <c r="F92" s="221" t="s">
        <v>383</v>
      </c>
      <c r="G92" s="222"/>
      <c r="H92" s="200" t="s">
        <v>406</v>
      </c>
      <c r="I92" s="200" t="s">
        <v>379</v>
      </c>
      <c r="J92" s="200">
        <v>255</v>
      </c>
      <c r="K92" s="212"/>
    </row>
    <row r="93" spans="2:11" s="1" customFormat="1" ht="15" customHeight="1">
      <c r="B93" s="223"/>
      <c r="C93" s="200" t="s">
        <v>407</v>
      </c>
      <c r="D93" s="200"/>
      <c r="E93" s="200"/>
      <c r="F93" s="221" t="s">
        <v>377</v>
      </c>
      <c r="G93" s="222"/>
      <c r="H93" s="200" t="s">
        <v>408</v>
      </c>
      <c r="I93" s="200" t="s">
        <v>409</v>
      </c>
      <c r="J93" s="200"/>
      <c r="K93" s="212"/>
    </row>
    <row r="94" spans="2:11" s="1" customFormat="1" ht="15" customHeight="1">
      <c r="B94" s="223"/>
      <c r="C94" s="200" t="s">
        <v>410</v>
      </c>
      <c r="D94" s="200"/>
      <c r="E94" s="200"/>
      <c r="F94" s="221" t="s">
        <v>377</v>
      </c>
      <c r="G94" s="222"/>
      <c r="H94" s="200" t="s">
        <v>411</v>
      </c>
      <c r="I94" s="200" t="s">
        <v>412</v>
      </c>
      <c r="J94" s="200"/>
      <c r="K94" s="212"/>
    </row>
    <row r="95" spans="2:11" s="1" customFormat="1" ht="15" customHeight="1">
      <c r="B95" s="223"/>
      <c r="C95" s="200" t="s">
        <v>413</v>
      </c>
      <c r="D95" s="200"/>
      <c r="E95" s="200"/>
      <c r="F95" s="221" t="s">
        <v>377</v>
      </c>
      <c r="G95" s="222"/>
      <c r="H95" s="200" t="s">
        <v>413</v>
      </c>
      <c r="I95" s="200" t="s">
        <v>412</v>
      </c>
      <c r="J95" s="200"/>
      <c r="K95" s="212"/>
    </row>
    <row r="96" spans="2:11" s="1" customFormat="1" ht="15" customHeight="1">
      <c r="B96" s="223"/>
      <c r="C96" s="200" t="s">
        <v>41</v>
      </c>
      <c r="D96" s="200"/>
      <c r="E96" s="200"/>
      <c r="F96" s="221" t="s">
        <v>377</v>
      </c>
      <c r="G96" s="222"/>
      <c r="H96" s="200" t="s">
        <v>414</v>
      </c>
      <c r="I96" s="200" t="s">
        <v>412</v>
      </c>
      <c r="J96" s="200"/>
      <c r="K96" s="212"/>
    </row>
    <row r="97" spans="2:11" s="1" customFormat="1" ht="15" customHeight="1">
      <c r="B97" s="223"/>
      <c r="C97" s="200" t="s">
        <v>51</v>
      </c>
      <c r="D97" s="200"/>
      <c r="E97" s="200"/>
      <c r="F97" s="221" t="s">
        <v>377</v>
      </c>
      <c r="G97" s="222"/>
      <c r="H97" s="200" t="s">
        <v>415</v>
      </c>
      <c r="I97" s="200" t="s">
        <v>412</v>
      </c>
      <c r="J97" s="200"/>
      <c r="K97" s="212"/>
    </row>
    <row r="98" spans="2:11" s="1" customFormat="1" ht="15" customHeight="1">
      <c r="B98" s="226"/>
      <c r="C98" s="227"/>
      <c r="D98" s="227"/>
      <c r="E98" s="227"/>
      <c r="F98" s="227"/>
      <c r="G98" s="227"/>
      <c r="H98" s="227"/>
      <c r="I98" s="227"/>
      <c r="J98" s="227"/>
      <c r="K98" s="228"/>
    </row>
    <row r="99" spans="2:11" s="1" customFormat="1" ht="18.75" customHeight="1">
      <c r="B99" s="229"/>
      <c r="C99" s="230"/>
      <c r="D99" s="230"/>
      <c r="E99" s="230"/>
      <c r="F99" s="230"/>
      <c r="G99" s="230"/>
      <c r="H99" s="230"/>
      <c r="I99" s="230"/>
      <c r="J99" s="230"/>
      <c r="K99" s="229"/>
    </row>
    <row r="100" spans="2:11" s="1" customFormat="1" ht="18.75" customHeight="1">
      <c r="B100" s="207"/>
      <c r="C100" s="207"/>
      <c r="D100" s="207"/>
      <c r="E100" s="207"/>
      <c r="F100" s="207"/>
      <c r="G100" s="207"/>
      <c r="H100" s="207"/>
      <c r="I100" s="207"/>
      <c r="J100" s="207"/>
      <c r="K100" s="207"/>
    </row>
    <row r="101" spans="2:11" s="1" customFormat="1" ht="7.5" customHeight="1">
      <c r="B101" s="208"/>
      <c r="C101" s="209"/>
      <c r="D101" s="209"/>
      <c r="E101" s="209"/>
      <c r="F101" s="209"/>
      <c r="G101" s="209"/>
      <c r="H101" s="209"/>
      <c r="I101" s="209"/>
      <c r="J101" s="209"/>
      <c r="K101" s="210"/>
    </row>
    <row r="102" spans="2:11" s="1" customFormat="1" ht="45" customHeight="1">
      <c r="B102" s="211"/>
      <c r="C102" s="315" t="s">
        <v>416</v>
      </c>
      <c r="D102" s="315"/>
      <c r="E102" s="315"/>
      <c r="F102" s="315"/>
      <c r="G102" s="315"/>
      <c r="H102" s="315"/>
      <c r="I102" s="315"/>
      <c r="J102" s="315"/>
      <c r="K102" s="212"/>
    </row>
    <row r="103" spans="2:11" s="1" customFormat="1" ht="17.25" customHeight="1">
      <c r="B103" s="211"/>
      <c r="C103" s="213" t="s">
        <v>371</v>
      </c>
      <c r="D103" s="213"/>
      <c r="E103" s="213"/>
      <c r="F103" s="213" t="s">
        <v>372</v>
      </c>
      <c r="G103" s="214"/>
      <c r="H103" s="213" t="s">
        <v>57</v>
      </c>
      <c r="I103" s="213" t="s">
        <v>60</v>
      </c>
      <c r="J103" s="213" t="s">
        <v>373</v>
      </c>
      <c r="K103" s="212"/>
    </row>
    <row r="104" spans="2:11" s="1" customFormat="1" ht="17.25" customHeight="1">
      <c r="B104" s="211"/>
      <c r="C104" s="215" t="s">
        <v>374</v>
      </c>
      <c r="D104" s="215"/>
      <c r="E104" s="215"/>
      <c r="F104" s="216" t="s">
        <v>375</v>
      </c>
      <c r="G104" s="217"/>
      <c r="H104" s="215"/>
      <c r="I104" s="215"/>
      <c r="J104" s="215" t="s">
        <v>376</v>
      </c>
      <c r="K104" s="212"/>
    </row>
    <row r="105" spans="2:11" s="1" customFormat="1" ht="5.25" customHeight="1">
      <c r="B105" s="211"/>
      <c r="C105" s="213"/>
      <c r="D105" s="213"/>
      <c r="E105" s="213"/>
      <c r="F105" s="213"/>
      <c r="G105" s="231"/>
      <c r="H105" s="213"/>
      <c r="I105" s="213"/>
      <c r="J105" s="213"/>
      <c r="K105" s="212"/>
    </row>
    <row r="106" spans="2:11" s="1" customFormat="1" ht="15" customHeight="1">
      <c r="B106" s="211"/>
      <c r="C106" s="200" t="s">
        <v>56</v>
      </c>
      <c r="D106" s="220"/>
      <c r="E106" s="220"/>
      <c r="F106" s="221" t="s">
        <v>377</v>
      </c>
      <c r="G106" s="200"/>
      <c r="H106" s="200" t="s">
        <v>417</v>
      </c>
      <c r="I106" s="200" t="s">
        <v>379</v>
      </c>
      <c r="J106" s="200">
        <v>20</v>
      </c>
      <c r="K106" s="212"/>
    </row>
    <row r="107" spans="2:11" s="1" customFormat="1" ht="15" customHeight="1">
      <c r="B107" s="211"/>
      <c r="C107" s="200" t="s">
        <v>380</v>
      </c>
      <c r="D107" s="200"/>
      <c r="E107" s="200"/>
      <c r="F107" s="221" t="s">
        <v>377</v>
      </c>
      <c r="G107" s="200"/>
      <c r="H107" s="200" t="s">
        <v>417</v>
      </c>
      <c r="I107" s="200" t="s">
        <v>379</v>
      </c>
      <c r="J107" s="200">
        <v>120</v>
      </c>
      <c r="K107" s="212"/>
    </row>
    <row r="108" spans="2:11" s="1" customFormat="1" ht="15" customHeight="1">
      <c r="B108" s="223"/>
      <c r="C108" s="200" t="s">
        <v>382</v>
      </c>
      <c r="D108" s="200"/>
      <c r="E108" s="200"/>
      <c r="F108" s="221" t="s">
        <v>383</v>
      </c>
      <c r="G108" s="200"/>
      <c r="H108" s="200" t="s">
        <v>417</v>
      </c>
      <c r="I108" s="200" t="s">
        <v>379</v>
      </c>
      <c r="J108" s="200">
        <v>50</v>
      </c>
      <c r="K108" s="212"/>
    </row>
    <row r="109" spans="2:11" s="1" customFormat="1" ht="15" customHeight="1">
      <c r="B109" s="223"/>
      <c r="C109" s="200" t="s">
        <v>385</v>
      </c>
      <c r="D109" s="200"/>
      <c r="E109" s="200"/>
      <c r="F109" s="221" t="s">
        <v>377</v>
      </c>
      <c r="G109" s="200"/>
      <c r="H109" s="200" t="s">
        <v>417</v>
      </c>
      <c r="I109" s="200" t="s">
        <v>387</v>
      </c>
      <c r="J109" s="200"/>
      <c r="K109" s="212"/>
    </row>
    <row r="110" spans="2:11" s="1" customFormat="1" ht="15" customHeight="1">
      <c r="B110" s="223"/>
      <c r="C110" s="200" t="s">
        <v>396</v>
      </c>
      <c r="D110" s="200"/>
      <c r="E110" s="200"/>
      <c r="F110" s="221" t="s">
        <v>383</v>
      </c>
      <c r="G110" s="200"/>
      <c r="H110" s="200" t="s">
        <v>417</v>
      </c>
      <c r="I110" s="200" t="s">
        <v>379</v>
      </c>
      <c r="J110" s="200">
        <v>50</v>
      </c>
      <c r="K110" s="212"/>
    </row>
    <row r="111" spans="2:11" s="1" customFormat="1" ht="15" customHeight="1">
      <c r="B111" s="223"/>
      <c r="C111" s="200" t="s">
        <v>404</v>
      </c>
      <c r="D111" s="200"/>
      <c r="E111" s="200"/>
      <c r="F111" s="221" t="s">
        <v>383</v>
      </c>
      <c r="G111" s="200"/>
      <c r="H111" s="200" t="s">
        <v>417</v>
      </c>
      <c r="I111" s="200" t="s">
        <v>379</v>
      </c>
      <c r="J111" s="200">
        <v>50</v>
      </c>
      <c r="K111" s="212"/>
    </row>
    <row r="112" spans="2:11" s="1" customFormat="1" ht="15" customHeight="1">
      <c r="B112" s="223"/>
      <c r="C112" s="200" t="s">
        <v>402</v>
      </c>
      <c r="D112" s="200"/>
      <c r="E112" s="200"/>
      <c r="F112" s="221" t="s">
        <v>383</v>
      </c>
      <c r="G112" s="200"/>
      <c r="H112" s="200" t="s">
        <v>417</v>
      </c>
      <c r="I112" s="200" t="s">
        <v>379</v>
      </c>
      <c r="J112" s="200">
        <v>50</v>
      </c>
      <c r="K112" s="212"/>
    </row>
    <row r="113" spans="2:11" s="1" customFormat="1" ht="15" customHeight="1">
      <c r="B113" s="223"/>
      <c r="C113" s="200" t="s">
        <v>56</v>
      </c>
      <c r="D113" s="200"/>
      <c r="E113" s="200"/>
      <c r="F113" s="221" t="s">
        <v>377</v>
      </c>
      <c r="G113" s="200"/>
      <c r="H113" s="200" t="s">
        <v>418</v>
      </c>
      <c r="I113" s="200" t="s">
        <v>379</v>
      </c>
      <c r="J113" s="200">
        <v>20</v>
      </c>
      <c r="K113" s="212"/>
    </row>
    <row r="114" spans="2:11" s="1" customFormat="1" ht="15" customHeight="1">
      <c r="B114" s="223"/>
      <c r="C114" s="200" t="s">
        <v>419</v>
      </c>
      <c r="D114" s="200"/>
      <c r="E114" s="200"/>
      <c r="F114" s="221" t="s">
        <v>377</v>
      </c>
      <c r="G114" s="200"/>
      <c r="H114" s="200" t="s">
        <v>420</v>
      </c>
      <c r="I114" s="200" t="s">
        <v>379</v>
      </c>
      <c r="J114" s="200">
        <v>120</v>
      </c>
      <c r="K114" s="212"/>
    </row>
    <row r="115" spans="2:11" s="1" customFormat="1" ht="15" customHeight="1">
      <c r="B115" s="223"/>
      <c r="C115" s="200" t="s">
        <v>41</v>
      </c>
      <c r="D115" s="200"/>
      <c r="E115" s="200"/>
      <c r="F115" s="221" t="s">
        <v>377</v>
      </c>
      <c r="G115" s="200"/>
      <c r="H115" s="200" t="s">
        <v>421</v>
      </c>
      <c r="I115" s="200" t="s">
        <v>412</v>
      </c>
      <c r="J115" s="200"/>
      <c r="K115" s="212"/>
    </row>
    <row r="116" spans="2:11" s="1" customFormat="1" ht="15" customHeight="1">
      <c r="B116" s="223"/>
      <c r="C116" s="200" t="s">
        <v>51</v>
      </c>
      <c r="D116" s="200"/>
      <c r="E116" s="200"/>
      <c r="F116" s="221" t="s">
        <v>377</v>
      </c>
      <c r="G116" s="200"/>
      <c r="H116" s="200" t="s">
        <v>422</v>
      </c>
      <c r="I116" s="200" t="s">
        <v>412</v>
      </c>
      <c r="J116" s="200"/>
      <c r="K116" s="212"/>
    </row>
    <row r="117" spans="2:11" s="1" customFormat="1" ht="15" customHeight="1">
      <c r="B117" s="223"/>
      <c r="C117" s="200" t="s">
        <v>60</v>
      </c>
      <c r="D117" s="200"/>
      <c r="E117" s="200"/>
      <c r="F117" s="221" t="s">
        <v>377</v>
      </c>
      <c r="G117" s="200"/>
      <c r="H117" s="200" t="s">
        <v>423</v>
      </c>
      <c r="I117" s="200" t="s">
        <v>424</v>
      </c>
      <c r="J117" s="200"/>
      <c r="K117" s="212"/>
    </row>
    <row r="118" spans="2:11" s="1" customFormat="1" ht="15" customHeight="1">
      <c r="B118" s="226"/>
      <c r="C118" s="232"/>
      <c r="D118" s="232"/>
      <c r="E118" s="232"/>
      <c r="F118" s="232"/>
      <c r="G118" s="232"/>
      <c r="H118" s="232"/>
      <c r="I118" s="232"/>
      <c r="J118" s="232"/>
      <c r="K118" s="228"/>
    </row>
    <row r="119" spans="2:11" s="1" customFormat="1" ht="18.75" customHeight="1">
      <c r="B119" s="233"/>
      <c r="C119" s="234"/>
      <c r="D119" s="234"/>
      <c r="E119" s="234"/>
      <c r="F119" s="235"/>
      <c r="G119" s="234"/>
      <c r="H119" s="234"/>
      <c r="I119" s="234"/>
      <c r="J119" s="234"/>
      <c r="K119" s="233"/>
    </row>
    <row r="120" spans="2:11" s="1" customFormat="1" ht="18.75" customHeight="1">
      <c r="B120" s="207"/>
      <c r="C120" s="207"/>
      <c r="D120" s="207"/>
      <c r="E120" s="207"/>
      <c r="F120" s="207"/>
      <c r="G120" s="207"/>
      <c r="H120" s="207"/>
      <c r="I120" s="207"/>
      <c r="J120" s="207"/>
      <c r="K120" s="207"/>
    </row>
    <row r="121" spans="2:11" s="1" customFormat="1" ht="7.5" customHeight="1">
      <c r="B121" s="236"/>
      <c r="C121" s="237"/>
      <c r="D121" s="237"/>
      <c r="E121" s="237"/>
      <c r="F121" s="237"/>
      <c r="G121" s="237"/>
      <c r="H121" s="237"/>
      <c r="I121" s="237"/>
      <c r="J121" s="237"/>
      <c r="K121" s="238"/>
    </row>
    <row r="122" spans="2:11" s="1" customFormat="1" ht="45" customHeight="1">
      <c r="B122" s="239"/>
      <c r="C122" s="316" t="s">
        <v>425</v>
      </c>
      <c r="D122" s="316"/>
      <c r="E122" s="316"/>
      <c r="F122" s="316"/>
      <c r="G122" s="316"/>
      <c r="H122" s="316"/>
      <c r="I122" s="316"/>
      <c r="J122" s="316"/>
      <c r="K122" s="240"/>
    </row>
    <row r="123" spans="2:11" s="1" customFormat="1" ht="17.25" customHeight="1">
      <c r="B123" s="241"/>
      <c r="C123" s="213" t="s">
        <v>371</v>
      </c>
      <c r="D123" s="213"/>
      <c r="E123" s="213"/>
      <c r="F123" s="213" t="s">
        <v>372</v>
      </c>
      <c r="G123" s="214"/>
      <c r="H123" s="213" t="s">
        <v>57</v>
      </c>
      <c r="I123" s="213" t="s">
        <v>60</v>
      </c>
      <c r="J123" s="213" t="s">
        <v>373</v>
      </c>
      <c r="K123" s="242"/>
    </row>
    <row r="124" spans="2:11" s="1" customFormat="1" ht="17.25" customHeight="1">
      <c r="B124" s="241"/>
      <c r="C124" s="215" t="s">
        <v>374</v>
      </c>
      <c r="D124" s="215"/>
      <c r="E124" s="215"/>
      <c r="F124" s="216" t="s">
        <v>375</v>
      </c>
      <c r="G124" s="217"/>
      <c r="H124" s="215"/>
      <c r="I124" s="215"/>
      <c r="J124" s="215" t="s">
        <v>376</v>
      </c>
      <c r="K124" s="242"/>
    </row>
    <row r="125" spans="2:11" s="1" customFormat="1" ht="5.25" customHeight="1">
      <c r="B125" s="243"/>
      <c r="C125" s="218"/>
      <c r="D125" s="218"/>
      <c r="E125" s="218"/>
      <c r="F125" s="218"/>
      <c r="G125" s="244"/>
      <c r="H125" s="218"/>
      <c r="I125" s="218"/>
      <c r="J125" s="218"/>
      <c r="K125" s="245"/>
    </row>
    <row r="126" spans="2:11" s="1" customFormat="1" ht="15" customHeight="1">
      <c r="B126" s="243"/>
      <c r="C126" s="200" t="s">
        <v>380</v>
      </c>
      <c r="D126" s="220"/>
      <c r="E126" s="220"/>
      <c r="F126" s="221" t="s">
        <v>377</v>
      </c>
      <c r="G126" s="200"/>
      <c r="H126" s="200" t="s">
        <v>417</v>
      </c>
      <c r="I126" s="200" t="s">
        <v>379</v>
      </c>
      <c r="J126" s="200">
        <v>120</v>
      </c>
      <c r="K126" s="246"/>
    </row>
    <row r="127" spans="2:11" s="1" customFormat="1" ht="15" customHeight="1">
      <c r="B127" s="243"/>
      <c r="C127" s="200" t="s">
        <v>426</v>
      </c>
      <c r="D127" s="200"/>
      <c r="E127" s="200"/>
      <c r="F127" s="221" t="s">
        <v>377</v>
      </c>
      <c r="G127" s="200"/>
      <c r="H127" s="200" t="s">
        <v>427</v>
      </c>
      <c r="I127" s="200" t="s">
        <v>379</v>
      </c>
      <c r="J127" s="200" t="s">
        <v>428</v>
      </c>
      <c r="K127" s="246"/>
    </row>
    <row r="128" spans="2:11" s="1" customFormat="1" ht="15" customHeight="1">
      <c r="B128" s="243"/>
      <c r="C128" s="200" t="s">
        <v>325</v>
      </c>
      <c r="D128" s="200"/>
      <c r="E128" s="200"/>
      <c r="F128" s="221" t="s">
        <v>377</v>
      </c>
      <c r="G128" s="200"/>
      <c r="H128" s="200" t="s">
        <v>429</v>
      </c>
      <c r="I128" s="200" t="s">
        <v>379</v>
      </c>
      <c r="J128" s="200" t="s">
        <v>428</v>
      </c>
      <c r="K128" s="246"/>
    </row>
    <row r="129" spans="2:11" s="1" customFormat="1" ht="15" customHeight="1">
      <c r="B129" s="243"/>
      <c r="C129" s="200" t="s">
        <v>388</v>
      </c>
      <c r="D129" s="200"/>
      <c r="E129" s="200"/>
      <c r="F129" s="221" t="s">
        <v>383</v>
      </c>
      <c r="G129" s="200"/>
      <c r="H129" s="200" t="s">
        <v>389</v>
      </c>
      <c r="I129" s="200" t="s">
        <v>379</v>
      </c>
      <c r="J129" s="200">
        <v>15</v>
      </c>
      <c r="K129" s="246"/>
    </row>
    <row r="130" spans="2:11" s="1" customFormat="1" ht="15" customHeight="1">
      <c r="B130" s="243"/>
      <c r="C130" s="224" t="s">
        <v>390</v>
      </c>
      <c r="D130" s="224"/>
      <c r="E130" s="224"/>
      <c r="F130" s="225" t="s">
        <v>383</v>
      </c>
      <c r="G130" s="224"/>
      <c r="H130" s="224" t="s">
        <v>391</v>
      </c>
      <c r="I130" s="224" t="s">
        <v>379</v>
      </c>
      <c r="J130" s="224">
        <v>15</v>
      </c>
      <c r="K130" s="246"/>
    </row>
    <row r="131" spans="2:11" s="1" customFormat="1" ht="15" customHeight="1">
      <c r="B131" s="243"/>
      <c r="C131" s="224" t="s">
        <v>392</v>
      </c>
      <c r="D131" s="224"/>
      <c r="E131" s="224"/>
      <c r="F131" s="225" t="s">
        <v>383</v>
      </c>
      <c r="G131" s="224"/>
      <c r="H131" s="224" t="s">
        <v>393</v>
      </c>
      <c r="I131" s="224" t="s">
        <v>379</v>
      </c>
      <c r="J131" s="224">
        <v>20</v>
      </c>
      <c r="K131" s="246"/>
    </row>
    <row r="132" spans="2:11" s="1" customFormat="1" ht="15" customHeight="1">
      <c r="B132" s="243"/>
      <c r="C132" s="224" t="s">
        <v>394</v>
      </c>
      <c r="D132" s="224"/>
      <c r="E132" s="224"/>
      <c r="F132" s="225" t="s">
        <v>383</v>
      </c>
      <c r="G132" s="224"/>
      <c r="H132" s="224" t="s">
        <v>395</v>
      </c>
      <c r="I132" s="224" t="s">
        <v>379</v>
      </c>
      <c r="J132" s="224">
        <v>20</v>
      </c>
      <c r="K132" s="246"/>
    </row>
    <row r="133" spans="2:11" s="1" customFormat="1" ht="15" customHeight="1">
      <c r="B133" s="243"/>
      <c r="C133" s="200" t="s">
        <v>382</v>
      </c>
      <c r="D133" s="200"/>
      <c r="E133" s="200"/>
      <c r="F133" s="221" t="s">
        <v>383</v>
      </c>
      <c r="G133" s="200"/>
      <c r="H133" s="200" t="s">
        <v>417</v>
      </c>
      <c r="I133" s="200" t="s">
        <v>379</v>
      </c>
      <c r="J133" s="200">
        <v>50</v>
      </c>
      <c r="K133" s="246"/>
    </row>
    <row r="134" spans="2:11" s="1" customFormat="1" ht="15" customHeight="1">
      <c r="B134" s="243"/>
      <c r="C134" s="200" t="s">
        <v>396</v>
      </c>
      <c r="D134" s="200"/>
      <c r="E134" s="200"/>
      <c r="F134" s="221" t="s">
        <v>383</v>
      </c>
      <c r="G134" s="200"/>
      <c r="H134" s="200" t="s">
        <v>417</v>
      </c>
      <c r="I134" s="200" t="s">
        <v>379</v>
      </c>
      <c r="J134" s="200">
        <v>50</v>
      </c>
      <c r="K134" s="246"/>
    </row>
    <row r="135" spans="2:11" s="1" customFormat="1" ht="15" customHeight="1">
      <c r="B135" s="243"/>
      <c r="C135" s="200" t="s">
        <v>402</v>
      </c>
      <c r="D135" s="200"/>
      <c r="E135" s="200"/>
      <c r="F135" s="221" t="s">
        <v>383</v>
      </c>
      <c r="G135" s="200"/>
      <c r="H135" s="200" t="s">
        <v>417</v>
      </c>
      <c r="I135" s="200" t="s">
        <v>379</v>
      </c>
      <c r="J135" s="200">
        <v>50</v>
      </c>
      <c r="K135" s="246"/>
    </row>
    <row r="136" spans="2:11" s="1" customFormat="1" ht="15" customHeight="1">
      <c r="B136" s="243"/>
      <c r="C136" s="200" t="s">
        <v>404</v>
      </c>
      <c r="D136" s="200"/>
      <c r="E136" s="200"/>
      <c r="F136" s="221" t="s">
        <v>383</v>
      </c>
      <c r="G136" s="200"/>
      <c r="H136" s="200" t="s">
        <v>417</v>
      </c>
      <c r="I136" s="200" t="s">
        <v>379</v>
      </c>
      <c r="J136" s="200">
        <v>50</v>
      </c>
      <c r="K136" s="246"/>
    </row>
    <row r="137" spans="2:11" s="1" customFormat="1" ht="15" customHeight="1">
      <c r="B137" s="243"/>
      <c r="C137" s="200" t="s">
        <v>405</v>
      </c>
      <c r="D137" s="200"/>
      <c r="E137" s="200"/>
      <c r="F137" s="221" t="s">
        <v>383</v>
      </c>
      <c r="G137" s="200"/>
      <c r="H137" s="200" t="s">
        <v>430</v>
      </c>
      <c r="I137" s="200" t="s">
        <v>379</v>
      </c>
      <c r="J137" s="200">
        <v>255</v>
      </c>
      <c r="K137" s="246"/>
    </row>
    <row r="138" spans="2:11" s="1" customFormat="1" ht="15" customHeight="1">
      <c r="B138" s="243"/>
      <c r="C138" s="200" t="s">
        <v>407</v>
      </c>
      <c r="D138" s="200"/>
      <c r="E138" s="200"/>
      <c r="F138" s="221" t="s">
        <v>377</v>
      </c>
      <c r="G138" s="200"/>
      <c r="H138" s="200" t="s">
        <v>431</v>
      </c>
      <c r="I138" s="200" t="s">
        <v>409</v>
      </c>
      <c r="J138" s="200"/>
      <c r="K138" s="246"/>
    </row>
    <row r="139" spans="2:11" s="1" customFormat="1" ht="15" customHeight="1">
      <c r="B139" s="243"/>
      <c r="C139" s="200" t="s">
        <v>410</v>
      </c>
      <c r="D139" s="200"/>
      <c r="E139" s="200"/>
      <c r="F139" s="221" t="s">
        <v>377</v>
      </c>
      <c r="G139" s="200"/>
      <c r="H139" s="200" t="s">
        <v>432</v>
      </c>
      <c r="I139" s="200" t="s">
        <v>412</v>
      </c>
      <c r="J139" s="200"/>
      <c r="K139" s="246"/>
    </row>
    <row r="140" spans="2:11" s="1" customFormat="1" ht="15" customHeight="1">
      <c r="B140" s="243"/>
      <c r="C140" s="200" t="s">
        <v>413</v>
      </c>
      <c r="D140" s="200"/>
      <c r="E140" s="200"/>
      <c r="F140" s="221" t="s">
        <v>377</v>
      </c>
      <c r="G140" s="200"/>
      <c r="H140" s="200" t="s">
        <v>413</v>
      </c>
      <c r="I140" s="200" t="s">
        <v>412</v>
      </c>
      <c r="J140" s="200"/>
      <c r="K140" s="246"/>
    </row>
    <row r="141" spans="2:11" s="1" customFormat="1" ht="15" customHeight="1">
      <c r="B141" s="243"/>
      <c r="C141" s="200" t="s">
        <v>41</v>
      </c>
      <c r="D141" s="200"/>
      <c r="E141" s="200"/>
      <c r="F141" s="221" t="s">
        <v>377</v>
      </c>
      <c r="G141" s="200"/>
      <c r="H141" s="200" t="s">
        <v>433</v>
      </c>
      <c r="I141" s="200" t="s">
        <v>412</v>
      </c>
      <c r="J141" s="200"/>
      <c r="K141" s="246"/>
    </row>
    <row r="142" spans="2:11" s="1" customFormat="1" ht="15" customHeight="1">
      <c r="B142" s="243"/>
      <c r="C142" s="200" t="s">
        <v>434</v>
      </c>
      <c r="D142" s="200"/>
      <c r="E142" s="200"/>
      <c r="F142" s="221" t="s">
        <v>377</v>
      </c>
      <c r="G142" s="200"/>
      <c r="H142" s="200" t="s">
        <v>435</v>
      </c>
      <c r="I142" s="200" t="s">
        <v>412</v>
      </c>
      <c r="J142" s="200"/>
      <c r="K142" s="246"/>
    </row>
    <row r="143" spans="2:11" s="1" customFormat="1" ht="15" customHeight="1">
      <c r="B143" s="247"/>
      <c r="C143" s="248"/>
      <c r="D143" s="248"/>
      <c r="E143" s="248"/>
      <c r="F143" s="248"/>
      <c r="G143" s="248"/>
      <c r="H143" s="248"/>
      <c r="I143" s="248"/>
      <c r="J143" s="248"/>
      <c r="K143" s="249"/>
    </row>
    <row r="144" spans="2:11" s="1" customFormat="1" ht="18.75" customHeight="1">
      <c r="B144" s="234"/>
      <c r="C144" s="234"/>
      <c r="D144" s="234"/>
      <c r="E144" s="234"/>
      <c r="F144" s="235"/>
      <c r="G144" s="234"/>
      <c r="H144" s="234"/>
      <c r="I144" s="234"/>
      <c r="J144" s="234"/>
      <c r="K144" s="234"/>
    </row>
    <row r="145" spans="2:11" s="1" customFormat="1" ht="18.75" customHeight="1">
      <c r="B145" s="207"/>
      <c r="C145" s="207"/>
      <c r="D145" s="207"/>
      <c r="E145" s="207"/>
      <c r="F145" s="207"/>
      <c r="G145" s="207"/>
      <c r="H145" s="207"/>
      <c r="I145" s="207"/>
      <c r="J145" s="207"/>
      <c r="K145" s="207"/>
    </row>
    <row r="146" spans="2:11" s="1" customFormat="1" ht="7.5" customHeight="1">
      <c r="B146" s="208"/>
      <c r="C146" s="209"/>
      <c r="D146" s="209"/>
      <c r="E146" s="209"/>
      <c r="F146" s="209"/>
      <c r="G146" s="209"/>
      <c r="H146" s="209"/>
      <c r="I146" s="209"/>
      <c r="J146" s="209"/>
      <c r="K146" s="210"/>
    </row>
    <row r="147" spans="2:11" s="1" customFormat="1" ht="45" customHeight="1">
      <c r="B147" s="211"/>
      <c r="C147" s="315" t="s">
        <v>436</v>
      </c>
      <c r="D147" s="315"/>
      <c r="E147" s="315"/>
      <c r="F147" s="315"/>
      <c r="G147" s="315"/>
      <c r="H147" s="315"/>
      <c r="I147" s="315"/>
      <c r="J147" s="315"/>
      <c r="K147" s="212"/>
    </row>
    <row r="148" spans="2:11" s="1" customFormat="1" ht="17.25" customHeight="1">
      <c r="B148" s="211"/>
      <c r="C148" s="213" t="s">
        <v>371</v>
      </c>
      <c r="D148" s="213"/>
      <c r="E148" s="213"/>
      <c r="F148" s="213" t="s">
        <v>372</v>
      </c>
      <c r="G148" s="214"/>
      <c r="H148" s="213" t="s">
        <v>57</v>
      </c>
      <c r="I148" s="213" t="s">
        <v>60</v>
      </c>
      <c r="J148" s="213" t="s">
        <v>373</v>
      </c>
      <c r="K148" s="212"/>
    </row>
    <row r="149" spans="2:11" s="1" customFormat="1" ht="17.25" customHeight="1">
      <c r="B149" s="211"/>
      <c r="C149" s="215" t="s">
        <v>374</v>
      </c>
      <c r="D149" s="215"/>
      <c r="E149" s="215"/>
      <c r="F149" s="216" t="s">
        <v>375</v>
      </c>
      <c r="G149" s="217"/>
      <c r="H149" s="215"/>
      <c r="I149" s="215"/>
      <c r="J149" s="215" t="s">
        <v>376</v>
      </c>
      <c r="K149" s="212"/>
    </row>
    <row r="150" spans="2:11" s="1" customFormat="1" ht="5.25" customHeight="1">
      <c r="B150" s="223"/>
      <c r="C150" s="218"/>
      <c r="D150" s="218"/>
      <c r="E150" s="218"/>
      <c r="F150" s="218"/>
      <c r="G150" s="219"/>
      <c r="H150" s="218"/>
      <c r="I150" s="218"/>
      <c r="J150" s="218"/>
      <c r="K150" s="246"/>
    </row>
    <row r="151" spans="2:11" s="1" customFormat="1" ht="15" customHeight="1">
      <c r="B151" s="223"/>
      <c r="C151" s="250" t="s">
        <v>380</v>
      </c>
      <c r="D151" s="200"/>
      <c r="E151" s="200"/>
      <c r="F151" s="251" t="s">
        <v>377</v>
      </c>
      <c r="G151" s="200"/>
      <c r="H151" s="250" t="s">
        <v>417</v>
      </c>
      <c r="I151" s="250" t="s">
        <v>379</v>
      </c>
      <c r="J151" s="250">
        <v>120</v>
      </c>
      <c r="K151" s="246"/>
    </row>
    <row r="152" spans="2:11" s="1" customFormat="1" ht="15" customHeight="1">
      <c r="B152" s="223"/>
      <c r="C152" s="250" t="s">
        <v>426</v>
      </c>
      <c r="D152" s="200"/>
      <c r="E152" s="200"/>
      <c r="F152" s="251" t="s">
        <v>377</v>
      </c>
      <c r="G152" s="200"/>
      <c r="H152" s="250" t="s">
        <v>437</v>
      </c>
      <c r="I152" s="250" t="s">
        <v>379</v>
      </c>
      <c r="J152" s="250" t="s">
        <v>428</v>
      </c>
      <c r="K152" s="246"/>
    </row>
    <row r="153" spans="2:11" s="1" customFormat="1" ht="15" customHeight="1">
      <c r="B153" s="223"/>
      <c r="C153" s="250" t="s">
        <v>325</v>
      </c>
      <c r="D153" s="200"/>
      <c r="E153" s="200"/>
      <c r="F153" s="251" t="s">
        <v>377</v>
      </c>
      <c r="G153" s="200"/>
      <c r="H153" s="250" t="s">
        <v>438</v>
      </c>
      <c r="I153" s="250" t="s">
        <v>379</v>
      </c>
      <c r="J153" s="250" t="s">
        <v>428</v>
      </c>
      <c r="K153" s="246"/>
    </row>
    <row r="154" spans="2:11" s="1" customFormat="1" ht="15" customHeight="1">
      <c r="B154" s="223"/>
      <c r="C154" s="250" t="s">
        <v>382</v>
      </c>
      <c r="D154" s="200"/>
      <c r="E154" s="200"/>
      <c r="F154" s="251" t="s">
        <v>383</v>
      </c>
      <c r="G154" s="200"/>
      <c r="H154" s="250" t="s">
        <v>417</v>
      </c>
      <c r="I154" s="250" t="s">
        <v>379</v>
      </c>
      <c r="J154" s="250">
        <v>50</v>
      </c>
      <c r="K154" s="246"/>
    </row>
    <row r="155" spans="2:11" s="1" customFormat="1" ht="15" customHeight="1">
      <c r="B155" s="223"/>
      <c r="C155" s="250" t="s">
        <v>385</v>
      </c>
      <c r="D155" s="200"/>
      <c r="E155" s="200"/>
      <c r="F155" s="251" t="s">
        <v>377</v>
      </c>
      <c r="G155" s="200"/>
      <c r="H155" s="250" t="s">
        <v>417</v>
      </c>
      <c r="I155" s="250" t="s">
        <v>387</v>
      </c>
      <c r="J155" s="250"/>
      <c r="K155" s="246"/>
    </row>
    <row r="156" spans="2:11" s="1" customFormat="1" ht="15" customHeight="1">
      <c r="B156" s="223"/>
      <c r="C156" s="250" t="s">
        <v>396</v>
      </c>
      <c r="D156" s="200"/>
      <c r="E156" s="200"/>
      <c r="F156" s="251" t="s">
        <v>383</v>
      </c>
      <c r="G156" s="200"/>
      <c r="H156" s="250" t="s">
        <v>417</v>
      </c>
      <c r="I156" s="250" t="s">
        <v>379</v>
      </c>
      <c r="J156" s="250">
        <v>50</v>
      </c>
      <c r="K156" s="246"/>
    </row>
    <row r="157" spans="2:11" s="1" customFormat="1" ht="15" customHeight="1">
      <c r="B157" s="223"/>
      <c r="C157" s="250" t="s">
        <v>404</v>
      </c>
      <c r="D157" s="200"/>
      <c r="E157" s="200"/>
      <c r="F157" s="251" t="s">
        <v>383</v>
      </c>
      <c r="G157" s="200"/>
      <c r="H157" s="250" t="s">
        <v>417</v>
      </c>
      <c r="I157" s="250" t="s">
        <v>379</v>
      </c>
      <c r="J157" s="250">
        <v>50</v>
      </c>
      <c r="K157" s="246"/>
    </row>
    <row r="158" spans="2:11" s="1" customFormat="1" ht="15" customHeight="1">
      <c r="B158" s="223"/>
      <c r="C158" s="250" t="s">
        <v>402</v>
      </c>
      <c r="D158" s="200"/>
      <c r="E158" s="200"/>
      <c r="F158" s="251" t="s">
        <v>383</v>
      </c>
      <c r="G158" s="200"/>
      <c r="H158" s="250" t="s">
        <v>417</v>
      </c>
      <c r="I158" s="250" t="s">
        <v>379</v>
      </c>
      <c r="J158" s="250">
        <v>50</v>
      </c>
      <c r="K158" s="246"/>
    </row>
    <row r="159" spans="2:11" s="1" customFormat="1" ht="15" customHeight="1">
      <c r="B159" s="223"/>
      <c r="C159" s="250" t="s">
        <v>85</v>
      </c>
      <c r="D159" s="200"/>
      <c r="E159" s="200"/>
      <c r="F159" s="251" t="s">
        <v>377</v>
      </c>
      <c r="G159" s="200"/>
      <c r="H159" s="250" t="s">
        <v>439</v>
      </c>
      <c r="I159" s="250" t="s">
        <v>379</v>
      </c>
      <c r="J159" s="250" t="s">
        <v>440</v>
      </c>
      <c r="K159" s="246"/>
    </row>
    <row r="160" spans="2:11" s="1" customFormat="1" ht="15" customHeight="1">
      <c r="B160" s="223"/>
      <c r="C160" s="250" t="s">
        <v>441</v>
      </c>
      <c r="D160" s="200"/>
      <c r="E160" s="200"/>
      <c r="F160" s="251" t="s">
        <v>377</v>
      </c>
      <c r="G160" s="200"/>
      <c r="H160" s="250" t="s">
        <v>442</v>
      </c>
      <c r="I160" s="250" t="s">
        <v>412</v>
      </c>
      <c r="J160" s="250"/>
      <c r="K160" s="246"/>
    </row>
    <row r="161" spans="2:11" s="1" customFormat="1" ht="15" customHeight="1">
      <c r="B161" s="252"/>
      <c r="C161" s="232"/>
      <c r="D161" s="232"/>
      <c r="E161" s="232"/>
      <c r="F161" s="232"/>
      <c r="G161" s="232"/>
      <c r="H161" s="232"/>
      <c r="I161" s="232"/>
      <c r="J161" s="232"/>
      <c r="K161" s="253"/>
    </row>
    <row r="162" spans="2:11" s="1" customFormat="1" ht="18.75" customHeight="1">
      <c r="B162" s="234"/>
      <c r="C162" s="244"/>
      <c r="D162" s="244"/>
      <c r="E162" s="244"/>
      <c r="F162" s="254"/>
      <c r="G162" s="244"/>
      <c r="H162" s="244"/>
      <c r="I162" s="244"/>
      <c r="J162" s="244"/>
      <c r="K162" s="234"/>
    </row>
    <row r="163" spans="2:11" s="1" customFormat="1" ht="18.75" customHeight="1">
      <c r="B163" s="207"/>
      <c r="C163" s="207"/>
      <c r="D163" s="207"/>
      <c r="E163" s="207"/>
      <c r="F163" s="207"/>
      <c r="G163" s="207"/>
      <c r="H163" s="207"/>
      <c r="I163" s="207"/>
      <c r="J163" s="207"/>
      <c r="K163" s="207"/>
    </row>
    <row r="164" spans="2:11" s="1" customFormat="1" ht="7.5" customHeight="1">
      <c r="B164" s="189"/>
      <c r="C164" s="190"/>
      <c r="D164" s="190"/>
      <c r="E164" s="190"/>
      <c r="F164" s="190"/>
      <c r="G164" s="190"/>
      <c r="H164" s="190"/>
      <c r="I164" s="190"/>
      <c r="J164" s="190"/>
      <c r="K164" s="191"/>
    </row>
    <row r="165" spans="2:11" s="1" customFormat="1" ht="45" customHeight="1">
      <c r="B165" s="192"/>
      <c r="C165" s="316" t="s">
        <v>443</v>
      </c>
      <c r="D165" s="316"/>
      <c r="E165" s="316"/>
      <c r="F165" s="316"/>
      <c r="G165" s="316"/>
      <c r="H165" s="316"/>
      <c r="I165" s="316"/>
      <c r="J165" s="316"/>
      <c r="K165" s="193"/>
    </row>
    <row r="166" spans="2:11" s="1" customFormat="1" ht="17.25" customHeight="1">
      <c r="B166" s="192"/>
      <c r="C166" s="213" t="s">
        <v>371</v>
      </c>
      <c r="D166" s="213"/>
      <c r="E166" s="213"/>
      <c r="F166" s="213" t="s">
        <v>372</v>
      </c>
      <c r="G166" s="255"/>
      <c r="H166" s="256" t="s">
        <v>57</v>
      </c>
      <c r="I166" s="256" t="s">
        <v>60</v>
      </c>
      <c r="J166" s="213" t="s">
        <v>373</v>
      </c>
      <c r="K166" s="193"/>
    </row>
    <row r="167" spans="2:11" s="1" customFormat="1" ht="17.25" customHeight="1">
      <c r="B167" s="194"/>
      <c r="C167" s="215" t="s">
        <v>374</v>
      </c>
      <c r="D167" s="215"/>
      <c r="E167" s="215"/>
      <c r="F167" s="216" t="s">
        <v>375</v>
      </c>
      <c r="G167" s="257"/>
      <c r="H167" s="258"/>
      <c r="I167" s="258"/>
      <c r="J167" s="215" t="s">
        <v>376</v>
      </c>
      <c r="K167" s="195"/>
    </row>
    <row r="168" spans="2:11" s="1" customFormat="1" ht="5.25" customHeight="1">
      <c r="B168" s="223"/>
      <c r="C168" s="218"/>
      <c r="D168" s="218"/>
      <c r="E168" s="218"/>
      <c r="F168" s="218"/>
      <c r="G168" s="219"/>
      <c r="H168" s="218"/>
      <c r="I168" s="218"/>
      <c r="J168" s="218"/>
      <c r="K168" s="246"/>
    </row>
    <row r="169" spans="2:11" s="1" customFormat="1" ht="15" customHeight="1">
      <c r="B169" s="223"/>
      <c r="C169" s="200" t="s">
        <v>380</v>
      </c>
      <c r="D169" s="200"/>
      <c r="E169" s="200"/>
      <c r="F169" s="221" t="s">
        <v>377</v>
      </c>
      <c r="G169" s="200"/>
      <c r="H169" s="200" t="s">
        <v>417</v>
      </c>
      <c r="I169" s="200" t="s">
        <v>379</v>
      </c>
      <c r="J169" s="200">
        <v>120</v>
      </c>
      <c r="K169" s="246"/>
    </row>
    <row r="170" spans="2:11" s="1" customFormat="1" ht="15" customHeight="1">
      <c r="B170" s="223"/>
      <c r="C170" s="200" t="s">
        <v>426</v>
      </c>
      <c r="D170" s="200"/>
      <c r="E170" s="200"/>
      <c r="F170" s="221" t="s">
        <v>377</v>
      </c>
      <c r="G170" s="200"/>
      <c r="H170" s="200" t="s">
        <v>427</v>
      </c>
      <c r="I170" s="200" t="s">
        <v>379</v>
      </c>
      <c r="J170" s="200" t="s">
        <v>428</v>
      </c>
      <c r="K170" s="246"/>
    </row>
    <row r="171" spans="2:11" s="1" customFormat="1" ht="15" customHeight="1">
      <c r="B171" s="223"/>
      <c r="C171" s="200" t="s">
        <v>325</v>
      </c>
      <c r="D171" s="200"/>
      <c r="E171" s="200"/>
      <c r="F171" s="221" t="s">
        <v>377</v>
      </c>
      <c r="G171" s="200"/>
      <c r="H171" s="200" t="s">
        <v>444</v>
      </c>
      <c r="I171" s="200" t="s">
        <v>379</v>
      </c>
      <c r="J171" s="200" t="s">
        <v>428</v>
      </c>
      <c r="K171" s="246"/>
    </row>
    <row r="172" spans="2:11" s="1" customFormat="1" ht="15" customHeight="1">
      <c r="B172" s="223"/>
      <c r="C172" s="200" t="s">
        <v>382</v>
      </c>
      <c r="D172" s="200"/>
      <c r="E172" s="200"/>
      <c r="F172" s="221" t="s">
        <v>383</v>
      </c>
      <c r="G172" s="200"/>
      <c r="H172" s="200" t="s">
        <v>444</v>
      </c>
      <c r="I172" s="200" t="s">
        <v>379</v>
      </c>
      <c r="J172" s="200">
        <v>50</v>
      </c>
      <c r="K172" s="246"/>
    </row>
    <row r="173" spans="2:11" s="1" customFormat="1" ht="15" customHeight="1">
      <c r="B173" s="223"/>
      <c r="C173" s="200" t="s">
        <v>385</v>
      </c>
      <c r="D173" s="200"/>
      <c r="E173" s="200"/>
      <c r="F173" s="221" t="s">
        <v>377</v>
      </c>
      <c r="G173" s="200"/>
      <c r="H173" s="200" t="s">
        <v>444</v>
      </c>
      <c r="I173" s="200" t="s">
        <v>387</v>
      </c>
      <c r="J173" s="200"/>
      <c r="K173" s="246"/>
    </row>
    <row r="174" spans="2:11" s="1" customFormat="1" ht="15" customHeight="1">
      <c r="B174" s="223"/>
      <c r="C174" s="200" t="s">
        <v>396</v>
      </c>
      <c r="D174" s="200"/>
      <c r="E174" s="200"/>
      <c r="F174" s="221" t="s">
        <v>383</v>
      </c>
      <c r="G174" s="200"/>
      <c r="H174" s="200" t="s">
        <v>444</v>
      </c>
      <c r="I174" s="200" t="s">
        <v>379</v>
      </c>
      <c r="J174" s="200">
        <v>50</v>
      </c>
      <c r="K174" s="246"/>
    </row>
    <row r="175" spans="2:11" s="1" customFormat="1" ht="15" customHeight="1">
      <c r="B175" s="223"/>
      <c r="C175" s="200" t="s">
        <v>404</v>
      </c>
      <c r="D175" s="200"/>
      <c r="E175" s="200"/>
      <c r="F175" s="221" t="s">
        <v>383</v>
      </c>
      <c r="G175" s="200"/>
      <c r="H175" s="200" t="s">
        <v>444</v>
      </c>
      <c r="I175" s="200" t="s">
        <v>379</v>
      </c>
      <c r="J175" s="200">
        <v>50</v>
      </c>
      <c r="K175" s="246"/>
    </row>
    <row r="176" spans="2:11" s="1" customFormat="1" ht="15" customHeight="1">
      <c r="B176" s="223"/>
      <c r="C176" s="200" t="s">
        <v>402</v>
      </c>
      <c r="D176" s="200"/>
      <c r="E176" s="200"/>
      <c r="F176" s="221" t="s">
        <v>383</v>
      </c>
      <c r="G176" s="200"/>
      <c r="H176" s="200" t="s">
        <v>444</v>
      </c>
      <c r="I176" s="200" t="s">
        <v>379</v>
      </c>
      <c r="J176" s="200">
        <v>50</v>
      </c>
      <c r="K176" s="246"/>
    </row>
    <row r="177" spans="2:11" s="1" customFormat="1" ht="15" customHeight="1">
      <c r="B177" s="223"/>
      <c r="C177" s="200" t="s">
        <v>91</v>
      </c>
      <c r="D177" s="200"/>
      <c r="E177" s="200"/>
      <c r="F177" s="221" t="s">
        <v>377</v>
      </c>
      <c r="G177" s="200"/>
      <c r="H177" s="200" t="s">
        <v>445</v>
      </c>
      <c r="I177" s="200" t="s">
        <v>446</v>
      </c>
      <c r="J177" s="200"/>
      <c r="K177" s="246"/>
    </row>
    <row r="178" spans="2:11" s="1" customFormat="1" ht="15" customHeight="1">
      <c r="B178" s="223"/>
      <c r="C178" s="200" t="s">
        <v>60</v>
      </c>
      <c r="D178" s="200"/>
      <c r="E178" s="200"/>
      <c r="F178" s="221" t="s">
        <v>377</v>
      </c>
      <c r="G178" s="200"/>
      <c r="H178" s="200" t="s">
        <v>447</v>
      </c>
      <c r="I178" s="200" t="s">
        <v>448</v>
      </c>
      <c r="J178" s="200">
        <v>1</v>
      </c>
      <c r="K178" s="246"/>
    </row>
    <row r="179" spans="2:11" s="1" customFormat="1" ht="15" customHeight="1">
      <c r="B179" s="223"/>
      <c r="C179" s="200" t="s">
        <v>56</v>
      </c>
      <c r="D179" s="200"/>
      <c r="E179" s="200"/>
      <c r="F179" s="221" t="s">
        <v>377</v>
      </c>
      <c r="G179" s="200"/>
      <c r="H179" s="200" t="s">
        <v>449</v>
      </c>
      <c r="I179" s="200" t="s">
        <v>379</v>
      </c>
      <c r="J179" s="200">
        <v>20</v>
      </c>
      <c r="K179" s="246"/>
    </row>
    <row r="180" spans="2:11" s="1" customFormat="1" ht="15" customHeight="1">
      <c r="B180" s="223"/>
      <c r="C180" s="200" t="s">
        <v>57</v>
      </c>
      <c r="D180" s="200"/>
      <c r="E180" s="200"/>
      <c r="F180" s="221" t="s">
        <v>377</v>
      </c>
      <c r="G180" s="200"/>
      <c r="H180" s="200" t="s">
        <v>450</v>
      </c>
      <c r="I180" s="200" t="s">
        <v>379</v>
      </c>
      <c r="J180" s="200">
        <v>255</v>
      </c>
      <c r="K180" s="246"/>
    </row>
    <row r="181" spans="2:11" s="1" customFormat="1" ht="15" customHeight="1">
      <c r="B181" s="223"/>
      <c r="C181" s="200" t="s">
        <v>92</v>
      </c>
      <c r="D181" s="200"/>
      <c r="E181" s="200"/>
      <c r="F181" s="221" t="s">
        <v>377</v>
      </c>
      <c r="G181" s="200"/>
      <c r="H181" s="200" t="s">
        <v>341</v>
      </c>
      <c r="I181" s="200" t="s">
        <v>379</v>
      </c>
      <c r="J181" s="200">
        <v>10</v>
      </c>
      <c r="K181" s="246"/>
    </row>
    <row r="182" spans="2:11" s="1" customFormat="1" ht="15" customHeight="1">
      <c r="B182" s="223"/>
      <c r="C182" s="200" t="s">
        <v>93</v>
      </c>
      <c r="D182" s="200"/>
      <c r="E182" s="200"/>
      <c r="F182" s="221" t="s">
        <v>377</v>
      </c>
      <c r="G182" s="200"/>
      <c r="H182" s="200" t="s">
        <v>451</v>
      </c>
      <c r="I182" s="200" t="s">
        <v>412</v>
      </c>
      <c r="J182" s="200"/>
      <c r="K182" s="246"/>
    </row>
    <row r="183" spans="2:11" s="1" customFormat="1" ht="15" customHeight="1">
      <c r="B183" s="223"/>
      <c r="C183" s="200" t="s">
        <v>452</v>
      </c>
      <c r="D183" s="200"/>
      <c r="E183" s="200"/>
      <c r="F183" s="221" t="s">
        <v>377</v>
      </c>
      <c r="G183" s="200"/>
      <c r="H183" s="200" t="s">
        <v>453</v>
      </c>
      <c r="I183" s="200" t="s">
        <v>412</v>
      </c>
      <c r="J183" s="200"/>
      <c r="K183" s="246"/>
    </row>
    <row r="184" spans="2:11" s="1" customFormat="1" ht="15" customHeight="1">
      <c r="B184" s="223"/>
      <c r="C184" s="200" t="s">
        <v>441</v>
      </c>
      <c r="D184" s="200"/>
      <c r="E184" s="200"/>
      <c r="F184" s="221" t="s">
        <v>377</v>
      </c>
      <c r="G184" s="200"/>
      <c r="H184" s="200" t="s">
        <v>454</v>
      </c>
      <c r="I184" s="200" t="s">
        <v>412</v>
      </c>
      <c r="J184" s="200"/>
      <c r="K184" s="246"/>
    </row>
    <row r="185" spans="2:11" s="1" customFormat="1" ht="15" customHeight="1">
      <c r="B185" s="223"/>
      <c r="C185" s="200" t="s">
        <v>95</v>
      </c>
      <c r="D185" s="200"/>
      <c r="E185" s="200"/>
      <c r="F185" s="221" t="s">
        <v>383</v>
      </c>
      <c r="G185" s="200"/>
      <c r="H185" s="200" t="s">
        <v>455</v>
      </c>
      <c r="I185" s="200" t="s">
        <v>379</v>
      </c>
      <c r="J185" s="200">
        <v>50</v>
      </c>
      <c r="K185" s="246"/>
    </row>
    <row r="186" spans="2:11" s="1" customFormat="1" ht="15" customHeight="1">
      <c r="B186" s="223"/>
      <c r="C186" s="200" t="s">
        <v>456</v>
      </c>
      <c r="D186" s="200"/>
      <c r="E186" s="200"/>
      <c r="F186" s="221" t="s">
        <v>383</v>
      </c>
      <c r="G186" s="200"/>
      <c r="H186" s="200" t="s">
        <v>457</v>
      </c>
      <c r="I186" s="200" t="s">
        <v>458</v>
      </c>
      <c r="J186" s="200"/>
      <c r="K186" s="246"/>
    </row>
    <row r="187" spans="2:11" s="1" customFormat="1" ht="15" customHeight="1">
      <c r="B187" s="223"/>
      <c r="C187" s="200" t="s">
        <v>459</v>
      </c>
      <c r="D187" s="200"/>
      <c r="E187" s="200"/>
      <c r="F187" s="221" t="s">
        <v>383</v>
      </c>
      <c r="G187" s="200"/>
      <c r="H187" s="200" t="s">
        <v>460</v>
      </c>
      <c r="I187" s="200" t="s">
        <v>458</v>
      </c>
      <c r="J187" s="200"/>
      <c r="K187" s="246"/>
    </row>
    <row r="188" spans="2:11" s="1" customFormat="1" ht="15" customHeight="1">
      <c r="B188" s="223"/>
      <c r="C188" s="200" t="s">
        <v>461</v>
      </c>
      <c r="D188" s="200"/>
      <c r="E188" s="200"/>
      <c r="F188" s="221" t="s">
        <v>383</v>
      </c>
      <c r="G188" s="200"/>
      <c r="H188" s="200" t="s">
        <v>462</v>
      </c>
      <c r="I188" s="200" t="s">
        <v>458</v>
      </c>
      <c r="J188" s="200"/>
      <c r="K188" s="246"/>
    </row>
    <row r="189" spans="2:11" s="1" customFormat="1" ht="15" customHeight="1">
      <c r="B189" s="223"/>
      <c r="C189" s="259" t="s">
        <v>463</v>
      </c>
      <c r="D189" s="200"/>
      <c r="E189" s="200"/>
      <c r="F189" s="221" t="s">
        <v>383</v>
      </c>
      <c r="G189" s="200"/>
      <c r="H189" s="200" t="s">
        <v>464</v>
      </c>
      <c r="I189" s="200" t="s">
        <v>465</v>
      </c>
      <c r="J189" s="260" t="s">
        <v>466</v>
      </c>
      <c r="K189" s="246"/>
    </row>
    <row r="190" spans="2:11" s="1" customFormat="1" ht="15" customHeight="1">
      <c r="B190" s="223"/>
      <c r="C190" s="259" t="s">
        <v>45</v>
      </c>
      <c r="D190" s="200"/>
      <c r="E190" s="200"/>
      <c r="F190" s="221" t="s">
        <v>377</v>
      </c>
      <c r="G190" s="200"/>
      <c r="H190" s="197" t="s">
        <v>467</v>
      </c>
      <c r="I190" s="200" t="s">
        <v>468</v>
      </c>
      <c r="J190" s="200"/>
      <c r="K190" s="246"/>
    </row>
    <row r="191" spans="2:11" s="1" customFormat="1" ht="15" customHeight="1">
      <c r="B191" s="223"/>
      <c r="C191" s="259" t="s">
        <v>469</v>
      </c>
      <c r="D191" s="200"/>
      <c r="E191" s="200"/>
      <c r="F191" s="221" t="s">
        <v>377</v>
      </c>
      <c r="G191" s="200"/>
      <c r="H191" s="200" t="s">
        <v>470</v>
      </c>
      <c r="I191" s="200" t="s">
        <v>412</v>
      </c>
      <c r="J191" s="200"/>
      <c r="K191" s="246"/>
    </row>
    <row r="192" spans="2:11" s="1" customFormat="1" ht="15" customHeight="1">
      <c r="B192" s="223"/>
      <c r="C192" s="259" t="s">
        <v>471</v>
      </c>
      <c r="D192" s="200"/>
      <c r="E192" s="200"/>
      <c r="F192" s="221" t="s">
        <v>377</v>
      </c>
      <c r="G192" s="200"/>
      <c r="H192" s="200" t="s">
        <v>472</v>
      </c>
      <c r="I192" s="200" t="s">
        <v>412</v>
      </c>
      <c r="J192" s="200"/>
      <c r="K192" s="246"/>
    </row>
    <row r="193" spans="2:11" s="1" customFormat="1" ht="15" customHeight="1">
      <c r="B193" s="223"/>
      <c r="C193" s="259" t="s">
        <v>473</v>
      </c>
      <c r="D193" s="200"/>
      <c r="E193" s="200"/>
      <c r="F193" s="221" t="s">
        <v>383</v>
      </c>
      <c r="G193" s="200"/>
      <c r="H193" s="200" t="s">
        <v>474</v>
      </c>
      <c r="I193" s="200" t="s">
        <v>412</v>
      </c>
      <c r="J193" s="200"/>
      <c r="K193" s="246"/>
    </row>
    <row r="194" spans="2:11" s="1" customFormat="1" ht="15" customHeight="1">
      <c r="B194" s="252"/>
      <c r="C194" s="261"/>
      <c r="D194" s="232"/>
      <c r="E194" s="232"/>
      <c r="F194" s="232"/>
      <c r="G194" s="232"/>
      <c r="H194" s="232"/>
      <c r="I194" s="232"/>
      <c r="J194" s="232"/>
      <c r="K194" s="253"/>
    </row>
    <row r="195" spans="2:11" s="1" customFormat="1" ht="18.75" customHeight="1">
      <c r="B195" s="234"/>
      <c r="C195" s="244"/>
      <c r="D195" s="244"/>
      <c r="E195" s="244"/>
      <c r="F195" s="254"/>
      <c r="G195" s="244"/>
      <c r="H195" s="244"/>
      <c r="I195" s="244"/>
      <c r="J195" s="244"/>
      <c r="K195" s="234"/>
    </row>
    <row r="196" spans="2:11" s="1" customFormat="1" ht="18.75" customHeight="1">
      <c r="B196" s="234"/>
      <c r="C196" s="244"/>
      <c r="D196" s="244"/>
      <c r="E196" s="244"/>
      <c r="F196" s="254"/>
      <c r="G196" s="244"/>
      <c r="H196" s="244"/>
      <c r="I196" s="244"/>
      <c r="J196" s="244"/>
      <c r="K196" s="234"/>
    </row>
    <row r="197" spans="2:11" s="1" customFormat="1" ht="18.75" customHeight="1">
      <c r="B197" s="207"/>
      <c r="C197" s="207"/>
      <c r="D197" s="207"/>
      <c r="E197" s="207"/>
      <c r="F197" s="207"/>
      <c r="G197" s="207"/>
      <c r="H197" s="207"/>
      <c r="I197" s="207"/>
      <c r="J197" s="207"/>
      <c r="K197" s="207"/>
    </row>
    <row r="198" spans="2:11" s="1" customFormat="1" ht="13.5">
      <c r="B198" s="189"/>
      <c r="C198" s="190"/>
      <c r="D198" s="190"/>
      <c r="E198" s="190"/>
      <c r="F198" s="190"/>
      <c r="G198" s="190"/>
      <c r="H198" s="190"/>
      <c r="I198" s="190"/>
      <c r="J198" s="190"/>
      <c r="K198" s="191"/>
    </row>
    <row r="199" spans="2:11" s="1" customFormat="1" ht="21">
      <c r="B199" s="192"/>
      <c r="C199" s="316" t="s">
        <v>475</v>
      </c>
      <c r="D199" s="316"/>
      <c r="E199" s="316"/>
      <c r="F199" s="316"/>
      <c r="G199" s="316"/>
      <c r="H199" s="316"/>
      <c r="I199" s="316"/>
      <c r="J199" s="316"/>
      <c r="K199" s="193"/>
    </row>
    <row r="200" spans="2:11" s="1" customFormat="1" ht="25.5" customHeight="1">
      <c r="B200" s="192"/>
      <c r="C200" s="262" t="s">
        <v>476</v>
      </c>
      <c r="D200" s="262"/>
      <c r="E200" s="262"/>
      <c r="F200" s="262" t="s">
        <v>477</v>
      </c>
      <c r="G200" s="263"/>
      <c r="H200" s="317" t="s">
        <v>478</v>
      </c>
      <c r="I200" s="317"/>
      <c r="J200" s="317"/>
      <c r="K200" s="193"/>
    </row>
    <row r="201" spans="2:11" s="1" customFormat="1" ht="5.25" customHeight="1">
      <c r="B201" s="223"/>
      <c r="C201" s="218"/>
      <c r="D201" s="218"/>
      <c r="E201" s="218"/>
      <c r="F201" s="218"/>
      <c r="G201" s="244"/>
      <c r="H201" s="218"/>
      <c r="I201" s="218"/>
      <c r="J201" s="218"/>
      <c r="K201" s="246"/>
    </row>
    <row r="202" spans="2:11" s="1" customFormat="1" ht="15" customHeight="1">
      <c r="B202" s="223"/>
      <c r="C202" s="200" t="s">
        <v>468</v>
      </c>
      <c r="D202" s="200"/>
      <c r="E202" s="200"/>
      <c r="F202" s="221" t="s">
        <v>46</v>
      </c>
      <c r="G202" s="200"/>
      <c r="H202" s="318" t="s">
        <v>479</v>
      </c>
      <c r="I202" s="318"/>
      <c r="J202" s="318"/>
      <c r="K202" s="246"/>
    </row>
    <row r="203" spans="2:11" s="1" customFormat="1" ht="15" customHeight="1">
      <c r="B203" s="223"/>
      <c r="C203" s="200"/>
      <c r="D203" s="200"/>
      <c r="E203" s="200"/>
      <c r="F203" s="221" t="s">
        <v>47</v>
      </c>
      <c r="G203" s="200"/>
      <c r="H203" s="318" t="s">
        <v>480</v>
      </c>
      <c r="I203" s="318"/>
      <c r="J203" s="318"/>
      <c r="K203" s="246"/>
    </row>
    <row r="204" spans="2:11" s="1" customFormat="1" ht="15" customHeight="1">
      <c r="B204" s="223"/>
      <c r="C204" s="200"/>
      <c r="D204" s="200"/>
      <c r="E204" s="200"/>
      <c r="F204" s="221" t="s">
        <v>50</v>
      </c>
      <c r="G204" s="200"/>
      <c r="H204" s="318" t="s">
        <v>481</v>
      </c>
      <c r="I204" s="318"/>
      <c r="J204" s="318"/>
      <c r="K204" s="246"/>
    </row>
    <row r="205" spans="2:11" s="1" customFormat="1" ht="15" customHeight="1">
      <c r="B205" s="223"/>
      <c r="C205" s="200"/>
      <c r="D205" s="200"/>
      <c r="E205" s="200"/>
      <c r="F205" s="221" t="s">
        <v>48</v>
      </c>
      <c r="G205" s="200"/>
      <c r="H205" s="318" t="s">
        <v>482</v>
      </c>
      <c r="I205" s="318"/>
      <c r="J205" s="318"/>
      <c r="K205" s="246"/>
    </row>
    <row r="206" spans="2:11" s="1" customFormat="1" ht="15" customHeight="1">
      <c r="B206" s="223"/>
      <c r="C206" s="200"/>
      <c r="D206" s="200"/>
      <c r="E206" s="200"/>
      <c r="F206" s="221" t="s">
        <v>49</v>
      </c>
      <c r="G206" s="200"/>
      <c r="H206" s="318" t="s">
        <v>483</v>
      </c>
      <c r="I206" s="318"/>
      <c r="J206" s="318"/>
      <c r="K206" s="246"/>
    </row>
    <row r="207" spans="2:11" s="1" customFormat="1" ht="15" customHeight="1">
      <c r="B207" s="223"/>
      <c r="C207" s="200"/>
      <c r="D207" s="200"/>
      <c r="E207" s="200"/>
      <c r="F207" s="221"/>
      <c r="G207" s="200"/>
      <c r="H207" s="200"/>
      <c r="I207" s="200"/>
      <c r="J207" s="200"/>
      <c r="K207" s="246"/>
    </row>
    <row r="208" spans="2:11" s="1" customFormat="1" ht="15" customHeight="1">
      <c r="B208" s="223"/>
      <c r="C208" s="200" t="s">
        <v>424</v>
      </c>
      <c r="D208" s="200"/>
      <c r="E208" s="200"/>
      <c r="F208" s="221" t="s">
        <v>79</v>
      </c>
      <c r="G208" s="200"/>
      <c r="H208" s="318" t="s">
        <v>484</v>
      </c>
      <c r="I208" s="318"/>
      <c r="J208" s="318"/>
      <c r="K208" s="246"/>
    </row>
    <row r="209" spans="2:11" s="1" customFormat="1" ht="15" customHeight="1">
      <c r="B209" s="223"/>
      <c r="C209" s="200"/>
      <c r="D209" s="200"/>
      <c r="E209" s="200"/>
      <c r="F209" s="221" t="s">
        <v>319</v>
      </c>
      <c r="G209" s="200"/>
      <c r="H209" s="318" t="s">
        <v>320</v>
      </c>
      <c r="I209" s="318"/>
      <c r="J209" s="318"/>
      <c r="K209" s="246"/>
    </row>
    <row r="210" spans="2:11" s="1" customFormat="1" ht="15" customHeight="1">
      <c r="B210" s="223"/>
      <c r="C210" s="200"/>
      <c r="D210" s="200"/>
      <c r="E210" s="200"/>
      <c r="F210" s="221" t="s">
        <v>317</v>
      </c>
      <c r="G210" s="200"/>
      <c r="H210" s="318" t="s">
        <v>485</v>
      </c>
      <c r="I210" s="318"/>
      <c r="J210" s="318"/>
      <c r="K210" s="246"/>
    </row>
    <row r="211" spans="2:11" s="1" customFormat="1" ht="15" customHeight="1">
      <c r="B211" s="264"/>
      <c r="C211" s="200"/>
      <c r="D211" s="200"/>
      <c r="E211" s="200"/>
      <c r="F211" s="221" t="s">
        <v>321</v>
      </c>
      <c r="G211" s="259"/>
      <c r="H211" s="319" t="s">
        <v>322</v>
      </c>
      <c r="I211" s="319"/>
      <c r="J211" s="319"/>
      <c r="K211" s="265"/>
    </row>
    <row r="212" spans="2:11" s="1" customFormat="1" ht="15" customHeight="1">
      <c r="B212" s="264"/>
      <c r="C212" s="200"/>
      <c r="D212" s="200"/>
      <c r="E212" s="200"/>
      <c r="F212" s="221" t="s">
        <v>323</v>
      </c>
      <c r="G212" s="259"/>
      <c r="H212" s="319" t="s">
        <v>486</v>
      </c>
      <c r="I212" s="319"/>
      <c r="J212" s="319"/>
      <c r="K212" s="265"/>
    </row>
    <row r="213" spans="2:11" s="1" customFormat="1" ht="15" customHeight="1">
      <c r="B213" s="264"/>
      <c r="C213" s="200"/>
      <c r="D213" s="200"/>
      <c r="E213" s="200"/>
      <c r="F213" s="221"/>
      <c r="G213" s="259"/>
      <c r="H213" s="250"/>
      <c r="I213" s="250"/>
      <c r="J213" s="250"/>
      <c r="K213" s="265"/>
    </row>
    <row r="214" spans="2:11" s="1" customFormat="1" ht="15" customHeight="1">
      <c r="B214" s="264"/>
      <c r="C214" s="200" t="s">
        <v>448</v>
      </c>
      <c r="D214" s="200"/>
      <c r="E214" s="200"/>
      <c r="F214" s="221">
        <v>1</v>
      </c>
      <c r="G214" s="259"/>
      <c r="H214" s="319" t="s">
        <v>487</v>
      </c>
      <c r="I214" s="319"/>
      <c r="J214" s="319"/>
      <c r="K214" s="265"/>
    </row>
    <row r="215" spans="2:11" s="1" customFormat="1" ht="15" customHeight="1">
      <c r="B215" s="264"/>
      <c r="C215" s="200"/>
      <c r="D215" s="200"/>
      <c r="E215" s="200"/>
      <c r="F215" s="221">
        <v>2</v>
      </c>
      <c r="G215" s="259"/>
      <c r="H215" s="319" t="s">
        <v>488</v>
      </c>
      <c r="I215" s="319"/>
      <c r="J215" s="319"/>
      <c r="K215" s="265"/>
    </row>
    <row r="216" spans="2:11" s="1" customFormat="1" ht="15" customHeight="1">
      <c r="B216" s="264"/>
      <c r="C216" s="200"/>
      <c r="D216" s="200"/>
      <c r="E216" s="200"/>
      <c r="F216" s="221">
        <v>3</v>
      </c>
      <c r="G216" s="259"/>
      <c r="H216" s="319" t="s">
        <v>489</v>
      </c>
      <c r="I216" s="319"/>
      <c r="J216" s="319"/>
      <c r="K216" s="265"/>
    </row>
    <row r="217" spans="2:11" s="1" customFormat="1" ht="15" customHeight="1">
      <c r="B217" s="264"/>
      <c r="C217" s="200"/>
      <c r="D217" s="200"/>
      <c r="E217" s="200"/>
      <c r="F217" s="221">
        <v>4</v>
      </c>
      <c r="G217" s="259"/>
      <c r="H217" s="319" t="s">
        <v>490</v>
      </c>
      <c r="I217" s="319"/>
      <c r="J217" s="319"/>
      <c r="K217" s="265"/>
    </row>
    <row r="218" spans="2:11" s="1" customFormat="1" ht="12.75" customHeight="1">
      <c r="B218" s="266"/>
      <c r="C218" s="267"/>
      <c r="D218" s="267"/>
      <c r="E218" s="267"/>
      <c r="F218" s="267"/>
      <c r="G218" s="267"/>
      <c r="H218" s="267"/>
      <c r="I218" s="267"/>
      <c r="J218" s="267"/>
      <c r="K218" s="26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2022_11b - Sociální rehab...</vt:lpstr>
      <vt:lpstr>Pokyny pro vyplnění</vt:lpstr>
      <vt:lpstr>'2022_11b - Sociální rehab...'!Názvy_tisku</vt:lpstr>
      <vt:lpstr>'Rekapitulace stavby'!Názvy_tisku</vt:lpstr>
      <vt:lpstr>'2022_11b - Sociální rehab...'!Oblast_tisku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Štefan Sivák</dc:creator>
  <cp:lastModifiedBy>Štefan Sivák</cp:lastModifiedBy>
  <cp:lastPrinted>2022-11-16T19:14:04Z</cp:lastPrinted>
  <dcterms:created xsi:type="dcterms:W3CDTF">2022-11-16T19:10:12Z</dcterms:created>
  <dcterms:modified xsi:type="dcterms:W3CDTF">2022-11-16T19:14:20Z</dcterms:modified>
</cp:coreProperties>
</file>