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61\#\MNDK - Soutěžení zdravotnické techniky\05 Operační stoly\"/>
    </mc:Choice>
  </mc:AlternateContent>
  <xr:revisionPtr revIDLastSave="0" documentId="13_ncr:1_{7167BC0E-181D-4C91-924A-CCF6DC15FD4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dodávek'!$B$1:$K$12</definedName>
    <definedName name="_xlnm.Print_Area" localSheetId="2">'B - servisní práce'!$B$1:$N$15</definedName>
    <definedName name="_xlnm.Print_Area" localSheetId="0">'Souhrnný list'!$B$1:$H$13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2" l="1"/>
  <c r="N10" i="2"/>
  <c r="N4" i="2" l="1"/>
  <c r="L11" i="2" l="1"/>
  <c r="I11" i="2"/>
  <c r="H8" i="1"/>
  <c r="K8" i="1" s="1"/>
  <c r="H7" i="1"/>
  <c r="K7" i="1" s="1"/>
  <c r="D2" i="2"/>
  <c r="N12" i="2" l="1"/>
  <c r="L10" i="2"/>
  <c r="L12" i="2" s="1"/>
  <c r="I10" i="2"/>
  <c r="I12" i="2" s="1"/>
  <c r="K9" i="1"/>
  <c r="H9" i="1" l="1"/>
  <c r="D2" i="1"/>
  <c r="I4" i="2" l="1"/>
  <c r="E4" i="1"/>
  <c r="G4" i="1"/>
  <c r="K4" i="2"/>
  <c r="D4" i="2"/>
  <c r="K4" i="1"/>
  <c r="D4" i="1"/>
  <c r="F10" i="3" l="1"/>
  <c r="G10" i="3" s="1"/>
  <c r="F11" i="3"/>
  <c r="G11" i="3" s="1"/>
  <c r="F9" i="3" l="1"/>
  <c r="G9" i="3" s="1"/>
  <c r="I15" i="2"/>
  <c r="F8" i="3" s="1"/>
  <c r="F7" i="3"/>
  <c r="G7" i="3" l="1"/>
  <c r="G8" i="3"/>
  <c r="F12" i="3"/>
  <c r="G12" i="3" l="1"/>
</calcChain>
</file>

<file path=xl/sharedStrings.xml><?xml version="1.0" encoding="utf-8"?>
<sst xmlns="http://schemas.openxmlformats.org/spreadsheetml/2006/main" count="79" uniqueCount="56">
  <si>
    <t>Stavba: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</si>
  <si>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</si>
  <si>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</si>
  <si>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</si>
  <si>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</si>
  <si>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</si>
  <si>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</si>
  <si>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</si>
  <si>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</si>
  <si>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</si>
  <si>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</si>
  <si>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</si>
  <si>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</si>
  <si>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</si>
  <si>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</si>
  <si>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</si>
  <si>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</si>
  <si>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</si>
  <si>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</si>
  <si>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</si>
  <si>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PRO HODNOCENÍ</t>
  </si>
  <si>
    <r>
      <t xml:space="preserve">Pozn.: </t>
    </r>
    <r>
      <rPr>
        <sz val="11"/>
        <rFont val="Calibri Light"/>
        <family val="2"/>
        <charset val="238"/>
        <scheme val="major"/>
      </rPr>
      <t>Pokud bude práce fakturována výkonovým ceníkem, bude tento ceník přílohou smlouvy.</t>
    </r>
  </si>
  <si>
    <t>Cena bez DPH
za 1 hod
[Kč/hod]</t>
  </si>
  <si>
    <t>Název firmy:</t>
  </si>
  <si>
    <t>b) Nabídková cena B - cena za servisní práce v pozáruční době po dobu 5 let</t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</si>
  <si>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</si>
  <si>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</si>
  <si>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</si>
  <si>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</si>
  <si>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</si>
  <si>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</si>
  <si>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</si>
  <si>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Cena za za pravidelné bezpečnostní technické kontroly "BTK" (za 5 let)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</si>
  <si>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</si>
  <si>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</si>
  <si>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</si>
  <si>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Četnost BTK</t>
  </si>
  <si>
    <t>1x za</t>
  </si>
  <si>
    <t>rok/y</t>
  </si>
  <si>
    <t>Cena bez DPH
za negarantovaný
počet let
[Kč/5 let]</t>
  </si>
  <si>
    <t>Cena bez DPH
za 1 BTK
[Kč/BTK]</t>
  </si>
  <si>
    <t>Cena bez DPH
za negarantovaný  počet hodin
[Kč/200 hod]</t>
  </si>
  <si>
    <t>Cena za servisní práce - hodinové sazby (při negarantovaném předpokladu 200 hodin)</t>
  </si>
  <si>
    <r>
      <t xml:space="preserve">Zahrnuje veškeré náklady při provádění BTK (opravy, cestovné, materiál, pomocné práce, atd.)
Pozn.: </t>
    </r>
    <r>
      <rPr>
        <sz val="11"/>
        <rFont val="Calibri Light"/>
        <family val="2"/>
        <charset val="238"/>
        <scheme val="major"/>
      </rPr>
      <t>Četnost BTK uvést dle doporučení výrobce.</t>
    </r>
  </si>
  <si>
    <t>Roční náklady na pravidelnou bezpečnostní technickou kontrolu (BTK) za 1 ks zařízení</t>
  </si>
  <si>
    <t>Uvedené ceny obsahují veškeré náklady dodavatele nezbytné pro řádnou a včasnou realizaci předmětu plnění včetně nákladů souvisejících.
Ceny budou konstantní po celou dobu platnosti smluv.</t>
  </si>
  <si>
    <r>
      <rPr>
        <b/>
        <sz val="14"/>
        <color theme="0"/>
        <rFont val="Calibri Light"/>
        <family val="2"/>
        <charset val="238"/>
        <scheme val="major"/>
      </rPr>
      <t>Celková 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
BTK + servisní práce v pozáruční době:</t>
    </r>
  </si>
  <si>
    <t>U BTK vyplňuje dodavatel cenu pouze za BTK na 1 ks daného zařízení v každé položce.</t>
  </si>
  <si>
    <t>Nástavba operačních sálů a sterilizace na dvorním traktu laboratoří Městské nemocnice a.s. Dvůr Králové nad Labem</t>
  </si>
  <si>
    <t>Operační stoly s odnímatelnou operační deskou pro Městskou nemocnici Dvůr Králové nad Labem</t>
  </si>
  <si>
    <t>Operační stůl mobilní, s odnímatelnou operační deskou</t>
  </si>
  <si>
    <t>Operační stůl mobilní, s odnímatelnou operační deskou + EXTRA PŘÍSLUŠENSTVÍ</t>
  </si>
  <si>
    <r>
      <t xml:space="preserve">Pozn.: </t>
    </r>
    <r>
      <rPr>
        <sz val="11"/>
        <rFont val="Calibri Light"/>
        <family val="2"/>
        <charset val="238"/>
        <scheme val="major"/>
      </rPr>
      <t>Cena za 1 km dopravy a čas strávený na cestě tam a zpět v případě  servisu nebo pozáruční opravy.</t>
    </r>
  </si>
  <si>
    <t>Cena bez DPH
za 1 km dopravy
[Kč/km]</t>
  </si>
  <si>
    <t>Cena bez DPH
za negarantovaný  počet kilometrů
[Kč/8000 km]</t>
  </si>
  <si>
    <t>Cena za dopravu do místa požadovaného servisu a zpět (při negarantovaném předpokladu 8000 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</si>
</sst>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7CE1A"/>
        <bgColor indexed="64"/>
      </patternFill>
    </fill>
    <fill>
      <patternFill patternType="solid">
        <fgColor rgb="FFF25C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2" fillId="2" borderId="0" xfId="0" applyFont="1" applyFill="1" applyBorder="1" applyAlignment="1">
      <alignment vertical="center"/>
    </xf>
    <xf numFmtId="1" fontId="3" fillId="4" borderId="7" xfId="0" applyNumberFormat="1" applyFont="1" applyFill="1" applyBorder="1" applyAlignment="1">
      <alignment horizontal="center" vertical="center" wrapText="1"/>
    </xf>
    <xf numFmtId="4" fontId="4" fillId="2" borderId="16" xfId="0" applyNumberFormat="1" applyFont="1" applyFill="1" applyBorder="1" applyAlignment="1">
      <alignment vertical="center"/>
    </xf>
    <xf numFmtId="4" fontId="8" fillId="5" borderId="17" xfId="0" applyNumberFormat="1" applyFont="1" applyFill="1" applyBorder="1" applyAlignment="1">
      <alignment vertical="center"/>
    </xf>
    <xf numFmtId="0" fontId="8" fillId="5" borderId="18" xfId="0" applyFont="1" applyFill="1" applyBorder="1" applyAlignment="1">
      <alignment horizontal="center" wrapText="1"/>
    </xf>
    <xf numFmtId="1" fontId="3" fillId="2" borderId="0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1" fontId="3" fillId="2" borderId="21" xfId="0" applyNumberFormat="1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wrapText="1"/>
    </xf>
    <xf numFmtId="1" fontId="3" fillId="2" borderId="22" xfId="0" applyNumberFormat="1" applyFont="1" applyFill="1" applyBorder="1" applyAlignment="1">
      <alignment horizontal="center" vertical="center" wrapText="1"/>
    </xf>
    <xf numFmtId="4" fontId="12" fillId="4" borderId="13" xfId="0" applyNumberFormat="1" applyFont="1" applyFill="1" applyBorder="1" applyAlignment="1">
      <alignment vertical="center"/>
    </xf>
    <xf numFmtId="0" fontId="12" fillId="4" borderId="23" xfId="0" applyFont="1" applyFill="1" applyBorder="1" applyAlignment="1">
      <alignment vertical="center"/>
    </xf>
    <xf numFmtId="4" fontId="12" fillId="4" borderId="14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 applyProtection="1">
      <alignment horizontal="right" vertical="center"/>
      <protection locked="0"/>
    </xf>
    <xf numFmtId="4" fontId="4" fillId="3" borderId="11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>
      <alignment vertical="center"/>
    </xf>
    <xf numFmtId="0" fontId="2" fillId="0" borderId="22" xfId="0" applyFont="1" applyBorder="1" applyAlignment="1">
      <alignment vertical="center"/>
    </xf>
    <xf numFmtId="0" fontId="8" fillId="5" borderId="25" xfId="0" applyFont="1" applyFill="1" applyBorder="1" applyAlignment="1">
      <alignment horizontal="center" wrapText="1"/>
    </xf>
    <xf numFmtId="4" fontId="4" fillId="3" borderId="27" xfId="0" applyNumberFormat="1" applyFont="1" applyFill="1" applyBorder="1" applyAlignment="1" applyProtection="1">
      <alignment horizontal="right" vertical="center"/>
      <protection locked="0"/>
    </xf>
    <xf numFmtId="4" fontId="4" fillId="2" borderId="28" xfId="0" applyNumberFormat="1" applyFont="1" applyFill="1" applyBorder="1" applyAlignment="1">
      <alignment vertical="center"/>
    </xf>
    <xf numFmtId="4" fontId="4" fillId="2" borderId="21" xfId="0" applyNumberFormat="1" applyFont="1" applyFill="1" applyBorder="1" applyAlignment="1">
      <alignment vertical="center"/>
    </xf>
    <xf numFmtId="4" fontId="8" fillId="2" borderId="21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1" fontId="3" fillId="4" borderId="26" xfId="0" applyNumberFormat="1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right" vertical="center"/>
    </xf>
    <xf numFmtId="4" fontId="6" fillId="6" borderId="30" xfId="0" applyNumberFormat="1" applyFont="1" applyFill="1" applyBorder="1" applyAlignment="1">
      <alignment vertical="center"/>
    </xf>
    <xf numFmtId="0" fontId="6" fillId="6" borderId="2" xfId="0" applyFont="1" applyFill="1" applyBorder="1" applyAlignment="1">
      <alignment horizontal="right" vertical="center"/>
    </xf>
    <xf numFmtId="4" fontId="6" fillId="6" borderId="20" xfId="0" applyNumberFormat="1" applyFont="1" applyFill="1" applyBorder="1" applyAlignment="1">
      <alignment vertical="center"/>
    </xf>
    <xf numFmtId="0" fontId="2" fillId="6" borderId="14" xfId="0" applyFont="1" applyFill="1" applyBorder="1" applyAlignment="1">
      <alignment vertical="center"/>
    </xf>
    <xf numFmtId="4" fontId="6" fillId="6" borderId="13" xfId="0" applyNumberFormat="1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 applyProtection="1">
      <alignment horizontal="right" vertical="center" wrapText="1"/>
    </xf>
    <xf numFmtId="2" fontId="4" fillId="2" borderId="4" xfId="0" applyNumberFormat="1" applyFont="1" applyFill="1" applyBorder="1" applyAlignment="1" applyProtection="1">
      <alignment horizontal="left" vertical="center" wrapText="1"/>
    </xf>
    <xf numFmtId="0" fontId="2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2" fontId="4" fillId="3" borderId="43" xfId="0" applyNumberFormat="1" applyFont="1" applyFill="1" applyBorder="1" applyAlignment="1" applyProtection="1">
      <alignment horizontal="right" vertical="center" wrapText="1"/>
      <protection locked="0"/>
    </xf>
    <xf numFmtId="0" fontId="3" fillId="7" borderId="1" xfId="0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horizontal="left" vertical="center"/>
    </xf>
    <xf numFmtId="0" fontId="3" fillId="7" borderId="44" xfId="0" applyFont="1" applyFill="1" applyBorder="1" applyAlignment="1">
      <alignment vertical="center"/>
    </xf>
    <xf numFmtId="14" fontId="2" fillId="2" borderId="44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14" fontId="2" fillId="3" borderId="1" xfId="0" applyNumberFormat="1" applyFont="1" applyFill="1" applyBorder="1" applyAlignment="1" applyProtection="1">
      <alignment horizontal="left" vertical="center"/>
      <protection locked="0"/>
    </xf>
    <xf numFmtId="4" fontId="9" fillId="2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9" fillId="6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>
      <alignment vertical="center"/>
    </xf>
    <xf numFmtId="4" fontId="9" fillId="6" borderId="1" xfId="0" applyNumberFormat="1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3" fillId="7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0" fontId="13" fillId="7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/>
    </xf>
    <xf numFmtId="0" fontId="9" fillId="6" borderId="3" xfId="0" applyFont="1" applyFill="1" applyBorder="1" applyAlignment="1">
      <alignment horizontal="left" vertical="center"/>
    </xf>
    <xf numFmtId="0" fontId="9" fillId="6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44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8" fillId="6" borderId="38" xfId="0" applyFont="1" applyFill="1" applyBorder="1" applyAlignment="1">
      <alignment horizontal="justify" vertical="center" wrapText="1"/>
    </xf>
    <xf numFmtId="0" fontId="8" fillId="6" borderId="39" xfId="0" applyFont="1" applyFill="1" applyBorder="1" applyAlignment="1">
      <alignment horizontal="justify" vertical="center" wrapText="1"/>
    </xf>
    <xf numFmtId="0" fontId="3" fillId="7" borderId="32" xfId="0" applyFont="1" applyFill="1" applyBorder="1" applyAlignment="1">
      <alignment horizontal="center" wrapText="1"/>
    </xf>
    <xf numFmtId="0" fontId="3" fillId="7" borderId="12" xfId="0" applyFont="1" applyFill="1" applyBorder="1" applyAlignment="1">
      <alignment horizont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44" xfId="0" applyFont="1" applyFill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12" fillId="4" borderId="13" xfId="0" applyFont="1" applyFill="1" applyBorder="1" applyAlignment="1">
      <alignment horizontal="left" vertical="center" wrapText="1"/>
    </xf>
    <xf numFmtId="0" fontId="12" fillId="4" borderId="14" xfId="0" applyFont="1" applyFill="1" applyBorder="1" applyAlignment="1">
      <alignment horizontal="left" vertical="center"/>
    </xf>
    <xf numFmtId="0" fontId="12" fillId="4" borderId="23" xfId="0" applyFont="1" applyFill="1" applyBorder="1" applyAlignment="1">
      <alignment horizontal="left" vertical="center"/>
    </xf>
    <xf numFmtId="0" fontId="6" fillId="6" borderId="13" xfId="0" applyFont="1" applyFill="1" applyBorder="1" applyAlignment="1">
      <alignment horizontal="left" vertical="center"/>
    </xf>
    <xf numFmtId="0" fontId="6" fillId="6" borderId="14" xfId="0" applyFont="1" applyFill="1" applyBorder="1" applyAlignment="1">
      <alignment horizontal="left" vertical="center"/>
    </xf>
    <xf numFmtId="0" fontId="3" fillId="7" borderId="33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34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wrapText="1"/>
    </xf>
    <xf numFmtId="0" fontId="3" fillId="7" borderId="32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35" xfId="0" applyFont="1" applyFill="1" applyBorder="1" applyAlignment="1">
      <alignment horizontal="center" wrapText="1"/>
    </xf>
    <xf numFmtId="0" fontId="3" fillId="7" borderId="36" xfId="0" applyFont="1" applyFill="1" applyBorder="1" applyAlignment="1">
      <alignment horizontal="center" wrapText="1"/>
    </xf>
    <xf numFmtId="0" fontId="3" fillId="7" borderId="37" xfId="0" applyFont="1" applyFill="1" applyBorder="1" applyAlignment="1">
      <alignment horizontal="center" wrapText="1"/>
    </xf>
    <xf numFmtId="0" fontId="3" fillId="7" borderId="22" xfId="0" applyFont="1" applyFill="1" applyBorder="1" applyAlignment="1">
      <alignment horizontal="center" wrapText="1"/>
    </xf>
    <xf numFmtId="0" fontId="3" fillId="7" borderId="0" xfId="0" applyFont="1" applyFill="1" applyBorder="1" applyAlignment="1">
      <alignment horizontal="center" wrapText="1"/>
    </xf>
    <xf numFmtId="0" fontId="3" fillId="7" borderId="24" xfId="0" applyFont="1" applyFill="1" applyBorder="1" applyAlignment="1">
      <alignment horizontal="center" wrapText="1"/>
    </xf>
    <xf numFmtId="0" fontId="8" fillId="6" borderId="31" xfId="0" applyFont="1" applyFill="1" applyBorder="1" applyAlignment="1">
      <alignment horizontal="justify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25C19"/>
      <color rgb="FFB7CE1A"/>
      <color rgb="FF026AAB"/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zoomScaleNormal="100" workbookViewId="0">
      <selection activeCell="D16" sqref="D16"/>
    </sheetView>
  </sheetViews>
  <sheetFormatPr defaultColWidth="8.85546875" defaultRowHeight="15" x14ac:dyDescent="0.25"/>
  <cols>
    <col min="1" max="1" width="2.85546875" style="2" customWidth="1"/>
    <col min="2" max="2" width="3.42578125" style="1" customWidth="1"/>
    <col min="3" max="3" width="10" style="1" customWidth="1"/>
    <col min="4" max="4" width="50.42578125" style="1" customWidth="1"/>
    <col min="5" max="5" width="23.42578125" style="1" customWidth="1"/>
    <col min="6" max="6" width="23.7109375" style="4" customWidth="1"/>
    <col min="7" max="7" width="7.85546875" style="1" customWidth="1"/>
    <col min="8" max="8" width="14.42578125" style="1" customWidth="1"/>
    <col min="9" max="9" width="53.5703125" style="2" customWidth="1"/>
    <col min="10" max="16384" width="8.85546875" style="1"/>
  </cols>
  <sheetData>
    <row r="1" spans="2:8" s="2" customFormat="1" ht="45" customHeight="1" x14ac:dyDescent="0.25">
      <c r="B1" s="66" t="s">
        <v>26</v>
      </c>
      <c r="C1" s="66"/>
      <c r="D1" s="66"/>
      <c r="E1" s="66"/>
      <c r="F1" s="66"/>
      <c r="G1" s="66"/>
      <c r="H1" s="66"/>
    </row>
    <row r="2" spans="2:8" s="2" customFormat="1" ht="30" customHeight="1" x14ac:dyDescent="0.25">
      <c r="B2" s="67" t="s">
        <v>3</v>
      </c>
      <c r="C2" s="67"/>
      <c r="D2" s="68" t="s">
        <v>49</v>
      </c>
      <c r="E2" s="68"/>
      <c r="F2" s="68"/>
      <c r="G2" s="68"/>
      <c r="H2" s="68"/>
    </row>
    <row r="3" spans="2:8" s="2" customFormat="1" x14ac:dyDescent="0.25">
      <c r="B3" s="67" t="s">
        <v>0</v>
      </c>
      <c r="C3" s="67"/>
      <c r="D3" s="69" t="s">
        <v>48</v>
      </c>
      <c r="E3" s="69"/>
      <c r="F3" s="69"/>
      <c r="G3" s="69"/>
      <c r="H3" s="69"/>
    </row>
    <row r="4" spans="2:8" s="2" customFormat="1" x14ac:dyDescent="0.25">
      <c r="B4" s="67" t="s">
        <v>23</v>
      </c>
      <c r="C4" s="67"/>
      <c r="D4" s="55"/>
      <c r="E4" s="56" t="s">
        <v>6</v>
      </c>
      <c r="F4" s="56" t="s">
        <v>7</v>
      </c>
      <c r="G4" s="51" t="s">
        <v>4</v>
      </c>
      <c r="H4" s="57"/>
    </row>
    <row r="5" spans="2:8" s="2" customFormat="1" ht="24" customHeight="1" x14ac:dyDescent="0.25">
      <c r="B5" s="12"/>
      <c r="C5" s="12"/>
      <c r="D5" s="12"/>
      <c r="G5" s="12"/>
      <c r="H5" s="12"/>
    </row>
    <row r="6" spans="2:8" s="2" customFormat="1" ht="21" customHeight="1" x14ac:dyDescent="0.25">
      <c r="B6" s="75"/>
      <c r="C6" s="75"/>
      <c r="D6" s="75"/>
      <c r="E6" s="75"/>
      <c r="F6" s="44" t="s">
        <v>33</v>
      </c>
      <c r="G6" s="64" t="s">
        <v>34</v>
      </c>
      <c r="H6" s="64"/>
    </row>
    <row r="7" spans="2:8" s="2" customFormat="1" ht="21" customHeight="1" x14ac:dyDescent="0.25">
      <c r="B7" s="76" t="s">
        <v>27</v>
      </c>
      <c r="C7" s="76"/>
      <c r="D7" s="76"/>
      <c r="E7" s="76"/>
      <c r="F7" s="58">
        <f>'A - soupis dodávek'!H9</f>
        <v>0</v>
      </c>
      <c r="G7" s="65">
        <f>'A - soupis dodávek'!K9</f>
        <v>0</v>
      </c>
      <c r="H7" s="65"/>
    </row>
    <row r="8" spans="2:8" s="2" customFormat="1" ht="21" customHeight="1" x14ac:dyDescent="0.25">
      <c r="B8" s="76" t="s">
        <v>28</v>
      </c>
      <c r="C8" s="76"/>
      <c r="D8" s="76"/>
      <c r="E8" s="76"/>
      <c r="F8" s="58">
        <f>'B - servisní práce'!I15</f>
        <v>0</v>
      </c>
      <c r="G8" s="65">
        <f>F8*1.21</f>
        <v>0</v>
      </c>
      <c r="H8" s="65"/>
    </row>
    <row r="9" spans="2:8" s="2" customFormat="1" ht="21" customHeight="1" x14ac:dyDescent="0.25">
      <c r="B9" s="77" t="s">
        <v>32</v>
      </c>
      <c r="C9" s="77"/>
      <c r="D9" s="77"/>
      <c r="E9" s="77"/>
      <c r="F9" s="59">
        <f>'B - servisní práce'!I12</f>
        <v>0</v>
      </c>
      <c r="G9" s="62">
        <f>F9*1.21</f>
        <v>0</v>
      </c>
      <c r="H9" s="62"/>
    </row>
    <row r="10" spans="2:8" s="2" customFormat="1" ht="21" customHeight="1" x14ac:dyDescent="0.25">
      <c r="B10" s="77" t="s">
        <v>42</v>
      </c>
      <c r="C10" s="77"/>
      <c r="D10" s="77"/>
      <c r="E10" s="77"/>
      <c r="F10" s="59">
        <f>'B - servisní práce'!L12</f>
        <v>0</v>
      </c>
      <c r="G10" s="62">
        <f>F10*1.21</f>
        <v>0</v>
      </c>
      <c r="H10" s="62"/>
    </row>
    <row r="11" spans="2:8" s="2" customFormat="1" ht="21" customHeight="1" x14ac:dyDescent="0.25">
      <c r="B11" s="71" t="s">
        <v>55</v>
      </c>
      <c r="C11" s="72"/>
      <c r="D11" s="72"/>
      <c r="E11" s="73"/>
      <c r="F11" s="59">
        <f>'B - servisní práce'!N12</f>
        <v>0</v>
      </c>
      <c r="G11" s="62">
        <f>F11*1.21</f>
        <v>0</v>
      </c>
      <c r="H11" s="62"/>
    </row>
    <row r="12" spans="2:8" s="2" customFormat="1" ht="36" customHeight="1" x14ac:dyDescent="0.25">
      <c r="B12" s="74" t="s">
        <v>35</v>
      </c>
      <c r="C12" s="74"/>
      <c r="D12" s="74"/>
      <c r="E12" s="74"/>
      <c r="F12" s="60">
        <f>F7+F8</f>
        <v>0</v>
      </c>
      <c r="G12" s="63">
        <f>G7+G8</f>
        <v>0</v>
      </c>
      <c r="H12" s="63"/>
    </row>
    <row r="13" spans="2:8" ht="30.6" customHeight="1" x14ac:dyDescent="0.25">
      <c r="B13" s="2"/>
      <c r="C13" s="70"/>
      <c r="D13" s="70"/>
      <c r="E13" s="2"/>
      <c r="F13" s="3"/>
      <c r="G13" s="2"/>
      <c r="H13" s="2"/>
    </row>
    <row r="14" spans="2:8" x14ac:dyDescent="0.25">
      <c r="B14" s="2"/>
      <c r="C14" s="70"/>
      <c r="D14" s="70"/>
      <c r="E14" s="2"/>
      <c r="F14" s="3"/>
      <c r="G14" s="2"/>
      <c r="H14" s="2"/>
    </row>
  </sheetData>
  <sheetProtection algorithmName="SHA-512" hashValue="z445NEAjLZ3jNVUwdJPIruXKBDa0b9tYhKrBTA9j890keuYJBTKOzqVV8K/yVjiW24+/A8wY0Rjolnuphf93WQ==" saltValue="KO6ZS8dBj7DYmX4GDDaJIA==" spinCount="100000" sheet="1" formatColumns="0" formatRows="0"/>
  <mergeCells count="22">
    <mergeCell ref="C13:D13"/>
    <mergeCell ref="C14:D14"/>
    <mergeCell ref="B11:E11"/>
    <mergeCell ref="B12:E12"/>
    <mergeCell ref="B4:C4"/>
    <mergeCell ref="B6:E6"/>
    <mergeCell ref="B7:E7"/>
    <mergeCell ref="B8:E8"/>
    <mergeCell ref="B9:E9"/>
    <mergeCell ref="B10:E10"/>
    <mergeCell ref="B1:H1"/>
    <mergeCell ref="B2:C2"/>
    <mergeCell ref="D2:H2"/>
    <mergeCell ref="B3:C3"/>
    <mergeCell ref="D3:H3"/>
    <mergeCell ref="G11:H11"/>
    <mergeCell ref="G12:H12"/>
    <mergeCell ref="G6:H6"/>
    <mergeCell ref="G7:H7"/>
    <mergeCell ref="G8:H8"/>
    <mergeCell ref="G9:H9"/>
    <mergeCell ref="G10:H10"/>
  </mergeCells>
  <pageMargins left="0.39370078740157483" right="0.39370078740157483" top="0.59055118110236227" bottom="0.59055118110236227" header="0.31496062992125984" footer="0.31496062992125984"/>
  <pageSetup paperSize="9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3"/>
  <sheetViews>
    <sheetView zoomScaleNormal="100" workbookViewId="0">
      <selection activeCell="G14" sqref="G14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6.42578125" style="1" customWidth="1"/>
    <col min="5" max="5" width="5.42578125" style="1" customWidth="1"/>
    <col min="6" max="6" width="10.7109375" style="1" customWidth="1"/>
    <col min="7" max="7" width="16.140625" style="4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1:12" ht="45" customHeight="1" x14ac:dyDescent="0.25">
      <c r="B1" s="66" t="s">
        <v>19</v>
      </c>
      <c r="C1" s="66"/>
      <c r="D1" s="66"/>
      <c r="E1" s="66"/>
      <c r="F1" s="66"/>
      <c r="G1" s="66"/>
      <c r="H1" s="66"/>
      <c r="I1" s="66"/>
      <c r="J1" s="66"/>
      <c r="K1" s="66"/>
    </row>
    <row r="2" spans="1:12" ht="30" customHeight="1" x14ac:dyDescent="0.25">
      <c r="B2" s="67" t="s">
        <v>3</v>
      </c>
      <c r="C2" s="67"/>
      <c r="D2" s="68" t="str">
        <f>'Souhrnný list'!D2:H2</f>
        <v>Operační stoly s odnímatelnou operační deskou pro Městskou nemocnici Dvůr Králové nad Labem</v>
      </c>
      <c r="E2" s="68"/>
      <c r="F2" s="68"/>
      <c r="G2" s="68"/>
      <c r="H2" s="68"/>
      <c r="I2" s="68"/>
      <c r="J2" s="68"/>
      <c r="K2" s="68"/>
    </row>
    <row r="3" spans="1:12" x14ac:dyDescent="0.25">
      <c r="B3" s="67" t="s">
        <v>0</v>
      </c>
      <c r="C3" s="67"/>
      <c r="D3" s="69" t="s">
        <v>48</v>
      </c>
      <c r="E3" s="69"/>
      <c r="F3" s="69"/>
      <c r="G3" s="69"/>
      <c r="H3" s="69"/>
      <c r="I3" s="69"/>
      <c r="J3" s="69"/>
      <c r="K3" s="69"/>
    </row>
    <row r="4" spans="1:12" x14ac:dyDescent="0.25">
      <c r="B4" s="67" t="s">
        <v>23</v>
      </c>
      <c r="C4" s="67"/>
      <c r="D4" s="61">
        <f>'Souhrnný list'!D4</f>
        <v>0</v>
      </c>
      <c r="E4" s="82" t="str">
        <f>'Souhrnný list'!E4</f>
        <v>IČO:</v>
      </c>
      <c r="F4" s="82"/>
      <c r="G4" s="82" t="str">
        <f>'Souhrnný list'!F4</f>
        <v>DIČ:</v>
      </c>
      <c r="H4" s="82"/>
      <c r="I4" s="82"/>
      <c r="J4" s="51" t="s">
        <v>4</v>
      </c>
      <c r="K4" s="52">
        <f>'Souhrnný list'!H4</f>
        <v>0</v>
      </c>
    </row>
    <row r="5" spans="1:12" ht="30" customHeight="1" x14ac:dyDescent="0.25">
      <c r="B5" s="2"/>
      <c r="C5" s="2"/>
      <c r="D5" s="2"/>
      <c r="E5" s="2"/>
      <c r="F5" s="2"/>
      <c r="G5" s="3"/>
      <c r="H5" s="2"/>
      <c r="I5" s="2"/>
      <c r="J5" s="2"/>
      <c r="K5" s="2"/>
    </row>
    <row r="6" spans="1:12" ht="30" customHeight="1" x14ac:dyDescent="0.25">
      <c r="B6" s="43" t="s">
        <v>1</v>
      </c>
      <c r="C6" s="44" t="s">
        <v>2</v>
      </c>
      <c r="D6" s="44" t="s">
        <v>5</v>
      </c>
      <c r="E6" s="44" t="s">
        <v>8</v>
      </c>
      <c r="F6" s="43" t="s">
        <v>10</v>
      </c>
      <c r="G6" s="43" t="s">
        <v>12</v>
      </c>
      <c r="H6" s="43" t="s">
        <v>11</v>
      </c>
      <c r="I6" s="9"/>
      <c r="J6" s="43" t="s">
        <v>13</v>
      </c>
      <c r="K6" s="43" t="s">
        <v>17</v>
      </c>
    </row>
    <row r="7" spans="1:12" ht="33" customHeight="1" x14ac:dyDescent="0.25">
      <c r="A7" s="47"/>
      <c r="B7" s="5">
        <v>1</v>
      </c>
      <c r="C7" s="48">
        <v>131999</v>
      </c>
      <c r="D7" s="49" t="s">
        <v>50</v>
      </c>
      <c r="E7" s="5" t="s">
        <v>9</v>
      </c>
      <c r="F7" s="6">
        <v>1</v>
      </c>
      <c r="G7" s="26"/>
      <c r="H7" s="7">
        <f t="shared" ref="H7:H8" si="0">F7*G7</f>
        <v>0</v>
      </c>
      <c r="I7" s="10"/>
      <c r="J7" s="26">
        <v>21</v>
      </c>
      <c r="K7" s="7">
        <f t="shared" ref="K7:K8" si="1">H7*((100+J7)/100)</f>
        <v>0</v>
      </c>
      <c r="L7" s="47"/>
    </row>
    <row r="8" spans="1:12" ht="33" customHeight="1" x14ac:dyDescent="0.25">
      <c r="A8" s="47"/>
      <c r="B8" s="5">
        <v>2</v>
      </c>
      <c r="C8" s="48">
        <v>132000</v>
      </c>
      <c r="D8" s="49" t="s">
        <v>51</v>
      </c>
      <c r="E8" s="5" t="s">
        <v>9</v>
      </c>
      <c r="F8" s="6">
        <v>1</v>
      </c>
      <c r="G8" s="26"/>
      <c r="H8" s="7">
        <f t="shared" si="0"/>
        <v>0</v>
      </c>
      <c r="I8" s="10"/>
      <c r="J8" s="26">
        <v>21</v>
      </c>
      <c r="K8" s="7">
        <f t="shared" si="1"/>
        <v>0</v>
      </c>
      <c r="L8" s="47"/>
    </row>
    <row r="9" spans="1:12" ht="30" customHeight="1" x14ac:dyDescent="0.25">
      <c r="B9" s="79" t="s">
        <v>14</v>
      </c>
      <c r="C9" s="80"/>
      <c r="D9" s="80"/>
      <c r="E9" s="80"/>
      <c r="F9" s="81"/>
      <c r="G9" s="37" t="s">
        <v>15</v>
      </c>
      <c r="H9" s="38">
        <f>SUM(H7:H8)</f>
        <v>0</v>
      </c>
      <c r="I9" s="8"/>
      <c r="J9" s="39" t="s">
        <v>16</v>
      </c>
      <c r="K9" s="38">
        <f>SUM(K7:K8)</f>
        <v>0</v>
      </c>
    </row>
    <row r="10" spans="1:12" x14ac:dyDescent="0.25">
      <c r="B10" s="2"/>
      <c r="C10" s="2"/>
      <c r="D10" s="2"/>
      <c r="E10" s="2"/>
      <c r="F10" s="2"/>
      <c r="G10" s="3"/>
      <c r="H10" s="2"/>
      <c r="I10" s="2"/>
      <c r="J10" s="2"/>
      <c r="K10" s="2"/>
    </row>
    <row r="11" spans="1:12" ht="18" customHeight="1" x14ac:dyDescent="0.25">
      <c r="B11" s="2" t="s">
        <v>18</v>
      </c>
      <c r="C11" s="2"/>
      <c r="D11" s="2"/>
      <c r="E11" s="2"/>
      <c r="F11" s="2"/>
      <c r="G11" s="3"/>
      <c r="H11" s="2"/>
      <c r="I11" s="2"/>
      <c r="J11" s="2"/>
      <c r="K11" s="2"/>
    </row>
    <row r="12" spans="1:12" ht="36.75" customHeight="1" x14ac:dyDescent="0.25">
      <c r="B12" s="78" t="s">
        <v>45</v>
      </c>
      <c r="C12" s="78"/>
      <c r="D12" s="78"/>
      <c r="E12" s="78"/>
      <c r="F12" s="78"/>
      <c r="G12" s="78"/>
      <c r="H12" s="78"/>
      <c r="I12" s="78"/>
      <c r="J12" s="78"/>
      <c r="K12" s="78"/>
    </row>
    <row r="13" spans="1:12" ht="30" customHeight="1" x14ac:dyDescent="0.25">
      <c r="B13" s="2"/>
      <c r="C13" s="2"/>
      <c r="D13" s="2"/>
      <c r="E13" s="2"/>
      <c r="F13" s="2"/>
      <c r="G13" s="3"/>
      <c r="H13" s="2"/>
      <c r="I13" s="2"/>
      <c r="J13" s="2"/>
      <c r="K13" s="2"/>
    </row>
  </sheetData>
  <sheetProtection algorithmName="SHA-512" hashValue="lXy9ky5YO+08KgHtMNhQFZUYcPC/XpDUKRyS5KdZBHYr/5q97irlgOxOKLtiS70oIBlvjFucIsBwTmYtLkyrqg==" saltValue="s5FS2SfbuyAr/bgQEABdOw==" spinCount="100000" sheet="1" formatColumns="0" formatRows="0"/>
  <mergeCells count="10">
    <mergeCell ref="B12:K12"/>
    <mergeCell ref="B9:F9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9"/>
  <sheetViews>
    <sheetView topLeftCell="A4" zoomScaleNormal="100" workbookViewId="0">
      <selection activeCell="M19" sqref="M19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6.42578125" style="1" customWidth="1"/>
    <col min="5" max="5" width="15.42578125" style="1" customWidth="1"/>
    <col min="6" max="6" width="5" style="1" bestFit="1" customWidth="1"/>
    <col min="7" max="7" width="5" style="1" customWidth="1"/>
    <col min="8" max="8" width="5.42578125" style="1" customWidth="1"/>
    <col min="9" max="9" width="19.7109375" style="1" customWidth="1"/>
    <col min="10" max="10" width="1.140625" style="1" customWidth="1"/>
    <col min="11" max="11" width="15.42578125" style="1" customWidth="1"/>
    <col min="12" max="12" width="19.7109375" style="4" customWidth="1"/>
    <col min="13" max="13" width="15.42578125" style="1" customWidth="1"/>
    <col min="14" max="14" width="19.7109375" style="1" customWidth="1"/>
    <col min="15" max="15" width="17.85546875" style="2" customWidth="1"/>
    <col min="16" max="16384" width="8.85546875" style="1"/>
  </cols>
  <sheetData>
    <row r="1" spans="2:14" ht="45" customHeight="1" x14ac:dyDescent="0.25">
      <c r="B1" s="66" t="s">
        <v>24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2:14" ht="30" customHeight="1" x14ac:dyDescent="0.25">
      <c r="B2" s="92" t="s">
        <v>3</v>
      </c>
      <c r="C2" s="92"/>
      <c r="D2" s="93" t="str">
        <f>'Souhrnný list'!D2:H2</f>
        <v>Operační stoly s odnímatelnou operační deskou pro Městskou nemocnici Dvůr Králové nad Labem</v>
      </c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2:14" x14ac:dyDescent="0.25">
      <c r="B3" s="92" t="s">
        <v>0</v>
      </c>
      <c r="C3" s="92"/>
      <c r="D3" s="94" t="s">
        <v>48</v>
      </c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2:14" x14ac:dyDescent="0.25">
      <c r="B4" s="92" t="s">
        <v>23</v>
      </c>
      <c r="C4" s="92"/>
      <c r="D4" s="84">
        <f>'Souhrnný list'!D4</f>
        <v>0</v>
      </c>
      <c r="E4" s="84"/>
      <c r="F4" s="84"/>
      <c r="G4" s="84"/>
      <c r="H4" s="84"/>
      <c r="I4" s="83" t="str">
        <f>'Souhrnný list'!E4</f>
        <v>IČO:</v>
      </c>
      <c r="J4" s="83"/>
      <c r="K4" s="83" t="str">
        <f>'Souhrnný list'!F4</f>
        <v>DIČ:</v>
      </c>
      <c r="L4" s="83"/>
      <c r="M4" s="53" t="s">
        <v>4</v>
      </c>
      <c r="N4" s="54">
        <f>'Souhrnný list'!H4</f>
        <v>0</v>
      </c>
    </row>
    <row r="5" spans="2:14" ht="14.45" customHeight="1" thickBot="1" x14ac:dyDescent="0.3">
      <c r="B5" s="2"/>
      <c r="C5" s="2"/>
      <c r="D5" s="2"/>
      <c r="E5" s="2"/>
      <c r="F5" s="2"/>
      <c r="G5" s="28"/>
      <c r="H5" s="28"/>
      <c r="I5" s="2"/>
      <c r="J5" s="2"/>
      <c r="K5" s="2"/>
      <c r="L5" s="3"/>
      <c r="M5" s="2"/>
      <c r="N5" s="2"/>
    </row>
    <row r="6" spans="2:14" s="2" customFormat="1" ht="30" customHeight="1" x14ac:dyDescent="0.25">
      <c r="B6" s="114" t="s">
        <v>47</v>
      </c>
      <c r="C6" s="114"/>
      <c r="D6" s="115"/>
      <c r="E6" s="85" t="s">
        <v>44</v>
      </c>
      <c r="F6" s="91"/>
      <c r="G6" s="91"/>
      <c r="H6" s="91"/>
      <c r="I6" s="86"/>
      <c r="J6" s="18"/>
      <c r="K6" s="85" t="s">
        <v>30</v>
      </c>
      <c r="L6" s="86"/>
      <c r="M6" s="85" t="s">
        <v>31</v>
      </c>
      <c r="N6" s="86"/>
    </row>
    <row r="7" spans="2:14" s="2" customFormat="1" ht="45" customHeight="1" thickBot="1" x14ac:dyDescent="0.3">
      <c r="B7" s="116"/>
      <c r="C7" s="116"/>
      <c r="D7" s="117"/>
      <c r="E7" s="87" t="s">
        <v>43</v>
      </c>
      <c r="F7" s="113"/>
      <c r="G7" s="113"/>
      <c r="H7" s="113"/>
      <c r="I7" s="88"/>
      <c r="J7" s="19"/>
      <c r="K7" s="87" t="s">
        <v>21</v>
      </c>
      <c r="L7" s="88"/>
      <c r="M7" s="87" t="s">
        <v>52</v>
      </c>
      <c r="N7" s="88"/>
    </row>
    <row r="8" spans="2:14" s="2" customFormat="1" ht="15" customHeight="1" x14ac:dyDescent="0.25">
      <c r="B8" s="105" t="s">
        <v>1</v>
      </c>
      <c r="C8" s="100" t="s">
        <v>2</v>
      </c>
      <c r="D8" s="102" t="s">
        <v>5</v>
      </c>
      <c r="E8" s="89" t="s">
        <v>40</v>
      </c>
      <c r="F8" s="107" t="s">
        <v>36</v>
      </c>
      <c r="G8" s="108"/>
      <c r="H8" s="109"/>
      <c r="I8" s="36" t="s">
        <v>20</v>
      </c>
      <c r="J8" s="20"/>
      <c r="K8" s="89" t="s">
        <v>22</v>
      </c>
      <c r="L8" s="36" t="s">
        <v>20</v>
      </c>
      <c r="M8" s="89" t="s">
        <v>53</v>
      </c>
      <c r="N8" s="36" t="s">
        <v>20</v>
      </c>
    </row>
    <row r="9" spans="2:14" s="2" customFormat="1" ht="60.75" customHeight="1" thickBot="1" x14ac:dyDescent="0.3">
      <c r="B9" s="106"/>
      <c r="C9" s="101"/>
      <c r="D9" s="103"/>
      <c r="E9" s="104"/>
      <c r="F9" s="110"/>
      <c r="G9" s="111"/>
      <c r="H9" s="112"/>
      <c r="I9" s="30" t="s">
        <v>39</v>
      </c>
      <c r="J9" s="21"/>
      <c r="K9" s="90"/>
      <c r="L9" s="16" t="s">
        <v>41</v>
      </c>
      <c r="M9" s="90"/>
      <c r="N9" s="16" t="s">
        <v>54</v>
      </c>
    </row>
    <row r="10" spans="2:14" s="35" customFormat="1" ht="33" customHeight="1" x14ac:dyDescent="0.25">
      <c r="B10" s="5">
        <v>1</v>
      </c>
      <c r="C10" s="48">
        <v>131999</v>
      </c>
      <c r="D10" s="49" t="s">
        <v>50</v>
      </c>
      <c r="E10" s="31"/>
      <c r="F10" s="45" t="s">
        <v>37</v>
      </c>
      <c r="G10" s="50"/>
      <c r="H10" s="46" t="s">
        <v>38</v>
      </c>
      <c r="I10" s="32">
        <f>IFERROR((1/G10)*5*E10,0)</f>
        <v>0</v>
      </c>
      <c r="J10" s="33"/>
      <c r="K10" s="27"/>
      <c r="L10" s="14">
        <f>K10*200</f>
        <v>0</v>
      </c>
      <c r="M10" s="27"/>
      <c r="N10" s="14">
        <f>M10*8000</f>
        <v>0</v>
      </c>
    </row>
    <row r="11" spans="2:14" s="47" customFormat="1" ht="33" customHeight="1" thickBot="1" x14ac:dyDescent="0.3">
      <c r="B11" s="5">
        <v>2</v>
      </c>
      <c r="C11" s="48">
        <v>132000</v>
      </c>
      <c r="D11" s="49" t="s">
        <v>51</v>
      </c>
      <c r="E11" s="31"/>
      <c r="F11" s="45" t="s">
        <v>37</v>
      </c>
      <c r="G11" s="50"/>
      <c r="H11" s="46" t="s">
        <v>38</v>
      </c>
      <c r="I11" s="32">
        <f>IFERROR((1/G11)*5*E11,0)</f>
        <v>0</v>
      </c>
      <c r="J11" s="33"/>
      <c r="K11" s="27"/>
      <c r="L11" s="14">
        <f>K11*200</f>
        <v>0</v>
      </c>
      <c r="M11" s="27"/>
      <c r="N11" s="14">
        <f>M11*8000</f>
        <v>0</v>
      </c>
    </row>
    <row r="12" spans="2:14" s="2" customFormat="1" ht="30" customHeight="1" thickBot="1" x14ac:dyDescent="0.3">
      <c r="B12" s="98" t="s">
        <v>29</v>
      </c>
      <c r="C12" s="99"/>
      <c r="D12" s="99"/>
      <c r="E12" s="40"/>
      <c r="F12" s="41"/>
      <c r="G12" s="41"/>
      <c r="H12" s="41"/>
      <c r="I12" s="15">
        <f>SUM(I10:I11)</f>
        <v>0</v>
      </c>
      <c r="J12" s="34"/>
      <c r="K12" s="42"/>
      <c r="L12" s="15">
        <f>SUM(L10:L11)</f>
        <v>0</v>
      </c>
      <c r="M12" s="42"/>
      <c r="N12" s="15">
        <f>SUM(N10:N11)</f>
        <v>0</v>
      </c>
    </row>
    <row r="13" spans="2:14" ht="15.75" thickBot="1" x14ac:dyDescent="0.3">
      <c r="B13" s="2"/>
      <c r="C13" s="2"/>
      <c r="D13" s="2"/>
      <c r="E13" s="2"/>
      <c r="F13" s="2"/>
      <c r="G13" s="28"/>
      <c r="H13" s="28"/>
      <c r="I13" s="13" t="s">
        <v>20</v>
      </c>
      <c r="J13" s="22"/>
      <c r="L13" s="13" t="s">
        <v>20</v>
      </c>
      <c r="M13" s="29"/>
      <c r="N13" s="13" t="s">
        <v>20</v>
      </c>
    </row>
    <row r="14" spans="2:14" ht="15.75" thickBot="1" x14ac:dyDescent="0.3">
      <c r="B14" s="2"/>
      <c r="C14" s="2"/>
      <c r="D14" s="2"/>
      <c r="E14" s="2"/>
      <c r="F14" s="2"/>
      <c r="G14" s="28"/>
      <c r="H14" s="28"/>
      <c r="I14" s="17"/>
      <c r="J14" s="17"/>
      <c r="K14" s="2"/>
      <c r="L14" s="17"/>
      <c r="M14" s="2"/>
      <c r="N14" s="17"/>
    </row>
    <row r="15" spans="2:14" s="2" customFormat="1" ht="41.25" customHeight="1" thickBot="1" x14ac:dyDescent="0.3">
      <c r="B15" s="95" t="s">
        <v>46</v>
      </c>
      <c r="C15" s="96"/>
      <c r="D15" s="96"/>
      <c r="E15" s="96"/>
      <c r="F15" s="96"/>
      <c r="G15" s="96"/>
      <c r="H15" s="97"/>
      <c r="I15" s="23">
        <f>I12+L12+N12</f>
        <v>0</v>
      </c>
      <c r="J15" s="25"/>
      <c r="K15" s="24" t="s">
        <v>25</v>
      </c>
      <c r="L15" s="3"/>
    </row>
    <row r="16" spans="2:14" s="2" customFormat="1" ht="30.6" customHeight="1" x14ac:dyDescent="0.25">
      <c r="G16" s="28"/>
      <c r="H16" s="28"/>
      <c r="L16" s="3"/>
    </row>
    <row r="17" spans="2:14" s="2" customFormat="1" ht="18" customHeight="1" x14ac:dyDescent="0.25">
      <c r="B17" s="11"/>
      <c r="C17" s="1"/>
      <c r="D17" s="1"/>
      <c r="E17" s="1"/>
      <c r="F17" s="1"/>
      <c r="G17" s="1"/>
      <c r="H17" s="1"/>
      <c r="I17" s="1"/>
      <c r="J17" s="1"/>
      <c r="K17" s="1"/>
      <c r="L17" s="4"/>
      <c r="M17" s="1"/>
      <c r="N17" s="1"/>
    </row>
    <row r="18" spans="2:14" s="2" customFormat="1" ht="18" customHeight="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4"/>
      <c r="M18" s="1"/>
      <c r="N18" s="1"/>
    </row>
    <row r="19" spans="2:14" ht="18" customHeight="1" x14ac:dyDescent="0.25"/>
  </sheetData>
  <sheetProtection algorithmName="SHA-512" hashValue="G3SLfetbUq94cYSUb31Fsn/8vSgHJtxeaoru54B8M+dgJ+Gr8rTsvHYGhyoj2QVYub5ew+7imeg8CysPsfll7g==" saltValue="OPjXPQheUPBtgudQW9IhpQ==" spinCount="100000" sheet="1" formatColumns="0" formatRows="0"/>
  <mergeCells count="25">
    <mergeCell ref="B15:H15"/>
    <mergeCell ref="B4:C4"/>
    <mergeCell ref="B12:D12"/>
    <mergeCell ref="C8:C9"/>
    <mergeCell ref="D8:D9"/>
    <mergeCell ref="E8:E9"/>
    <mergeCell ref="B8:B9"/>
    <mergeCell ref="F8:H9"/>
    <mergeCell ref="E7:I7"/>
    <mergeCell ref="B6:D7"/>
    <mergeCell ref="B1:N1"/>
    <mergeCell ref="B2:C2"/>
    <mergeCell ref="B3:C3"/>
    <mergeCell ref="D2:N2"/>
    <mergeCell ref="D3:N3"/>
    <mergeCell ref="M8:M9"/>
    <mergeCell ref="K7:L7"/>
    <mergeCell ref="K8:K9"/>
    <mergeCell ref="K6:L6"/>
    <mergeCell ref="E6:I6"/>
    <mergeCell ref="K4:L4"/>
    <mergeCell ref="D4:H4"/>
    <mergeCell ref="I4:J4"/>
    <mergeCell ref="M6:N6"/>
    <mergeCell ref="M7:N7"/>
  </mergeCells>
  <pageMargins left="0.39370078740157483" right="0.39370078740157483" top="0.59055118110236227" bottom="0.59055118110236227" header="0.31496062992125984" footer="0.31496062992125984"/>
  <pageSetup paperSize="9" scale="80" fitToHeight="0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2023-03-22T15:09:55Z</cp:lastPrinted>
  <dcterms:created xsi:type="dcterms:W3CDTF">2019-10-21T13:53:46Z</dcterms:created>
  <dcterms:modified xsi:type="dcterms:W3CDTF">2023-06-15T12:52:39Z</dcterms:modified>
</cp:coreProperties>
</file>