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6" yWindow="65426" windowWidth="19420" windowHeight="10420" activeTab="0"/>
  </bookViews>
  <sheets>
    <sheet name="D.2.01.2 - Zdravotnické t..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'D.2.01.2 - Zdravotnické t...'!$A$46:$A$100</definedName>
    <definedName name="a">#REF!</definedName>
    <definedName name="aaaa">#REF!</definedName>
    <definedName name="aaaaa">#REF!</definedName>
    <definedName name="aaaaaaa">#REF!</definedName>
    <definedName name="AL_obvodový_plášť">#REF!</definedName>
    <definedName name="bbbbbbbbbbb">#REF!</definedName>
    <definedName name="BuiltIn_Print_Area___1">"$List1.$A$#REF!:$F$#REF!"</definedName>
    <definedName name="cccccgggg">#REF!</definedName>
    <definedName name="ČÁST_DOKUMENTACE">#REF!</definedName>
    <definedName name="Database">#REF!</definedName>
    <definedName name="DATUM">#REF!</definedName>
    <definedName name="DĚLENÍ_PROFESNÍHO_DILU">#REF!</definedName>
    <definedName name="DÍLČÍ_ČLENĚNÍ">#REF!</definedName>
    <definedName name="Excel_BuiltIn_Print_Area_1">"$List1.$A$#REF!:$F$#REF!"</definedName>
    <definedName name="Excel_BuiltIn_Print_Area_1_1">#REF!</definedName>
    <definedName name="Excel_BuiltIn_Print_Titles_1">#REF!</definedName>
    <definedName name="f">#REF!</definedName>
    <definedName name="fff">#REF!</definedName>
    <definedName name="ffffffff">#REF!</definedName>
    <definedName name="FUNKCNI_CLENENI">#REF!</definedName>
    <definedName name="ggggg">#REF!</definedName>
    <definedName name="hh">#REF!</definedName>
    <definedName name="hhh">#REF!</definedName>
    <definedName name="hydro">#REF!</definedName>
    <definedName name="hydrom">#REF!</definedName>
    <definedName name="Hydrotechnické_výpočty">#REF!</definedName>
    <definedName name="IS">#REF!</definedName>
    <definedName name="Izolace_akustické">#REF!</definedName>
    <definedName name="Izolace_proti_vodě">#REF!</definedName>
    <definedName name="jj">#REF!</definedName>
    <definedName name="jjjj">#REF!</definedName>
    <definedName name="jjjjj">#REF!</definedName>
    <definedName name="K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DK">#REF!</definedName>
    <definedName name="L">#REF!</definedName>
    <definedName name="LV_obsluha_hs_pripojka_nn">#REF!</definedName>
    <definedName name="m">#REF!</definedName>
    <definedName name="Malby__tapety__nátěry__nástřiky">#REF!</definedName>
    <definedName name="NaVedomi">#REF!</definedName>
    <definedName name="nnn">#REF!</definedName>
    <definedName name="Objekty">#REF!</definedName>
    <definedName name="Obklady_keramické">#REF!</definedName>
    <definedName name="_xlnm.Print_Area" localSheetId="0">'D.2.01.2 - Zdravotnické t...'!$B$29:$J$100</definedName>
    <definedName name="Ostatní_výrobky">#REF!</definedName>
    <definedName name="OUD">#REF!</definedName>
    <definedName name="Podhl">#REF!</definedName>
    <definedName name="Podhledy">#REF!</definedName>
    <definedName name="Predmet">#REF!</definedName>
    <definedName name="Prilohy">#REF!</definedName>
    <definedName name="PROFESNI_DIL">#REF!</definedName>
    <definedName name="PS">#REF!</definedName>
    <definedName name="q">#REF!</definedName>
    <definedName name="qqq">#REF!</definedName>
    <definedName name="REKAPITULACE">#REF!</definedName>
    <definedName name="Sádrokartonové_konstrukce">#REF!</definedName>
    <definedName name="STAVEBNI_OBJEKT">#REF!</definedName>
    <definedName name="t">#REF!</definedName>
    <definedName name="test">#REF!</definedName>
    <definedName name="tg">#REF!</definedName>
    <definedName name="ttttt">#REF!</definedName>
    <definedName name="ttttttt">#REF!</definedName>
    <definedName name="tttttttttttt">#REF!</definedName>
    <definedName name="uuu">#REF!</definedName>
    <definedName name="V">#REF!</definedName>
    <definedName name="VedProjProfese">#REF!</definedName>
    <definedName name="VL">#REF!</definedName>
    <definedName name="Vodorovné_konstrukce">#REF!</definedName>
    <definedName name="VYPRACOVAL_01">#REF!</definedName>
    <definedName name="VYPRACOVAL_02">#REF!</definedName>
    <definedName name="VYPRACOVAL_03">#REF!</definedName>
    <definedName name="w">#REF!</definedName>
    <definedName name="www">#REF!</definedName>
    <definedName name="x">#REF!</definedName>
    <definedName name="Z">#REF!</definedName>
    <definedName name="Základy">#REF!</definedName>
    <definedName name="Zemní_práce">#REF!</definedName>
    <definedName name="ZPRACOVATEL">#REF!</definedName>
    <definedName name="Zprava">#REF!</definedName>
    <definedName name="zz">#REF!</definedName>
    <definedName name="zzz">#REF!</definedName>
    <definedName name="zzzzzzzzz">#REF!</definedName>
    <definedName name="zzzzzzzzzzzzz">#REF!</definedName>
    <definedName name="_xlnm.Print_Titles" localSheetId="0">'D.2.01.2 - Zdravotnické t...'!$46:$46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<sst xmlns="http://schemas.openxmlformats.org/spreadsheetml/2006/main" count="492" uniqueCount="118">
  <si>
    <t>&gt;&gt;  skryté sloupce  &lt;&lt;</t>
  </si>
  <si>
    <t>{fef95c9c-1f01-45fc-a0cf-9ea198e63c00}</t>
  </si>
  <si>
    <t>Stavba:</t>
  </si>
  <si>
    <t>Objekt:</t>
  </si>
  <si>
    <t>SO 01 - PAVILON A</t>
  </si>
  <si>
    <t>Soupis:</t>
  </si>
  <si>
    <t>D.2 - Dokumentace technických a technologických zařízení</t>
  </si>
  <si>
    <t>Úroveň 3:</t>
  </si>
  <si>
    <t/>
  </si>
  <si>
    <t>Místo:</t>
  </si>
  <si>
    <t xml:space="preserve"> </t>
  </si>
  <si>
    <t>Datum:</t>
  </si>
  <si>
    <t>Zadavatel:</t>
  </si>
  <si>
    <t>Zhotovitel:</t>
  </si>
  <si>
    <t>Projektant:</t>
  </si>
  <si>
    <t>Zpracovatel:</t>
  </si>
  <si>
    <t>DPH</t>
  </si>
  <si>
    <t>základní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</si>
  <si>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</si>
  <si>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</si>
  <si>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</si>
  <si>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</si>
  <si>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</si>
  <si>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</si>
  <si>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</si>
  <si>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</si>
  <si>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</si>
  <si>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</si>
  <si>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</si>
  <si>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</si>
  <si>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</si>
  <si>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</si>
  <si>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</si>
  <si>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</si>
  <si>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</si>
  <si>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</si>
  <si>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</si>
  <si>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</si>
  <si>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</si>
  <si>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1</t>
  </si>
  <si>
    <t>0</t>
  </si>
  <si>
    <t>ROZPOCET</t>
  </si>
  <si>
    <t>K</t>
  </si>
  <si>
    <t>L127</t>
  </si>
  <si>
    <t>ks</t>
  </si>
  <si>
    <t>4</t>
  </si>
  <si>
    <t>54</t>
  </si>
  <si>
    <t>P</t>
  </si>
  <si>
    <t>L128</t>
  </si>
  <si>
    <t>56</t>
  </si>
  <si>
    <t>L129</t>
  </si>
  <si>
    <t>58</t>
  </si>
  <si>
    <t>L135</t>
  </si>
  <si>
    <t>70</t>
  </si>
  <si>
    <t>L136</t>
  </si>
  <si>
    <t>72</t>
  </si>
  <si>
    <t>N101</t>
  </si>
  <si>
    <t>86</t>
  </si>
  <si>
    <t>N106</t>
  </si>
  <si>
    <t>94</t>
  </si>
  <si>
    <t>N146</t>
  </si>
  <si>
    <t>N118</t>
  </si>
  <si>
    <t>114</t>
  </si>
  <si>
    <t>N120</t>
  </si>
  <si>
    <t>116</t>
  </si>
  <si>
    <t>208</t>
  </si>
  <si>
    <t>N172</t>
  </si>
  <si>
    <t>N175</t>
  </si>
  <si>
    <t>214</t>
  </si>
  <si>
    <t>N200</t>
  </si>
  <si>
    <t>256</t>
  </si>
  <si>
    <t>N205</t>
  </si>
  <si>
    <t>262</t>
  </si>
  <si>
    <t>N208</t>
  </si>
  <si>
    <t>270</t>
  </si>
  <si>
    <t>N209</t>
  </si>
  <si>
    <t>N211</t>
  </si>
  <si>
    <t>N308</t>
  </si>
  <si>
    <t>272</t>
  </si>
  <si>
    <t>274</t>
  </si>
  <si>
    <t>N311</t>
  </si>
  <si>
    <t>278</t>
  </si>
  <si>
    <t>N315</t>
  </si>
  <si>
    <t>282</t>
  </si>
  <si>
    <t>N316</t>
  </si>
  <si>
    <t>284</t>
  </si>
  <si>
    <t>N317</t>
  </si>
  <si>
    <t>286</t>
  </si>
  <si>
    <t>N318</t>
  </si>
  <si>
    <t>288</t>
  </si>
  <si>
    <t>STAVEBNÍ ÚPRAVY Č.P. 511 PRO LABORATOŘE A ONKOLOGII OBLASTNÍ NEMOCNICE JIČÍN A.S.</t>
  </si>
  <si>
    <t>KRÁLOVÉHRADECKÝ KRAJ</t>
  </si>
  <si>
    <t xml:space="preserve">Na základě výběrového řešení </t>
  </si>
  <si>
    <t>KANIA a.s. , Špálova 80/9, Ostrava</t>
  </si>
  <si>
    <t xml:space="preserve">Jičín </t>
  </si>
  <si>
    <t xml:space="preserve">Poznámka k položce:
viz specifikace 15033-DPS-D.2-01.2d  Kusovník_zdravotnického nerezového vybavení </t>
  </si>
  <si>
    <t>Součástí ceny jednotlivých  položek je i  roznos   do místa osazení, montáž včetně kotvení</t>
  </si>
  <si>
    <t>D2- Zdravotnická technologie  - nerezový nábytek</t>
  </si>
  <si>
    <t xml:space="preserve">D.2.01.2d - Zdravotnické technologie - nerezový nábytek </t>
  </si>
  <si>
    <t>D2</t>
  </si>
  <si>
    <t xml:space="preserve">Zdravotnická technologie -  nerezový nábytek </t>
  </si>
  <si>
    <t>Mycí pult se  zadním límcem NR, dřez dvojitý + skříňky D/H</t>
  </si>
  <si>
    <t>Mycí pult se zadním límcem NR, dřez dvojitý + skříňky D</t>
  </si>
  <si>
    <t>Linka pracovní se zadním límcem NR + skříňky D/H</t>
  </si>
  <si>
    <t>Linka pracovní  se zadním límcem NR + skříňky D/H</t>
  </si>
  <si>
    <t>Regál policový NR, 5x police</t>
  </si>
  <si>
    <t>Regál policový NR, 5x polic</t>
  </si>
  <si>
    <t xml:space="preserve">Regál policový NR, 5x police </t>
  </si>
  <si>
    <t>Stůl odkládací se zadním límcem NR, police</t>
  </si>
  <si>
    <t>Skříňka závěsná s křídlovými dvířky NR, police</t>
  </si>
  <si>
    <t xml:space="preserve">Regál policový NR, 6x police </t>
  </si>
  <si>
    <t>Regál policový NR, 6x police</t>
  </si>
  <si>
    <t>Pult balící se zadním límcem NR, police</t>
  </si>
  <si>
    <t>Pult odkládací a pracovní  se zadním límcem NR,  police,  aty.p tvar  podle technologické vestavby</t>
  </si>
  <si>
    <t>Policový systém NR, navazuje na pult odkládací, otevřené police, atyp. tvar podle technologické vestavby</t>
  </si>
  <si>
    <t>Policový systém NR, otevřené police,  atyp. tvar podle technologické vestavby</t>
  </si>
  <si>
    <t xml:space="preserve">N309A </t>
  </si>
  <si>
    <t>N309B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</si>
</sst>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21">
    <font>
      <sz val="8"/>
      <name val="Arial CE"/>
      <family val="2"/>
    </font>
    <font>
      <sz val="10"/>
      <name val="Arial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2"/>
      <color rgb="FF960000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10"/>
      <color rgb="FFFF0000"/>
      <name val="Arial CE"/>
      <family val="2"/>
    </font>
    <font>
      <sz val="12"/>
      <name val="Arial CE"/>
      <family val="2"/>
    </font>
    <font>
      <i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0" borderId="0" xfId="0" applyNumberFormat="1" applyFont="1"/>
    <xf numFmtId="0" fontId="0" fillId="0" borderId="11" xfId="0" applyBorder="1" applyAlignment="1">
      <alignment vertical="center"/>
    </xf>
    <xf numFmtId="165" fontId="13" fillId="0" borderId="2" xfId="0" applyNumberFormat="1" applyFont="1" applyBorder="1"/>
    <xf numFmtId="165" fontId="13" fillId="0" borderId="12" xfId="0" applyNumberFormat="1" applyFont="1" applyBorder="1"/>
    <xf numFmtId="4" fontId="14" fillId="0" borderId="0" xfId="0" applyNumberFormat="1" applyFont="1" applyAlignment="1">
      <alignment vertical="center"/>
    </xf>
    <xf numFmtId="0" fontId="15" fillId="0" borderId="1" xfId="0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11" fillId="0" borderId="0" xfId="0" applyNumberFormat="1" applyFont="1"/>
    <xf numFmtId="0" fontId="15" fillId="0" borderId="13" xfId="0" applyFont="1" applyBorder="1"/>
    <xf numFmtId="165" fontId="15" fillId="0" borderId="0" xfId="0" applyNumberFormat="1" applyFont="1"/>
    <xf numFmtId="165" fontId="15" fillId="0" borderId="14" xfId="0" applyNumberFormat="1" applyFont="1" applyBorder="1"/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vertical="center"/>
    </xf>
    <xf numFmtId="165" fontId="12" fillId="0" borderId="1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166" fontId="9" fillId="0" borderId="15" xfId="0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166" fontId="9" fillId="0" borderId="15" xfId="0" applyNumberFormat="1" applyFont="1" applyFill="1" applyBorder="1" applyAlignment="1" applyProtection="1">
      <alignment vertical="center"/>
      <protection locked="0"/>
    </xf>
    <xf numFmtId="4" fontId="9" fillId="3" borderId="15" xfId="21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0" fontId="0" fillId="0" borderId="0" xfId="21" applyAlignment="1">
      <alignment vertical="center"/>
      <protection/>
    </xf>
    <xf numFmtId="0" fontId="0" fillId="0" borderId="1" xfId="21" applyBorder="1" applyAlignment="1">
      <alignment vertical="center"/>
      <protection/>
    </xf>
    <xf numFmtId="0" fontId="17" fillId="0" borderId="0" xfId="21" applyFont="1" applyAlignment="1">
      <alignment vertical="center" wrapText="1"/>
      <protection/>
    </xf>
    <xf numFmtId="0" fontId="0" fillId="0" borderId="0" xfId="21" applyAlignment="1" applyProtection="1">
      <alignment vertical="center"/>
      <protection locked="0"/>
    </xf>
    <xf numFmtId="0" fontId="0" fillId="0" borderId="16" xfId="21" applyBorder="1" applyAlignment="1">
      <alignment vertical="center"/>
      <protection/>
    </xf>
    <xf numFmtId="0" fontId="0" fillId="0" borderId="14" xfId="21" applyBorder="1" applyAlignment="1">
      <alignment vertical="center"/>
      <protection/>
    </xf>
    <xf numFmtId="0" fontId="0" fillId="0" borderId="0" xfId="21" applyAlignment="1">
      <alignment horizontal="left" vertical="center"/>
      <protection/>
    </xf>
    <xf numFmtId="0" fontId="0" fillId="0" borderId="3" xfId="21" applyBorder="1" applyAlignment="1">
      <alignment vertical="center"/>
      <protection/>
    </xf>
    <xf numFmtId="0" fontId="0" fillId="0" borderId="4" xfId="21" applyBorder="1" applyAlignment="1">
      <alignment vertical="center"/>
      <protection/>
    </xf>
    <xf numFmtId="0" fontId="0" fillId="0" borderId="17" xfId="21" applyBorder="1" applyAlignment="1">
      <alignment vertical="center"/>
      <protection/>
    </xf>
    <xf numFmtId="0" fontId="0" fillId="0" borderId="0" xfId="0" applyAlignment="1">
      <alignment vertical="center"/>
    </xf>
    <xf numFmtId="0" fontId="20" fillId="0" borderId="0" xfId="21" applyFont="1" applyAlignment="1">
      <alignment vertical="center" wrapText="1"/>
      <protection/>
    </xf>
    <xf numFmtId="0" fontId="2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Akce_20\Zdiby\HT%20v&#253;po&#269;ty%20ZDI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el\disk%20d\DATA\Akce_2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Dokumenty\Technick&#233;%20zpr&#225;vy%2098\Z&#225;kupy\V&#253;po&#269;ty%20ZAKUP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  <sheetName val="SO_11_1A_Výkaz_výměr16"/>
      <sheetName val="SO_11_1B_Výkaz_výměr8"/>
      <sheetName val="SO_11_1ST_Výkaz_výměr8"/>
      <sheetName val="SO_11_1B_Kniha_specifikací8"/>
      <sheetName val="SO_11_1ST_Kniha_specifikací8"/>
      <sheetName val="SO_11_1A_Výkaz_výměr17"/>
      <sheetName val="SO_11_1A_Výkaz_výměr6"/>
      <sheetName val="SO_11_1B_Výkaz_výměr3"/>
      <sheetName val="SO_11_1ST_Výkaz_výměr3"/>
      <sheetName val="SO_11_1B_Kniha_specifikací3"/>
      <sheetName val="SO_11_1ST_Kniha_specifikací3"/>
      <sheetName val="SO_11_1A_Výkaz_výměr7"/>
      <sheetName val="SO_11_1A_Výkaz_výměr4"/>
      <sheetName val="SO_11_1B_Výkaz_výměr2"/>
      <sheetName val="SO_11_1ST_Výkaz_výměr2"/>
      <sheetName val="SO_11_1B_Kniha_specifikací2"/>
      <sheetName val="SO_11_1ST_Kniha_specifikací2"/>
      <sheetName val="SO_11_1A_Výkaz_výměr5"/>
      <sheetName val="SO_11_1A_Výkaz_výměr8"/>
      <sheetName val="SO_11_1B_Výkaz_výměr4"/>
      <sheetName val="SO_11_1ST_Výkaz_výměr4"/>
      <sheetName val="SO_11_1B_Kniha_specifikací4"/>
      <sheetName val="SO_11_1ST_Kniha_specifikací4"/>
      <sheetName val="SO_11_1A_Výkaz_výměr9"/>
      <sheetName val="SO_11_1A_Výkaz_výměr10"/>
      <sheetName val="SO_11_1B_Výkaz_výměr5"/>
      <sheetName val="SO_11_1ST_Výkaz_výměr5"/>
      <sheetName val="SO_11_1B_Kniha_specifikací5"/>
      <sheetName val="SO_11_1ST_Kniha_specifikací5"/>
      <sheetName val="SO_11_1A_Výkaz_výměr11"/>
      <sheetName val="SO_11_1A_Výkaz_výměr12"/>
      <sheetName val="SO_11_1B_Výkaz_výměr6"/>
      <sheetName val="SO_11_1ST_Výkaz_výměr6"/>
      <sheetName val="SO_11_1B_Kniha_specifikací6"/>
      <sheetName val="SO_11_1ST_Kniha_specifikací6"/>
      <sheetName val="SO_11_1A_Výkaz_výměr13"/>
      <sheetName val="SO_11_1A_Výkaz_výměr14"/>
      <sheetName val="SO_11_1B_Výkaz_výměr7"/>
      <sheetName val="SO_11_1ST_Výkaz_výměr7"/>
      <sheetName val="SO_11_1B_Kniha_specifikací7"/>
      <sheetName val="SO_11_1ST_Kniha_specifikací7"/>
      <sheetName val="SO_11_1A_Výkaz_výměr15"/>
      <sheetName val="SO_11_1A_Výkaz_výměr18"/>
      <sheetName val="SO_11_1B_Výkaz_výměr9"/>
      <sheetName val="SO_11_1ST_Výkaz_výměr9"/>
      <sheetName val="SO_11_1B_Kniha_specifikací9"/>
      <sheetName val="SO_11_1ST_Kniha_specifikací9"/>
      <sheetName val="SO_11_1A_Výkaz_výměr19"/>
      <sheetName val="SO_11_1A_Výkaz_výměr20"/>
      <sheetName val="SO_11_1B_Výkaz_výměr10"/>
      <sheetName val="SO_11_1ST_Výkaz_výměr10"/>
      <sheetName val="SO_11_1B_Kniha_specifikací10"/>
      <sheetName val="SO_11_1ST_Kniha_specifikací10"/>
      <sheetName val="SO_11_1A_Výkaz_výměr21"/>
      <sheetName val="SO_11_1A_Výkaz_výměr22"/>
      <sheetName val="SO_11_1B_Výkaz_výměr11"/>
      <sheetName val="SO_11_1ST_Výkaz_výměr11"/>
      <sheetName val="SO_11_1B_Kniha_specifikací11"/>
      <sheetName val="SO_11_1ST_Kniha_specifikací11"/>
      <sheetName val="SO_11_1A_Výkaz_výměr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  <sheetName val="Oceněný VV 11 2018"/>
      <sheetName val="Systém slabo"/>
      <sheetName val="VRN Slabo 11-2017"/>
      <sheetName val="Oceněný VV 11 2018 (2)"/>
      <sheetName val="Systém nové p+r Stand."/>
      <sheetName val="Personál-mz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D45A-9795-4C1F-9A9E-A75BF48FEAD3}">
  <sheetPr>
    <pageSetUpPr fitToPage="1"/>
  </sheetPr>
  <dimension ref="B2:BM100"/>
  <sheetViews>
    <sheetView showGridLines="0" tabSelected="1" zoomScale="85" zoomScaleNormal="85" workbookViewId="0" topLeftCell="A88">
      <selection activeCell="F98" sqref="F98"/>
    </sheetView>
  </sheetViews>
  <sheetFormatPr defaultColWidth="9.140625" defaultRowHeight="12"/>
  <cols>
    <col min="1" max="1" width="8.28125" style="0" customWidth="1"/>
    <col min="2" max="2" width="3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6.7109375" style="0" customWidth="1"/>
    <col min="12" max="12" width="9.28125" style="0" customWidth="1"/>
    <col min="13" max="13" width="10.710937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2" spans="12:46" ht="37" customHeight="1">
      <c r="L2" s="84" t="s">
        <v>0</v>
      </c>
      <c r="M2" s="85"/>
      <c r="N2" s="85"/>
      <c r="O2" s="85"/>
      <c r="P2" s="85"/>
      <c r="Q2" s="85"/>
      <c r="R2" s="85"/>
      <c r="S2" s="85"/>
      <c r="T2" s="85"/>
      <c r="U2" s="85"/>
      <c r="V2" s="85"/>
      <c r="AT2" s="1" t="s">
        <v>1</v>
      </c>
    </row>
    <row r="3" spans="2:12" s="6" customFormat="1" ht="7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5"/>
    </row>
    <row r="4" spans="2:12" s="6" customFormat="1" ht="25" customHeight="1">
      <c r="B4" s="5"/>
      <c r="C4" s="3" t="s">
        <v>18</v>
      </c>
      <c r="L4" s="5"/>
    </row>
    <row r="5" spans="2:12" s="6" customFormat="1" ht="7" customHeight="1">
      <c r="B5" s="5"/>
      <c r="L5" s="5"/>
    </row>
    <row r="6" spans="2:12" s="6" customFormat="1" ht="12" customHeight="1">
      <c r="B6" s="5"/>
      <c r="C6" s="4" t="s">
        <v>2</v>
      </c>
      <c r="L6" s="5"/>
    </row>
    <row r="7" spans="2:12" s="6" customFormat="1" ht="16.5" customHeight="1">
      <c r="B7" s="5"/>
      <c r="E7" s="86" t="s">
        <v>90</v>
      </c>
      <c r="F7" s="90"/>
      <c r="G7" s="90"/>
      <c r="H7" s="90"/>
      <c r="L7" s="5"/>
    </row>
    <row r="8" spans="2:12" ht="12" customHeight="1">
      <c r="B8" s="2"/>
      <c r="C8" s="4" t="s">
        <v>3</v>
      </c>
      <c r="L8" s="2"/>
    </row>
    <row r="9" spans="2:12" ht="16.5" customHeight="1">
      <c r="B9" s="2"/>
      <c r="E9" s="86" t="s">
        <v>4</v>
      </c>
      <c r="F9" s="85"/>
      <c r="G9" s="85"/>
      <c r="H9" s="85"/>
      <c r="L9" s="2"/>
    </row>
    <row r="10" spans="2:12" ht="12" customHeight="1">
      <c r="B10" s="2"/>
      <c r="C10" s="4" t="s">
        <v>5</v>
      </c>
      <c r="L10" s="2"/>
    </row>
    <row r="11" spans="2:12" s="6" customFormat="1" ht="16.5" customHeight="1">
      <c r="B11" s="5"/>
      <c r="E11" s="87" t="s">
        <v>6</v>
      </c>
      <c r="F11" s="88"/>
      <c r="G11" s="88"/>
      <c r="H11" s="88"/>
      <c r="L11" s="5"/>
    </row>
    <row r="12" spans="2:12" s="6" customFormat="1" ht="12" customHeight="1">
      <c r="B12" s="5"/>
      <c r="C12" s="4" t="s">
        <v>7</v>
      </c>
      <c r="L12" s="5"/>
    </row>
    <row r="13" spans="2:12" s="6" customFormat="1" ht="16.5" customHeight="1">
      <c r="B13" s="5"/>
      <c r="E13" s="89" t="s">
        <v>98</v>
      </c>
      <c r="F13" s="88"/>
      <c r="G13" s="88"/>
      <c r="H13" s="88"/>
      <c r="L13" s="5"/>
    </row>
    <row r="14" spans="2:12" s="6" customFormat="1" ht="7" customHeight="1">
      <c r="B14" s="5"/>
      <c r="L14" s="5"/>
    </row>
    <row r="15" spans="2:12" s="6" customFormat="1" ht="12" customHeight="1">
      <c r="B15" s="5"/>
      <c r="C15" s="4" t="s">
        <v>9</v>
      </c>
      <c r="E15" s="6" t="s">
        <v>94</v>
      </c>
      <c r="F15" s="7" t="s">
        <v>10</v>
      </c>
      <c r="I15" s="4" t="s">
        <v>11</v>
      </c>
      <c r="J15" s="71"/>
      <c r="L15" s="5"/>
    </row>
    <row r="16" spans="2:12" s="6" customFormat="1" ht="7" customHeight="1">
      <c r="B16" s="5"/>
      <c r="L16" s="5"/>
    </row>
    <row r="17" spans="2:12" s="6" customFormat="1" ht="40.15" customHeight="1">
      <c r="B17" s="5"/>
      <c r="C17" s="4" t="s">
        <v>12</v>
      </c>
      <c r="F17" s="7" t="s">
        <v>91</v>
      </c>
      <c r="I17" s="4" t="s">
        <v>14</v>
      </c>
      <c r="J17" s="15" t="s">
        <v>93</v>
      </c>
      <c r="L17" s="5"/>
    </row>
    <row r="18" spans="2:12" s="6" customFormat="1" ht="15.25" customHeight="1">
      <c r="B18" s="5"/>
      <c r="C18" s="4" t="s">
        <v>13</v>
      </c>
      <c r="F18" s="70" t="s">
        <v>92</v>
      </c>
      <c r="I18" s="4" t="s">
        <v>15</v>
      </c>
      <c r="J18" s="15"/>
      <c r="L18" s="5"/>
    </row>
    <row r="19" spans="2:12" s="6" customFormat="1" ht="10.4" customHeight="1">
      <c r="B19" s="5"/>
      <c r="L19" s="5"/>
    </row>
    <row r="20" spans="2:12" s="6" customFormat="1" ht="29.25" customHeight="1">
      <c r="B20" s="5"/>
      <c r="C20" s="16" t="s">
        <v>19</v>
      </c>
      <c r="D20" s="10"/>
      <c r="E20" s="10"/>
      <c r="F20" s="10"/>
      <c r="G20" s="10"/>
      <c r="H20" s="10"/>
      <c r="I20" s="10"/>
      <c r="J20" s="17" t="s">
        <v>20</v>
      </c>
      <c r="K20" s="10"/>
      <c r="L20" s="5"/>
    </row>
    <row r="21" spans="2:12" s="6" customFormat="1" ht="10.4" customHeight="1">
      <c r="B21" s="5"/>
      <c r="L21" s="5"/>
    </row>
    <row r="22" spans="2:47" s="6" customFormat="1" ht="22.9" customHeight="1">
      <c r="B22" s="5"/>
      <c r="C22" s="18" t="s">
        <v>21</v>
      </c>
      <c r="J22" s="9">
        <f>J47</f>
        <v>0</v>
      </c>
      <c r="L22" s="5"/>
      <c r="AU22" s="1" t="s">
        <v>22</v>
      </c>
    </row>
    <row r="23" spans="2:12" s="20" customFormat="1" ht="25" customHeight="1">
      <c r="B23" s="19"/>
      <c r="D23" s="21" t="s">
        <v>97</v>
      </c>
      <c r="E23" s="22"/>
      <c r="F23" s="22"/>
      <c r="G23" s="22"/>
      <c r="H23" s="22"/>
      <c r="I23" s="22"/>
      <c r="J23" s="23">
        <f>J48</f>
        <v>0</v>
      </c>
      <c r="L23" s="19"/>
    </row>
    <row r="24" spans="2:12" s="6" customFormat="1" ht="21.75" customHeight="1">
      <c r="B24" s="5"/>
      <c r="L24" s="5"/>
    </row>
    <row r="25" spans="2:12" s="6" customFormat="1" ht="7" customHeight="1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5"/>
    </row>
    <row r="29" spans="2:12" s="6" customFormat="1" ht="7" customHeight="1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5"/>
    </row>
    <row r="30" spans="2:12" s="6" customFormat="1" ht="25" customHeight="1">
      <c r="B30" s="5"/>
      <c r="C30" s="3" t="s">
        <v>23</v>
      </c>
      <c r="L30" s="5"/>
    </row>
    <row r="31" spans="2:12" s="6" customFormat="1" ht="7" customHeight="1">
      <c r="B31" s="5"/>
      <c r="L31" s="5"/>
    </row>
    <row r="32" spans="2:12" s="6" customFormat="1" ht="12" customHeight="1">
      <c r="B32" s="5"/>
      <c r="C32" s="4" t="s">
        <v>2</v>
      </c>
      <c r="L32" s="5"/>
    </row>
    <row r="33" spans="2:12" s="6" customFormat="1" ht="16.5" customHeight="1">
      <c r="B33" s="5"/>
      <c r="E33" s="86" t="str">
        <f>E7</f>
        <v>STAVEBNÍ ÚPRAVY Č.P. 511 PRO LABORATOŘE A ONKOLOGII OBLASTNÍ NEMOCNICE JIČÍN A.S.</v>
      </c>
      <c r="F33" s="90"/>
      <c r="G33" s="90"/>
      <c r="H33" s="90"/>
      <c r="L33" s="5"/>
    </row>
    <row r="34" spans="2:12" ht="12" customHeight="1">
      <c r="B34" s="2"/>
      <c r="C34" s="4" t="s">
        <v>3</v>
      </c>
      <c r="L34" s="2"/>
    </row>
    <row r="35" spans="2:12" ht="16.5" customHeight="1">
      <c r="B35" s="2"/>
      <c r="E35" s="86" t="s">
        <v>4</v>
      </c>
      <c r="F35" s="85"/>
      <c r="G35" s="85"/>
      <c r="H35" s="85"/>
      <c r="L35" s="2"/>
    </row>
    <row r="36" spans="2:12" ht="12" customHeight="1">
      <c r="B36" s="2"/>
      <c r="C36" s="4" t="s">
        <v>5</v>
      </c>
      <c r="L36" s="2"/>
    </row>
    <row r="37" spans="2:12" s="6" customFormat="1" ht="16.5" customHeight="1">
      <c r="B37" s="5"/>
      <c r="E37" s="87" t="s">
        <v>6</v>
      </c>
      <c r="F37" s="88"/>
      <c r="G37" s="88"/>
      <c r="H37" s="88"/>
      <c r="L37" s="5"/>
    </row>
    <row r="38" spans="2:12" s="6" customFormat="1" ht="12" customHeight="1">
      <c r="B38" s="5"/>
      <c r="C38" s="4" t="s">
        <v>7</v>
      </c>
      <c r="L38" s="5"/>
    </row>
    <row r="39" spans="2:12" s="6" customFormat="1" ht="16.5" customHeight="1">
      <c r="B39" s="5"/>
      <c r="E39" s="89" t="str">
        <f>E13</f>
        <v xml:space="preserve">D.2.01.2d - Zdravotnické technologie - nerezový nábytek </v>
      </c>
      <c r="F39" s="88"/>
      <c r="G39" s="88"/>
      <c r="H39" s="88"/>
      <c r="L39" s="5"/>
    </row>
    <row r="40" spans="2:12" s="6" customFormat="1" ht="7" customHeight="1">
      <c r="B40" s="5"/>
      <c r="L40" s="5"/>
    </row>
    <row r="41" spans="2:12" s="6" customFormat="1" ht="12" customHeight="1">
      <c r="B41" s="5"/>
      <c r="C41" s="4" t="s">
        <v>9</v>
      </c>
      <c r="F41" s="7" t="str">
        <f>E15</f>
        <v xml:space="preserve">Jičín </v>
      </c>
      <c r="I41" s="4" t="s">
        <v>11</v>
      </c>
      <c r="J41" s="55"/>
      <c r="L41" s="5"/>
    </row>
    <row r="42" spans="2:12" s="6" customFormat="1" ht="7" customHeight="1">
      <c r="B42" s="5"/>
      <c r="L42" s="5"/>
    </row>
    <row r="43" spans="2:12" s="6" customFormat="1" ht="40.15" customHeight="1">
      <c r="B43" s="5"/>
      <c r="C43" s="4" t="s">
        <v>12</v>
      </c>
      <c r="F43" s="7" t="str">
        <f>F17</f>
        <v>KRÁLOVÉHRADECKÝ KRAJ</v>
      </c>
      <c r="I43" s="4" t="s">
        <v>14</v>
      </c>
      <c r="J43" s="15" t="str">
        <f>J17</f>
        <v>KANIA a.s. , Špálova 80/9, Ostrava</v>
      </c>
      <c r="L43" s="5"/>
    </row>
    <row r="44" spans="2:12" s="6" customFormat="1" ht="15.25" customHeight="1">
      <c r="B44" s="5"/>
      <c r="C44" s="4" t="s">
        <v>13</v>
      </c>
      <c r="F44" s="7" t="str">
        <f>F18</f>
        <v xml:space="preserve">Na základě výběrového řešení </v>
      </c>
      <c r="I44" s="4" t="s">
        <v>15</v>
      </c>
      <c r="J44" s="15"/>
      <c r="L44" s="5"/>
    </row>
    <row r="45" spans="2:12" s="6" customFormat="1" ht="10.4" customHeight="1">
      <c r="B45" s="5"/>
      <c r="L45" s="5"/>
    </row>
    <row r="46" spans="2:20" s="31" customFormat="1" ht="29.25" customHeight="1">
      <c r="B46" s="24"/>
      <c r="C46" s="25" t="s">
        <v>24</v>
      </c>
      <c r="D46" s="26" t="s">
        <v>25</v>
      </c>
      <c r="E46" s="26" t="s">
        <v>26</v>
      </c>
      <c r="F46" s="26" t="s">
        <v>27</v>
      </c>
      <c r="G46" s="26" t="s">
        <v>28</v>
      </c>
      <c r="H46" s="26" t="s">
        <v>29</v>
      </c>
      <c r="I46" s="26" t="s">
        <v>30</v>
      </c>
      <c r="J46" s="26" t="s">
        <v>20</v>
      </c>
      <c r="K46" s="27"/>
      <c r="L46" s="24"/>
      <c r="M46" s="28" t="s">
        <v>8</v>
      </c>
      <c r="N46" s="29" t="s">
        <v>16</v>
      </c>
      <c r="O46" s="29" t="s">
        <v>31</v>
      </c>
      <c r="P46" s="29" t="s">
        <v>32</v>
      </c>
      <c r="Q46" s="29" t="s">
        <v>33</v>
      </c>
      <c r="R46" s="29" t="s">
        <v>34</v>
      </c>
      <c r="S46" s="29" t="s">
        <v>35</v>
      </c>
      <c r="T46" s="30" t="s">
        <v>36</v>
      </c>
    </row>
    <row r="47" spans="2:63" s="6" customFormat="1" ht="22.9" customHeight="1">
      <c r="B47" s="5"/>
      <c r="C47" s="32" t="s">
        <v>37</v>
      </c>
      <c r="J47" s="33">
        <f>BK47</f>
        <v>0</v>
      </c>
      <c r="L47" s="5"/>
      <c r="M47" s="34"/>
      <c r="N47" s="8"/>
      <c r="O47" s="8"/>
      <c r="P47" s="35">
        <f>P48</f>
        <v>0</v>
      </c>
      <c r="Q47" s="8"/>
      <c r="R47" s="35">
        <f>R48</f>
        <v>0</v>
      </c>
      <c r="S47" s="8"/>
      <c r="T47" s="36">
        <f>T48</f>
        <v>0</v>
      </c>
      <c r="AT47" s="1" t="s">
        <v>38</v>
      </c>
      <c r="AU47" s="1" t="s">
        <v>22</v>
      </c>
      <c r="BK47" s="37">
        <f>BK48</f>
        <v>0</v>
      </c>
    </row>
    <row r="48" spans="2:63" s="39" customFormat="1" ht="25.9" customHeight="1">
      <c r="B48" s="38"/>
      <c r="D48" s="40" t="s">
        <v>38</v>
      </c>
      <c r="E48" s="41" t="s">
        <v>99</v>
      </c>
      <c r="F48" s="41" t="s">
        <v>100</v>
      </c>
      <c r="J48" s="42">
        <f>BK48</f>
        <v>0</v>
      </c>
      <c r="L48" s="38"/>
      <c r="M48" s="43"/>
      <c r="P48" s="44">
        <f>SUM(P49:P98)</f>
        <v>0</v>
      </c>
      <c r="R48" s="44">
        <f>SUM(R49:R98)</f>
        <v>0</v>
      </c>
      <c r="T48" s="45">
        <f>SUM(T49:T98)</f>
        <v>0</v>
      </c>
      <c r="AR48" s="40" t="s">
        <v>39</v>
      </c>
      <c r="AT48" s="46" t="s">
        <v>38</v>
      </c>
      <c r="AU48" s="46" t="s">
        <v>40</v>
      </c>
      <c r="AY48" s="40" t="s">
        <v>41</v>
      </c>
      <c r="BK48" s="47">
        <f>SUM(BK49:BK98)</f>
        <v>0</v>
      </c>
    </row>
    <row r="49" spans="2:65" s="6" customFormat="1" ht="16.5" customHeight="1">
      <c r="B49" s="48"/>
      <c r="C49" s="57">
        <v>1</v>
      </c>
      <c r="D49" s="57" t="s">
        <v>42</v>
      </c>
      <c r="E49" s="56" t="s">
        <v>43</v>
      </c>
      <c r="F49" s="58" t="s">
        <v>101</v>
      </c>
      <c r="G49" s="59" t="s">
        <v>44</v>
      </c>
      <c r="H49" s="60">
        <v>1</v>
      </c>
      <c r="I49" s="69">
        <v>0</v>
      </c>
      <c r="J49" s="61">
        <f>H49*I49</f>
        <v>0</v>
      </c>
      <c r="K49" s="58"/>
      <c r="L49" s="5"/>
      <c r="M49" s="49" t="s">
        <v>8</v>
      </c>
      <c r="N49" s="50" t="s">
        <v>17</v>
      </c>
      <c r="O49" s="51">
        <v>0</v>
      </c>
      <c r="P49" s="51">
        <f>O49*H49</f>
        <v>0</v>
      </c>
      <c r="Q49" s="51">
        <v>0</v>
      </c>
      <c r="R49" s="51">
        <f>Q49*H49</f>
        <v>0</v>
      </c>
      <c r="S49" s="51">
        <v>0</v>
      </c>
      <c r="T49" s="52">
        <f>S49*H49</f>
        <v>0</v>
      </c>
      <c r="AR49" s="53" t="s">
        <v>45</v>
      </c>
      <c r="AT49" s="53" t="s">
        <v>42</v>
      </c>
      <c r="AU49" s="53" t="s">
        <v>39</v>
      </c>
      <c r="AY49" s="1" t="s">
        <v>41</v>
      </c>
      <c r="BE49" s="54">
        <f>IF(N49="základní",J49,0)</f>
        <v>0</v>
      </c>
      <c r="BF49" s="54">
        <f>IF(N49="snížená",J49,0)</f>
        <v>0</v>
      </c>
      <c r="BG49" s="54">
        <f>IF(N49="zákl. přenesená",J49,0)</f>
        <v>0</v>
      </c>
      <c r="BH49" s="54">
        <f>IF(N49="sníž. přenesená",J49,0)</f>
        <v>0</v>
      </c>
      <c r="BI49" s="54">
        <f>IF(N49="nulová",J49,0)</f>
        <v>0</v>
      </c>
      <c r="BJ49" s="1" t="s">
        <v>39</v>
      </c>
      <c r="BK49" s="54">
        <f>ROUND(I49*H49,2)</f>
        <v>0</v>
      </c>
      <c r="BL49" s="1" t="s">
        <v>45</v>
      </c>
      <c r="BM49" s="53" t="s">
        <v>46</v>
      </c>
    </row>
    <row r="50" spans="2:47" s="72" customFormat="1" ht="18">
      <c r="B50" s="73"/>
      <c r="D50" s="62" t="s">
        <v>47</v>
      </c>
      <c r="F50" s="74" t="s">
        <v>95</v>
      </c>
      <c r="I50" s="75"/>
      <c r="K50" s="76"/>
      <c r="T50" s="77"/>
      <c r="AT50" s="78" t="s">
        <v>47</v>
      </c>
      <c r="AU50" s="78" t="s">
        <v>39</v>
      </c>
    </row>
    <row r="51" spans="2:65" s="6" customFormat="1" ht="16.5" customHeight="1">
      <c r="B51" s="48"/>
      <c r="C51" s="57">
        <v>2</v>
      </c>
      <c r="D51" s="57" t="s">
        <v>42</v>
      </c>
      <c r="E51" s="56" t="s">
        <v>48</v>
      </c>
      <c r="F51" s="58" t="s">
        <v>101</v>
      </c>
      <c r="G51" s="59" t="s">
        <v>44</v>
      </c>
      <c r="H51" s="60">
        <v>1</v>
      </c>
      <c r="I51" s="69">
        <v>0</v>
      </c>
      <c r="J51" s="61">
        <f>ROUND(I51*H51,2)</f>
        <v>0</v>
      </c>
      <c r="K51" s="58"/>
      <c r="L51" s="5"/>
      <c r="M51" s="49" t="s">
        <v>8</v>
      </c>
      <c r="N51" s="50" t="s">
        <v>17</v>
      </c>
      <c r="O51" s="51">
        <v>0</v>
      </c>
      <c r="P51" s="51">
        <f>O51*H51</f>
        <v>0</v>
      </c>
      <c r="Q51" s="51">
        <v>0</v>
      </c>
      <c r="R51" s="51">
        <f>Q51*H51</f>
        <v>0</v>
      </c>
      <c r="S51" s="51">
        <v>0</v>
      </c>
      <c r="T51" s="52">
        <f>S51*H51</f>
        <v>0</v>
      </c>
      <c r="AR51" s="53" t="s">
        <v>45</v>
      </c>
      <c r="AT51" s="53" t="s">
        <v>42</v>
      </c>
      <c r="AU51" s="53" t="s">
        <v>39</v>
      </c>
      <c r="AY51" s="1" t="s">
        <v>41</v>
      </c>
      <c r="BE51" s="54">
        <f>IF(N51="základní",J51,0)</f>
        <v>0</v>
      </c>
      <c r="BF51" s="54">
        <f>IF(N51="snížená",J51,0)</f>
        <v>0</v>
      </c>
      <c r="BG51" s="54">
        <f>IF(N51="zákl. přenesená",J51,0)</f>
        <v>0</v>
      </c>
      <c r="BH51" s="54">
        <f>IF(N51="sníž. přenesená",J51,0)</f>
        <v>0</v>
      </c>
      <c r="BI51" s="54">
        <f>IF(N51="nulová",J51,0)</f>
        <v>0</v>
      </c>
      <c r="BJ51" s="1" t="s">
        <v>39</v>
      </c>
      <c r="BK51" s="54">
        <f>ROUND(I51*H51,2)</f>
        <v>0</v>
      </c>
      <c r="BL51" s="1" t="s">
        <v>45</v>
      </c>
      <c r="BM51" s="53" t="s">
        <v>49</v>
      </c>
    </row>
    <row r="52" spans="2:47" s="72" customFormat="1" ht="18">
      <c r="B52" s="73"/>
      <c r="D52" s="62" t="s">
        <v>47</v>
      </c>
      <c r="F52" s="74" t="s">
        <v>95</v>
      </c>
      <c r="I52" s="75"/>
      <c r="K52" s="76"/>
      <c r="T52" s="77"/>
      <c r="AT52" s="78" t="s">
        <v>47</v>
      </c>
      <c r="AU52" s="78" t="s">
        <v>39</v>
      </c>
    </row>
    <row r="53" spans="2:65" s="6" customFormat="1" ht="16.5" customHeight="1">
      <c r="B53" s="48"/>
      <c r="C53" s="57">
        <v>3</v>
      </c>
      <c r="D53" s="57" t="s">
        <v>42</v>
      </c>
      <c r="E53" s="56" t="s">
        <v>50</v>
      </c>
      <c r="F53" s="58" t="s">
        <v>102</v>
      </c>
      <c r="G53" s="59" t="s">
        <v>44</v>
      </c>
      <c r="H53" s="60">
        <v>2</v>
      </c>
      <c r="I53" s="69">
        <v>0</v>
      </c>
      <c r="J53" s="61">
        <f>ROUND(I53*H53,2)</f>
        <v>0</v>
      </c>
      <c r="K53" s="58"/>
      <c r="L53" s="5"/>
      <c r="M53" s="49" t="s">
        <v>8</v>
      </c>
      <c r="N53" s="50" t="s">
        <v>17</v>
      </c>
      <c r="O53" s="51">
        <v>0</v>
      </c>
      <c r="P53" s="51">
        <f>O53*H53</f>
        <v>0</v>
      </c>
      <c r="Q53" s="51">
        <v>0</v>
      </c>
      <c r="R53" s="51">
        <f>Q53*H53</f>
        <v>0</v>
      </c>
      <c r="S53" s="51">
        <v>0</v>
      </c>
      <c r="T53" s="52">
        <f>S53*H53</f>
        <v>0</v>
      </c>
      <c r="AR53" s="53" t="s">
        <v>45</v>
      </c>
      <c r="AT53" s="53" t="s">
        <v>42</v>
      </c>
      <c r="AU53" s="53" t="s">
        <v>39</v>
      </c>
      <c r="AY53" s="1" t="s">
        <v>41</v>
      </c>
      <c r="BE53" s="54">
        <f>IF(N53="základní",J53,0)</f>
        <v>0</v>
      </c>
      <c r="BF53" s="54">
        <f>IF(N53="snížená",J53,0)</f>
        <v>0</v>
      </c>
      <c r="BG53" s="54">
        <f>IF(N53="zákl. přenesená",J53,0)</f>
        <v>0</v>
      </c>
      <c r="BH53" s="54">
        <f>IF(N53="sníž. přenesená",J53,0)</f>
        <v>0</v>
      </c>
      <c r="BI53" s="54">
        <f>IF(N53="nulová",J53,0)</f>
        <v>0</v>
      </c>
      <c r="BJ53" s="1" t="s">
        <v>39</v>
      </c>
      <c r="BK53" s="54">
        <f>ROUND(I53*H53,2)</f>
        <v>0</v>
      </c>
      <c r="BL53" s="1" t="s">
        <v>45</v>
      </c>
      <c r="BM53" s="53" t="s">
        <v>51</v>
      </c>
    </row>
    <row r="54" spans="2:47" s="72" customFormat="1" ht="18">
      <c r="B54" s="73"/>
      <c r="D54" s="62" t="s">
        <v>47</v>
      </c>
      <c r="F54" s="74" t="s">
        <v>95</v>
      </c>
      <c r="I54" s="75"/>
      <c r="K54" s="76"/>
      <c r="T54" s="77"/>
      <c r="AT54" s="78" t="s">
        <v>47</v>
      </c>
      <c r="AU54" s="78" t="s">
        <v>39</v>
      </c>
    </row>
    <row r="55" spans="2:65" s="6" customFormat="1" ht="16.5" customHeight="1">
      <c r="B55" s="48"/>
      <c r="C55" s="57">
        <v>4</v>
      </c>
      <c r="D55" s="57" t="s">
        <v>42</v>
      </c>
      <c r="E55" s="56" t="s">
        <v>52</v>
      </c>
      <c r="F55" s="58" t="s">
        <v>103</v>
      </c>
      <c r="G55" s="59" t="s">
        <v>44</v>
      </c>
      <c r="H55" s="60">
        <v>1</v>
      </c>
      <c r="I55" s="69">
        <v>0</v>
      </c>
      <c r="J55" s="61">
        <f>ROUND(I55*H55,2)</f>
        <v>0</v>
      </c>
      <c r="K55" s="58"/>
      <c r="L55" s="5"/>
      <c r="M55" s="49" t="s">
        <v>8</v>
      </c>
      <c r="N55" s="50" t="s">
        <v>17</v>
      </c>
      <c r="O55" s="51">
        <v>0</v>
      </c>
      <c r="P55" s="51">
        <f>O55*H55</f>
        <v>0</v>
      </c>
      <c r="Q55" s="51">
        <v>0</v>
      </c>
      <c r="R55" s="51">
        <f>Q55*H55</f>
        <v>0</v>
      </c>
      <c r="S55" s="51">
        <v>0</v>
      </c>
      <c r="T55" s="52">
        <f>S55*H55</f>
        <v>0</v>
      </c>
      <c r="AR55" s="53" t="s">
        <v>45</v>
      </c>
      <c r="AT55" s="53" t="s">
        <v>42</v>
      </c>
      <c r="AU55" s="53" t="s">
        <v>39</v>
      </c>
      <c r="AY55" s="1" t="s">
        <v>41</v>
      </c>
      <c r="BE55" s="54">
        <f>IF(N55="základní",J55,0)</f>
        <v>0</v>
      </c>
      <c r="BF55" s="54">
        <f>IF(N55="snížená",J55,0)</f>
        <v>0</v>
      </c>
      <c r="BG55" s="54">
        <f>IF(N55="zákl. přenesená",J55,0)</f>
        <v>0</v>
      </c>
      <c r="BH55" s="54">
        <f>IF(N55="sníž. přenesená",J55,0)</f>
        <v>0</v>
      </c>
      <c r="BI55" s="54">
        <f>IF(N55="nulová",J55,0)</f>
        <v>0</v>
      </c>
      <c r="BJ55" s="1" t="s">
        <v>39</v>
      </c>
      <c r="BK55" s="54">
        <f>ROUND(I55*H55,2)</f>
        <v>0</v>
      </c>
      <c r="BL55" s="1" t="s">
        <v>45</v>
      </c>
      <c r="BM55" s="53" t="s">
        <v>53</v>
      </c>
    </row>
    <row r="56" spans="2:47" s="72" customFormat="1" ht="18">
      <c r="B56" s="73"/>
      <c r="D56" s="62" t="s">
        <v>47</v>
      </c>
      <c r="F56" s="74" t="s">
        <v>95</v>
      </c>
      <c r="I56" s="75"/>
      <c r="K56" s="76"/>
      <c r="T56" s="77"/>
      <c r="AT56" s="78" t="s">
        <v>47</v>
      </c>
      <c r="AU56" s="78" t="s">
        <v>39</v>
      </c>
    </row>
    <row r="57" spans="2:65" s="6" customFormat="1" ht="16.5" customHeight="1">
      <c r="B57" s="48"/>
      <c r="C57" s="57">
        <v>5</v>
      </c>
      <c r="D57" s="57" t="s">
        <v>42</v>
      </c>
      <c r="E57" s="56" t="s">
        <v>54</v>
      </c>
      <c r="F57" s="66" t="s">
        <v>104</v>
      </c>
      <c r="G57" s="67" t="s">
        <v>44</v>
      </c>
      <c r="H57" s="68">
        <v>1</v>
      </c>
      <c r="I57" s="69">
        <v>0</v>
      </c>
      <c r="J57" s="61">
        <f>ROUND(I57*H57,2)</f>
        <v>0</v>
      </c>
      <c r="K57" s="58"/>
      <c r="L57" s="5"/>
      <c r="M57" s="49" t="s">
        <v>8</v>
      </c>
      <c r="N57" s="50" t="s">
        <v>17</v>
      </c>
      <c r="O57" s="51">
        <v>0</v>
      </c>
      <c r="P57" s="51">
        <f>O57*H57</f>
        <v>0</v>
      </c>
      <c r="Q57" s="51">
        <v>0</v>
      </c>
      <c r="R57" s="51">
        <f>Q57*H57</f>
        <v>0</v>
      </c>
      <c r="S57" s="51">
        <v>0</v>
      </c>
      <c r="T57" s="52">
        <f>S57*H57</f>
        <v>0</v>
      </c>
      <c r="AR57" s="53" t="s">
        <v>45</v>
      </c>
      <c r="AT57" s="53" t="s">
        <v>42</v>
      </c>
      <c r="AU57" s="53" t="s">
        <v>39</v>
      </c>
      <c r="AY57" s="1" t="s">
        <v>41</v>
      </c>
      <c r="BE57" s="54">
        <f>IF(N57="základní",J57,0)</f>
        <v>0</v>
      </c>
      <c r="BF57" s="54">
        <f>IF(N57="snížená",J57,0)</f>
        <v>0</v>
      </c>
      <c r="BG57" s="54">
        <f>IF(N57="zákl. přenesená",J57,0)</f>
        <v>0</v>
      </c>
      <c r="BH57" s="54">
        <f>IF(N57="sníž. přenesená",J57,0)</f>
        <v>0</v>
      </c>
      <c r="BI57" s="54">
        <f>IF(N57="nulová",J57,0)</f>
        <v>0</v>
      </c>
      <c r="BJ57" s="1" t="s">
        <v>39</v>
      </c>
      <c r="BK57" s="54">
        <f>ROUND(I57*H57,2)</f>
        <v>0</v>
      </c>
      <c r="BL57" s="1" t="s">
        <v>45</v>
      </c>
      <c r="BM57" s="53" t="s">
        <v>55</v>
      </c>
    </row>
    <row r="58" spans="2:47" s="72" customFormat="1" ht="18">
      <c r="B58" s="73"/>
      <c r="D58" s="62" t="s">
        <v>47</v>
      </c>
      <c r="F58" s="74" t="s">
        <v>95</v>
      </c>
      <c r="I58" s="75"/>
      <c r="K58" s="76"/>
      <c r="T58" s="77"/>
      <c r="AT58" s="78" t="s">
        <v>47</v>
      </c>
      <c r="AU58" s="78" t="s">
        <v>39</v>
      </c>
    </row>
    <row r="59" spans="2:65" s="6" customFormat="1" ht="16.5" customHeight="1">
      <c r="B59" s="48"/>
      <c r="C59" s="57">
        <v>6</v>
      </c>
      <c r="D59" s="57" t="s">
        <v>42</v>
      </c>
      <c r="E59" s="56" t="s">
        <v>56</v>
      </c>
      <c r="F59" s="66" t="s">
        <v>105</v>
      </c>
      <c r="G59" s="67" t="s">
        <v>44</v>
      </c>
      <c r="H59" s="68">
        <v>3</v>
      </c>
      <c r="I59" s="69">
        <v>0</v>
      </c>
      <c r="J59" s="61">
        <f>ROUND(I59*H59,2)</f>
        <v>0</v>
      </c>
      <c r="K59" s="58"/>
      <c r="L59" s="5"/>
      <c r="M59" s="49" t="s">
        <v>8</v>
      </c>
      <c r="N59" s="50" t="s">
        <v>17</v>
      </c>
      <c r="O59" s="51">
        <v>0</v>
      </c>
      <c r="P59" s="51">
        <f>O59*H59</f>
        <v>0</v>
      </c>
      <c r="Q59" s="51">
        <v>0</v>
      </c>
      <c r="R59" s="51">
        <f>Q59*H59</f>
        <v>0</v>
      </c>
      <c r="S59" s="51">
        <v>0</v>
      </c>
      <c r="T59" s="52">
        <f>S59*H59</f>
        <v>0</v>
      </c>
      <c r="AR59" s="53" t="s">
        <v>45</v>
      </c>
      <c r="AT59" s="53" t="s">
        <v>42</v>
      </c>
      <c r="AU59" s="53" t="s">
        <v>39</v>
      </c>
      <c r="AY59" s="1" t="s">
        <v>41</v>
      </c>
      <c r="BE59" s="54">
        <f>IF(N59="základní",J59,0)</f>
        <v>0</v>
      </c>
      <c r="BF59" s="54">
        <f>IF(N59="snížená",J59,0)</f>
        <v>0</v>
      </c>
      <c r="BG59" s="54">
        <f>IF(N59="zákl. přenesená",J59,0)</f>
        <v>0</v>
      </c>
      <c r="BH59" s="54">
        <f>IF(N59="sníž. přenesená",J59,0)</f>
        <v>0</v>
      </c>
      <c r="BI59" s="54">
        <f>IF(N59="nulová",J59,0)</f>
        <v>0</v>
      </c>
      <c r="BJ59" s="1" t="s">
        <v>39</v>
      </c>
      <c r="BK59" s="54">
        <f>ROUND(I59*H59,2)</f>
        <v>0</v>
      </c>
      <c r="BL59" s="1" t="s">
        <v>45</v>
      </c>
      <c r="BM59" s="53" t="s">
        <v>57</v>
      </c>
    </row>
    <row r="60" spans="2:47" s="72" customFormat="1" ht="18">
      <c r="B60" s="73"/>
      <c r="D60" s="62" t="s">
        <v>47</v>
      </c>
      <c r="F60" s="74" t="s">
        <v>95</v>
      </c>
      <c r="I60" s="75"/>
      <c r="K60" s="76"/>
      <c r="T60" s="77"/>
      <c r="AT60" s="78" t="s">
        <v>47</v>
      </c>
      <c r="AU60" s="78" t="s">
        <v>39</v>
      </c>
    </row>
    <row r="61" spans="2:65" s="6" customFormat="1" ht="16.5" customHeight="1">
      <c r="B61" s="48"/>
      <c r="C61" s="57">
        <v>7</v>
      </c>
      <c r="D61" s="57" t="s">
        <v>42</v>
      </c>
      <c r="E61" s="56" t="s">
        <v>58</v>
      </c>
      <c r="F61" s="66" t="s">
        <v>105</v>
      </c>
      <c r="G61" s="67" t="s">
        <v>44</v>
      </c>
      <c r="H61" s="68">
        <v>6</v>
      </c>
      <c r="I61" s="69">
        <v>0</v>
      </c>
      <c r="J61" s="61">
        <f>ROUND(I61*H61,2)</f>
        <v>0</v>
      </c>
      <c r="K61" s="58"/>
      <c r="L61" s="5"/>
      <c r="M61" s="49" t="s">
        <v>8</v>
      </c>
      <c r="N61" s="50" t="s">
        <v>17</v>
      </c>
      <c r="O61" s="51">
        <v>0</v>
      </c>
      <c r="P61" s="51">
        <f>O61*H61</f>
        <v>0</v>
      </c>
      <c r="Q61" s="51">
        <v>0</v>
      </c>
      <c r="R61" s="51">
        <f>Q61*H61</f>
        <v>0</v>
      </c>
      <c r="S61" s="51">
        <v>0</v>
      </c>
      <c r="T61" s="52">
        <f>S61*H61</f>
        <v>0</v>
      </c>
      <c r="AR61" s="53" t="s">
        <v>45</v>
      </c>
      <c r="AT61" s="53" t="s">
        <v>42</v>
      </c>
      <c r="AU61" s="53" t="s">
        <v>39</v>
      </c>
      <c r="AY61" s="1" t="s">
        <v>41</v>
      </c>
      <c r="BE61" s="54">
        <f>IF(N61="základní",J61,0)</f>
        <v>0</v>
      </c>
      <c r="BF61" s="54">
        <f>IF(N61="snížená",J61,0)</f>
        <v>0</v>
      </c>
      <c r="BG61" s="54">
        <f>IF(N61="zákl. přenesená",J61,0)</f>
        <v>0</v>
      </c>
      <c r="BH61" s="54">
        <f>IF(N61="sníž. přenesená",J61,0)</f>
        <v>0</v>
      </c>
      <c r="BI61" s="54">
        <f>IF(N61="nulová",J61,0)</f>
        <v>0</v>
      </c>
      <c r="BJ61" s="1" t="s">
        <v>39</v>
      </c>
      <c r="BK61" s="54">
        <f>ROUND(I61*H61,2)</f>
        <v>0</v>
      </c>
      <c r="BL61" s="1" t="s">
        <v>45</v>
      </c>
      <c r="BM61" s="53" t="s">
        <v>59</v>
      </c>
    </row>
    <row r="62" spans="2:47" s="72" customFormat="1" ht="18">
      <c r="B62" s="73"/>
      <c r="D62" s="62" t="s">
        <v>47</v>
      </c>
      <c r="F62" s="74" t="s">
        <v>95</v>
      </c>
      <c r="I62" s="75"/>
      <c r="K62" s="76"/>
      <c r="T62" s="77"/>
      <c r="AT62" s="78" t="s">
        <v>47</v>
      </c>
      <c r="AU62" s="78" t="s">
        <v>39</v>
      </c>
    </row>
    <row r="63" spans="2:65" s="6" customFormat="1" ht="16.5" customHeight="1">
      <c r="B63" s="48"/>
      <c r="C63" s="57">
        <v>8</v>
      </c>
      <c r="D63" s="57" t="s">
        <v>42</v>
      </c>
      <c r="E63" s="56" t="s">
        <v>61</v>
      </c>
      <c r="F63" s="58" t="s">
        <v>105</v>
      </c>
      <c r="G63" s="59" t="s">
        <v>44</v>
      </c>
      <c r="H63" s="60">
        <v>4</v>
      </c>
      <c r="I63" s="69">
        <v>0</v>
      </c>
      <c r="J63" s="61">
        <f>ROUND(I63*H63,2)</f>
        <v>0</v>
      </c>
      <c r="K63" s="58"/>
      <c r="L63" s="5"/>
      <c r="M63" s="49" t="s">
        <v>8</v>
      </c>
      <c r="N63" s="50" t="s">
        <v>17</v>
      </c>
      <c r="O63" s="51">
        <v>0</v>
      </c>
      <c r="P63" s="51">
        <f>O63*H63</f>
        <v>0</v>
      </c>
      <c r="Q63" s="51">
        <v>0</v>
      </c>
      <c r="R63" s="51">
        <f>Q63*H63</f>
        <v>0</v>
      </c>
      <c r="S63" s="51">
        <v>0</v>
      </c>
      <c r="T63" s="52">
        <f>S63*H63</f>
        <v>0</v>
      </c>
      <c r="AR63" s="53" t="s">
        <v>45</v>
      </c>
      <c r="AT63" s="53" t="s">
        <v>42</v>
      </c>
      <c r="AU63" s="53" t="s">
        <v>39</v>
      </c>
      <c r="AY63" s="1" t="s">
        <v>41</v>
      </c>
      <c r="BE63" s="54">
        <f>IF(N63="základní",J63,0)</f>
        <v>0</v>
      </c>
      <c r="BF63" s="54">
        <f>IF(N63="snížená",J63,0)</f>
        <v>0</v>
      </c>
      <c r="BG63" s="54">
        <f>IF(N63="zákl. přenesená",J63,0)</f>
        <v>0</v>
      </c>
      <c r="BH63" s="54">
        <f>IF(N63="sníž. přenesená",J63,0)</f>
        <v>0</v>
      </c>
      <c r="BI63" s="54">
        <f>IF(N63="nulová",J63,0)</f>
        <v>0</v>
      </c>
      <c r="BJ63" s="1" t="s">
        <v>39</v>
      </c>
      <c r="BK63" s="54">
        <f>ROUND(I63*H63,2)</f>
        <v>0</v>
      </c>
      <c r="BL63" s="1" t="s">
        <v>45</v>
      </c>
      <c r="BM63" s="53" t="s">
        <v>62</v>
      </c>
    </row>
    <row r="64" spans="2:47" s="72" customFormat="1" ht="18">
      <c r="B64" s="73"/>
      <c r="D64" s="62" t="s">
        <v>47</v>
      </c>
      <c r="F64" s="74" t="s">
        <v>95</v>
      </c>
      <c r="I64" s="75"/>
      <c r="K64" s="76"/>
      <c r="T64" s="77"/>
      <c r="AT64" s="78" t="s">
        <v>47</v>
      </c>
      <c r="AU64" s="78" t="s">
        <v>39</v>
      </c>
    </row>
    <row r="65" spans="2:65" s="6" customFormat="1" ht="16.5" customHeight="1">
      <c r="B65" s="48"/>
      <c r="C65" s="57">
        <v>9</v>
      </c>
      <c r="D65" s="57" t="s">
        <v>42</v>
      </c>
      <c r="E65" s="56" t="s">
        <v>63</v>
      </c>
      <c r="F65" s="58" t="s">
        <v>106</v>
      </c>
      <c r="G65" s="59" t="s">
        <v>44</v>
      </c>
      <c r="H65" s="68">
        <v>2</v>
      </c>
      <c r="I65" s="69">
        <v>0</v>
      </c>
      <c r="J65" s="61">
        <f>ROUND(I65*H65,2)</f>
        <v>0</v>
      </c>
      <c r="K65" s="58"/>
      <c r="L65" s="5"/>
      <c r="M65" s="49" t="s">
        <v>8</v>
      </c>
      <c r="N65" s="50" t="s">
        <v>17</v>
      </c>
      <c r="O65" s="51">
        <v>0</v>
      </c>
      <c r="P65" s="51">
        <f>O65*H65</f>
        <v>0</v>
      </c>
      <c r="Q65" s="51">
        <v>0</v>
      </c>
      <c r="R65" s="51">
        <f>Q65*H65</f>
        <v>0</v>
      </c>
      <c r="S65" s="51">
        <v>0</v>
      </c>
      <c r="T65" s="52">
        <f>S65*H65</f>
        <v>0</v>
      </c>
      <c r="AR65" s="53" t="s">
        <v>45</v>
      </c>
      <c r="AT65" s="53" t="s">
        <v>42</v>
      </c>
      <c r="AU65" s="53" t="s">
        <v>39</v>
      </c>
      <c r="AY65" s="1" t="s">
        <v>41</v>
      </c>
      <c r="BE65" s="54">
        <f>IF(N65="základní",J65,0)</f>
        <v>0</v>
      </c>
      <c r="BF65" s="54">
        <f>IF(N65="snížená",J65,0)</f>
        <v>0</v>
      </c>
      <c r="BG65" s="54">
        <f>IF(N65="zákl. přenesená",J65,0)</f>
        <v>0</v>
      </c>
      <c r="BH65" s="54">
        <f>IF(N65="sníž. přenesená",J65,0)</f>
        <v>0</v>
      </c>
      <c r="BI65" s="54">
        <f>IF(N65="nulová",J65,0)</f>
        <v>0</v>
      </c>
      <c r="BJ65" s="1" t="s">
        <v>39</v>
      </c>
      <c r="BK65" s="54">
        <f>ROUND(I65*H65,2)</f>
        <v>0</v>
      </c>
      <c r="BL65" s="1" t="s">
        <v>45</v>
      </c>
      <c r="BM65" s="53" t="s">
        <v>64</v>
      </c>
    </row>
    <row r="66" spans="2:47" s="72" customFormat="1" ht="18">
      <c r="B66" s="73"/>
      <c r="D66" s="62" t="s">
        <v>47</v>
      </c>
      <c r="F66" s="74" t="s">
        <v>95</v>
      </c>
      <c r="I66" s="75"/>
      <c r="K66" s="76"/>
      <c r="T66" s="77"/>
      <c r="AT66" s="78" t="s">
        <v>47</v>
      </c>
      <c r="AU66" s="78" t="s">
        <v>39</v>
      </c>
    </row>
    <row r="67" spans="2:65" s="6" customFormat="1" ht="16.5" customHeight="1">
      <c r="B67" s="48"/>
      <c r="C67" s="57">
        <v>10</v>
      </c>
      <c r="D67" s="57" t="s">
        <v>42</v>
      </c>
      <c r="E67" s="56" t="s">
        <v>60</v>
      </c>
      <c r="F67" s="58" t="s">
        <v>105</v>
      </c>
      <c r="G67" s="59" t="s">
        <v>44</v>
      </c>
      <c r="H67" s="68">
        <v>4</v>
      </c>
      <c r="I67" s="69">
        <v>0</v>
      </c>
      <c r="J67" s="61">
        <f>ROUND(I67*H67,2)</f>
        <v>0</v>
      </c>
      <c r="K67" s="58"/>
      <c r="L67" s="5"/>
      <c r="M67" s="49" t="s">
        <v>8</v>
      </c>
      <c r="N67" s="50" t="s">
        <v>17</v>
      </c>
      <c r="O67" s="51">
        <v>0</v>
      </c>
      <c r="P67" s="51">
        <f>O67*H67</f>
        <v>0</v>
      </c>
      <c r="Q67" s="51">
        <v>0</v>
      </c>
      <c r="R67" s="51">
        <f>Q67*H67</f>
        <v>0</v>
      </c>
      <c r="S67" s="51">
        <v>0</v>
      </c>
      <c r="T67" s="52">
        <f>S67*H67</f>
        <v>0</v>
      </c>
      <c r="AR67" s="53" t="s">
        <v>45</v>
      </c>
      <c r="AT67" s="53" t="s">
        <v>42</v>
      </c>
      <c r="AU67" s="53" t="s">
        <v>39</v>
      </c>
      <c r="AY67" s="1" t="s">
        <v>41</v>
      </c>
      <c r="BE67" s="54">
        <f>IF(N67="základní",J67,0)</f>
        <v>0</v>
      </c>
      <c r="BF67" s="54">
        <f>IF(N67="snížená",J67,0)</f>
        <v>0</v>
      </c>
      <c r="BG67" s="54">
        <f>IF(N67="zákl. přenesená",J67,0)</f>
        <v>0</v>
      </c>
      <c r="BH67" s="54">
        <f>IF(N67="sníž. přenesená",J67,0)</f>
        <v>0</v>
      </c>
      <c r="BI67" s="54">
        <f>IF(N67="nulová",J67,0)</f>
        <v>0</v>
      </c>
      <c r="BJ67" s="1" t="s">
        <v>39</v>
      </c>
      <c r="BK67" s="54">
        <f>ROUND(I67*H67,2)</f>
        <v>0</v>
      </c>
      <c r="BL67" s="1" t="s">
        <v>45</v>
      </c>
      <c r="BM67" s="53" t="s">
        <v>65</v>
      </c>
    </row>
    <row r="68" spans="2:47" s="72" customFormat="1" ht="18">
      <c r="B68" s="73"/>
      <c r="D68" s="62" t="s">
        <v>47</v>
      </c>
      <c r="F68" s="74" t="s">
        <v>95</v>
      </c>
      <c r="I68" s="75"/>
      <c r="K68" s="76"/>
      <c r="T68" s="77"/>
      <c r="AT68" s="78" t="s">
        <v>47</v>
      </c>
      <c r="AU68" s="78" t="s">
        <v>39</v>
      </c>
    </row>
    <row r="69" spans="2:65" s="6" customFormat="1" ht="16.5" customHeight="1">
      <c r="B69" s="48"/>
      <c r="C69" s="57">
        <v>11</v>
      </c>
      <c r="D69" s="57" t="s">
        <v>42</v>
      </c>
      <c r="E69" s="56" t="s">
        <v>66</v>
      </c>
      <c r="F69" s="58" t="s">
        <v>107</v>
      </c>
      <c r="G69" s="59" t="s">
        <v>44</v>
      </c>
      <c r="H69" s="68">
        <v>4</v>
      </c>
      <c r="I69" s="69">
        <v>0</v>
      </c>
      <c r="J69" s="61">
        <f>ROUND(I69*H69,2)</f>
        <v>0</v>
      </c>
      <c r="K69" s="58"/>
      <c r="L69" s="5"/>
      <c r="M69" s="49" t="s">
        <v>8</v>
      </c>
      <c r="N69" s="50" t="s">
        <v>17</v>
      </c>
      <c r="O69" s="51">
        <v>0</v>
      </c>
      <c r="P69" s="51">
        <f>O69*H69</f>
        <v>0</v>
      </c>
      <c r="Q69" s="51">
        <v>0</v>
      </c>
      <c r="R69" s="51">
        <f>Q69*H69</f>
        <v>0</v>
      </c>
      <c r="S69" s="51">
        <v>0</v>
      </c>
      <c r="T69" s="52">
        <f>S69*H69</f>
        <v>0</v>
      </c>
      <c r="AR69" s="53" t="s">
        <v>45</v>
      </c>
      <c r="AT69" s="53" t="s">
        <v>42</v>
      </c>
      <c r="AU69" s="53" t="s">
        <v>39</v>
      </c>
      <c r="AY69" s="1" t="s">
        <v>41</v>
      </c>
      <c r="BE69" s="54">
        <f>IF(N69="základní",J69,0)</f>
        <v>0</v>
      </c>
      <c r="BF69" s="54">
        <f>IF(N69="snížená",J69,0)</f>
        <v>0</v>
      </c>
      <c r="BG69" s="54">
        <f>IF(N69="zákl. přenesená",J69,0)</f>
        <v>0</v>
      </c>
      <c r="BH69" s="54">
        <f>IF(N69="sníž. přenesená",J69,0)</f>
        <v>0</v>
      </c>
      <c r="BI69" s="54">
        <f>IF(N69="nulová",J69,0)</f>
        <v>0</v>
      </c>
      <c r="BJ69" s="1" t="s">
        <v>39</v>
      </c>
      <c r="BK69" s="54">
        <f>ROUND(I69*H69,2)</f>
        <v>0</v>
      </c>
      <c r="BL69" s="1" t="s">
        <v>45</v>
      </c>
      <c r="BM69" s="53" t="s">
        <v>65</v>
      </c>
    </row>
    <row r="70" spans="2:47" s="72" customFormat="1" ht="18">
      <c r="B70" s="73"/>
      <c r="D70" s="62" t="s">
        <v>47</v>
      </c>
      <c r="F70" s="74" t="s">
        <v>95</v>
      </c>
      <c r="I70" s="75"/>
      <c r="K70" s="76"/>
      <c r="T70" s="77"/>
      <c r="AT70" s="78" t="s">
        <v>47</v>
      </c>
      <c r="AU70" s="78" t="s">
        <v>39</v>
      </c>
    </row>
    <row r="71" spans="2:65" s="6" customFormat="1" ht="16.5" customHeight="1">
      <c r="B71" s="48"/>
      <c r="C71" s="57">
        <v>12</v>
      </c>
      <c r="D71" s="57" t="s">
        <v>42</v>
      </c>
      <c r="E71" s="56" t="s">
        <v>67</v>
      </c>
      <c r="F71" s="58" t="s">
        <v>108</v>
      </c>
      <c r="G71" s="59" t="s">
        <v>44</v>
      </c>
      <c r="H71" s="68">
        <v>1</v>
      </c>
      <c r="I71" s="69">
        <v>0</v>
      </c>
      <c r="J71" s="61">
        <f>ROUND(I71*H71,2)</f>
        <v>0</v>
      </c>
      <c r="K71" s="58"/>
      <c r="L71" s="5"/>
      <c r="M71" s="49" t="s">
        <v>8</v>
      </c>
      <c r="N71" s="50" t="s">
        <v>17</v>
      </c>
      <c r="O71" s="51">
        <v>0</v>
      </c>
      <c r="P71" s="51">
        <f>O71*H71</f>
        <v>0</v>
      </c>
      <c r="Q71" s="51">
        <v>0</v>
      </c>
      <c r="R71" s="51">
        <f>Q71*H71</f>
        <v>0</v>
      </c>
      <c r="S71" s="51">
        <v>0</v>
      </c>
      <c r="T71" s="52">
        <f>S71*H71</f>
        <v>0</v>
      </c>
      <c r="AR71" s="53" t="s">
        <v>45</v>
      </c>
      <c r="AT71" s="53" t="s">
        <v>42</v>
      </c>
      <c r="AU71" s="53" t="s">
        <v>39</v>
      </c>
      <c r="AY71" s="1" t="s">
        <v>41</v>
      </c>
      <c r="BE71" s="54">
        <f>IF(N71="základní",J71,0)</f>
        <v>0</v>
      </c>
      <c r="BF71" s="54">
        <f>IF(N71="snížená",J71,0)</f>
        <v>0</v>
      </c>
      <c r="BG71" s="54">
        <f>IF(N71="zákl. přenesená",J71,0)</f>
        <v>0</v>
      </c>
      <c r="BH71" s="54">
        <f>IF(N71="sníž. přenesená",J71,0)</f>
        <v>0</v>
      </c>
      <c r="BI71" s="54">
        <f>IF(N71="nulová",J71,0)</f>
        <v>0</v>
      </c>
      <c r="BJ71" s="1" t="s">
        <v>39</v>
      </c>
      <c r="BK71" s="54">
        <f>ROUND(I71*H71,2)</f>
        <v>0</v>
      </c>
      <c r="BL71" s="1" t="s">
        <v>45</v>
      </c>
      <c r="BM71" s="53" t="s">
        <v>68</v>
      </c>
    </row>
    <row r="72" spans="2:47" s="72" customFormat="1" ht="18">
      <c r="B72" s="73"/>
      <c r="D72" s="62" t="s">
        <v>47</v>
      </c>
      <c r="F72" s="83" t="s">
        <v>95</v>
      </c>
      <c r="I72" s="75"/>
      <c r="K72" s="76"/>
      <c r="T72" s="77"/>
      <c r="AT72" s="78" t="s">
        <v>47</v>
      </c>
      <c r="AU72" s="78" t="s">
        <v>39</v>
      </c>
    </row>
    <row r="73" spans="2:65" s="6" customFormat="1" ht="16.5" customHeight="1">
      <c r="B73" s="48"/>
      <c r="C73" s="57">
        <v>13</v>
      </c>
      <c r="D73" s="57" t="s">
        <v>42</v>
      </c>
      <c r="E73" s="56" t="s">
        <v>69</v>
      </c>
      <c r="F73" s="58" t="s">
        <v>113</v>
      </c>
      <c r="G73" s="59" t="s">
        <v>44</v>
      </c>
      <c r="H73" s="60">
        <v>1</v>
      </c>
      <c r="I73" s="69">
        <v>0</v>
      </c>
      <c r="J73" s="61">
        <f>ROUND(I73*H73,2)</f>
        <v>0</v>
      </c>
      <c r="K73" s="58"/>
      <c r="L73" s="5"/>
      <c r="M73" s="49" t="s">
        <v>8</v>
      </c>
      <c r="N73" s="50" t="s">
        <v>17</v>
      </c>
      <c r="O73" s="51">
        <v>0</v>
      </c>
      <c r="P73" s="51">
        <f>O73*H73</f>
        <v>0</v>
      </c>
      <c r="Q73" s="51">
        <v>0</v>
      </c>
      <c r="R73" s="51">
        <f>Q73*H73</f>
        <v>0</v>
      </c>
      <c r="S73" s="51">
        <v>0</v>
      </c>
      <c r="T73" s="52">
        <f>S73*H73</f>
        <v>0</v>
      </c>
      <c r="AR73" s="53" t="s">
        <v>45</v>
      </c>
      <c r="AT73" s="53" t="s">
        <v>42</v>
      </c>
      <c r="AU73" s="53" t="s">
        <v>39</v>
      </c>
      <c r="AY73" s="1" t="s">
        <v>41</v>
      </c>
      <c r="BE73" s="54">
        <f>IF(N73="základní",J73,0)</f>
        <v>0</v>
      </c>
      <c r="BF73" s="54">
        <f>IF(N73="snížená",J73,0)</f>
        <v>0</v>
      </c>
      <c r="BG73" s="54">
        <f>IF(N73="zákl. přenesená",J73,0)</f>
        <v>0</v>
      </c>
      <c r="BH73" s="54">
        <f>IF(N73="sníž. přenesená",J73,0)</f>
        <v>0</v>
      </c>
      <c r="BI73" s="54">
        <f>IF(N73="nulová",J73,0)</f>
        <v>0</v>
      </c>
      <c r="BJ73" s="1" t="s">
        <v>39</v>
      </c>
      <c r="BK73" s="54">
        <f>ROUND(I73*H73,2)</f>
        <v>0</v>
      </c>
      <c r="BL73" s="1" t="s">
        <v>45</v>
      </c>
      <c r="BM73" s="53" t="s">
        <v>70</v>
      </c>
    </row>
    <row r="74" spans="2:47" s="72" customFormat="1" ht="18">
      <c r="B74" s="73"/>
      <c r="D74" s="62" t="s">
        <v>47</v>
      </c>
      <c r="F74" s="83" t="s">
        <v>95</v>
      </c>
      <c r="I74" s="75"/>
      <c r="K74" s="76"/>
      <c r="T74" s="77"/>
      <c r="AT74" s="78" t="s">
        <v>47</v>
      </c>
      <c r="AU74" s="78" t="s">
        <v>39</v>
      </c>
    </row>
    <row r="75" spans="2:65" s="6" customFormat="1" ht="15.5" customHeight="1">
      <c r="B75" s="48"/>
      <c r="C75" s="57">
        <v>14</v>
      </c>
      <c r="D75" s="57" t="s">
        <v>42</v>
      </c>
      <c r="E75" s="65" t="s">
        <v>71</v>
      </c>
      <c r="F75" s="58" t="s">
        <v>109</v>
      </c>
      <c r="G75" s="59" t="s">
        <v>44</v>
      </c>
      <c r="H75" s="60">
        <v>1</v>
      </c>
      <c r="I75" s="69">
        <v>0</v>
      </c>
      <c r="J75" s="61">
        <f>ROUND(I75*H75,2)</f>
        <v>0</v>
      </c>
      <c r="K75" s="58"/>
      <c r="L75" s="5"/>
      <c r="M75" s="49" t="s">
        <v>8</v>
      </c>
      <c r="N75" s="50" t="s">
        <v>17</v>
      </c>
      <c r="O75" s="51">
        <v>0</v>
      </c>
      <c r="P75" s="51">
        <f>O75*H75</f>
        <v>0</v>
      </c>
      <c r="Q75" s="51">
        <v>0</v>
      </c>
      <c r="R75" s="51">
        <f>Q75*H75</f>
        <v>0</v>
      </c>
      <c r="S75" s="51">
        <v>0</v>
      </c>
      <c r="T75" s="52">
        <f>S75*H75</f>
        <v>0</v>
      </c>
      <c r="AR75" s="53" t="s">
        <v>45</v>
      </c>
      <c r="AT75" s="53" t="s">
        <v>42</v>
      </c>
      <c r="AU75" s="53" t="s">
        <v>39</v>
      </c>
      <c r="AY75" s="1" t="s">
        <v>41</v>
      </c>
      <c r="BE75" s="54">
        <f>IF(N75="základní",J75,0)</f>
        <v>0</v>
      </c>
      <c r="BF75" s="54">
        <f>IF(N75="snížená",J75,0)</f>
        <v>0</v>
      </c>
      <c r="BG75" s="54">
        <f>IF(N75="zákl. přenesená",J75,0)</f>
        <v>0</v>
      </c>
      <c r="BH75" s="54">
        <f>IF(N75="sníž. přenesená",J75,0)</f>
        <v>0</v>
      </c>
      <c r="BI75" s="54">
        <f>IF(N75="nulová",J75,0)</f>
        <v>0</v>
      </c>
      <c r="BJ75" s="1" t="s">
        <v>39</v>
      </c>
      <c r="BK75" s="54">
        <f>ROUND(I75*H75,2)</f>
        <v>0</v>
      </c>
      <c r="BL75" s="1" t="s">
        <v>45</v>
      </c>
      <c r="BM75" s="53" t="s">
        <v>72</v>
      </c>
    </row>
    <row r="76" spans="2:47" s="72" customFormat="1" ht="18">
      <c r="B76" s="73"/>
      <c r="D76" s="62" t="s">
        <v>47</v>
      </c>
      <c r="F76" s="83" t="s">
        <v>95</v>
      </c>
      <c r="I76" s="75"/>
      <c r="K76" s="76"/>
      <c r="T76" s="77"/>
      <c r="AT76" s="78" t="s">
        <v>47</v>
      </c>
      <c r="AU76" s="78" t="s">
        <v>39</v>
      </c>
    </row>
    <row r="77" spans="2:65" s="6" customFormat="1" ht="15.5" customHeight="1">
      <c r="B77" s="48"/>
      <c r="C77" s="57">
        <v>15</v>
      </c>
      <c r="D77" s="57" t="s">
        <v>42</v>
      </c>
      <c r="E77" s="65" t="s">
        <v>73</v>
      </c>
      <c r="F77" s="58" t="s">
        <v>114</v>
      </c>
      <c r="G77" s="59" t="s">
        <v>44</v>
      </c>
      <c r="H77" s="60">
        <v>1</v>
      </c>
      <c r="I77" s="69">
        <v>0</v>
      </c>
      <c r="J77" s="61">
        <f>ROUND(I77*H77,2)</f>
        <v>0</v>
      </c>
      <c r="K77" s="58"/>
      <c r="L77" s="5"/>
      <c r="M77" s="49" t="s">
        <v>8</v>
      </c>
      <c r="N77" s="50" t="s">
        <v>17</v>
      </c>
      <c r="O77" s="51">
        <v>0</v>
      </c>
      <c r="P77" s="51">
        <f>O77*H77</f>
        <v>0</v>
      </c>
      <c r="Q77" s="51">
        <v>0</v>
      </c>
      <c r="R77" s="51">
        <f>Q77*H77</f>
        <v>0</v>
      </c>
      <c r="S77" s="51">
        <v>0</v>
      </c>
      <c r="T77" s="52">
        <f>S77*H77</f>
        <v>0</v>
      </c>
      <c r="AR77" s="53" t="s">
        <v>45</v>
      </c>
      <c r="AT77" s="53" t="s">
        <v>42</v>
      </c>
      <c r="AU77" s="53" t="s">
        <v>39</v>
      </c>
      <c r="AY77" s="1" t="s">
        <v>41</v>
      </c>
      <c r="BE77" s="54">
        <f>IF(N77="základní",J77,0)</f>
        <v>0</v>
      </c>
      <c r="BF77" s="54">
        <f>IF(N77="snížená",J77,0)</f>
        <v>0</v>
      </c>
      <c r="BG77" s="54">
        <f>IF(N77="zákl. přenesená",J77,0)</f>
        <v>0</v>
      </c>
      <c r="BH77" s="54">
        <f>IF(N77="sníž. přenesená",J77,0)</f>
        <v>0</v>
      </c>
      <c r="BI77" s="54">
        <f>IF(N77="nulová",J77,0)</f>
        <v>0</v>
      </c>
      <c r="BJ77" s="1" t="s">
        <v>39</v>
      </c>
      <c r="BK77" s="54">
        <f>ROUND(I77*H77,2)</f>
        <v>0</v>
      </c>
      <c r="BL77" s="1" t="s">
        <v>45</v>
      </c>
      <c r="BM77" s="53" t="s">
        <v>74</v>
      </c>
    </row>
    <row r="78" spans="2:47" s="72" customFormat="1" ht="18">
      <c r="B78" s="73"/>
      <c r="D78" s="62" t="s">
        <v>47</v>
      </c>
      <c r="F78" s="83" t="s">
        <v>95</v>
      </c>
      <c r="I78" s="75"/>
      <c r="K78" s="76"/>
      <c r="T78" s="77"/>
      <c r="AT78" s="78" t="s">
        <v>47</v>
      </c>
      <c r="AU78" s="78" t="s">
        <v>39</v>
      </c>
    </row>
    <row r="79" spans="2:65" s="6" customFormat="1" ht="15.5" customHeight="1">
      <c r="B79" s="48"/>
      <c r="C79" s="57">
        <v>16</v>
      </c>
      <c r="D79" s="57" t="s">
        <v>42</v>
      </c>
      <c r="E79" s="65" t="s">
        <v>75</v>
      </c>
      <c r="F79" s="58" t="s">
        <v>115</v>
      </c>
      <c r="G79" s="59" t="s">
        <v>44</v>
      </c>
      <c r="H79" s="60">
        <v>1</v>
      </c>
      <c r="I79" s="69">
        <v>0</v>
      </c>
      <c r="J79" s="61">
        <f>ROUND(I79*H79,2)</f>
        <v>0</v>
      </c>
      <c r="K79" s="58"/>
      <c r="L79" s="5"/>
      <c r="M79" s="49" t="s">
        <v>8</v>
      </c>
      <c r="N79" s="50" t="s">
        <v>17</v>
      </c>
      <c r="O79" s="51">
        <v>0</v>
      </c>
      <c r="P79" s="51">
        <f>O79*H79</f>
        <v>0</v>
      </c>
      <c r="Q79" s="51">
        <v>0</v>
      </c>
      <c r="R79" s="51">
        <f>Q79*H79</f>
        <v>0</v>
      </c>
      <c r="S79" s="51">
        <v>0</v>
      </c>
      <c r="T79" s="52">
        <f>S79*H79</f>
        <v>0</v>
      </c>
      <c r="AR79" s="53" t="s">
        <v>45</v>
      </c>
      <c r="AT79" s="53" t="s">
        <v>42</v>
      </c>
      <c r="AU79" s="53" t="s">
        <v>39</v>
      </c>
      <c r="AY79" s="1" t="s">
        <v>41</v>
      </c>
      <c r="BE79" s="54">
        <f>IF(N79="základní",J79,0)</f>
        <v>0</v>
      </c>
      <c r="BF79" s="54">
        <f>IF(N79="snížená",J79,0)</f>
        <v>0</v>
      </c>
      <c r="BG79" s="54">
        <f>IF(N79="zákl. přenesená",J79,0)</f>
        <v>0</v>
      </c>
      <c r="BH79" s="54">
        <f>IF(N79="sníž. přenesená",J79,0)</f>
        <v>0</v>
      </c>
      <c r="BI79" s="54">
        <f>IF(N79="nulová",J79,0)</f>
        <v>0</v>
      </c>
      <c r="BJ79" s="1" t="s">
        <v>39</v>
      </c>
      <c r="BK79" s="54">
        <f>ROUND(I79*H79,2)</f>
        <v>0</v>
      </c>
      <c r="BL79" s="1" t="s">
        <v>45</v>
      </c>
      <c r="BM79" s="53" t="s">
        <v>74</v>
      </c>
    </row>
    <row r="80" spans="2:47" s="72" customFormat="1" ht="18">
      <c r="B80" s="73"/>
      <c r="D80" s="62" t="s">
        <v>47</v>
      </c>
      <c r="F80" s="83" t="s">
        <v>95</v>
      </c>
      <c r="I80" s="75"/>
      <c r="K80" s="76"/>
      <c r="T80" s="77"/>
      <c r="AT80" s="78" t="s">
        <v>47</v>
      </c>
      <c r="AU80" s="78" t="s">
        <v>39</v>
      </c>
    </row>
    <row r="81" spans="2:65" s="6" customFormat="1" ht="15.5" customHeight="1">
      <c r="B81" s="48"/>
      <c r="C81" s="64">
        <v>17</v>
      </c>
      <c r="D81" s="64" t="s">
        <v>42</v>
      </c>
      <c r="E81" s="65" t="s">
        <v>76</v>
      </c>
      <c r="F81" s="66" t="s">
        <v>112</v>
      </c>
      <c r="G81" s="67" t="s">
        <v>44</v>
      </c>
      <c r="H81" s="68">
        <v>1</v>
      </c>
      <c r="I81" s="69">
        <v>0</v>
      </c>
      <c r="J81" s="61">
        <f>ROUND(I81*H81,2)</f>
        <v>0</v>
      </c>
      <c r="K81" s="58"/>
      <c r="L81" s="5"/>
      <c r="M81" s="49" t="s">
        <v>8</v>
      </c>
      <c r="N81" s="50" t="s">
        <v>17</v>
      </c>
      <c r="O81" s="51">
        <v>0</v>
      </c>
      <c r="P81" s="51">
        <f>O81*H81</f>
        <v>0</v>
      </c>
      <c r="Q81" s="51">
        <v>0</v>
      </c>
      <c r="R81" s="51">
        <f>Q81*H81</f>
        <v>0</v>
      </c>
      <c r="S81" s="51">
        <v>0</v>
      </c>
      <c r="T81" s="52">
        <f>S81*H81</f>
        <v>0</v>
      </c>
      <c r="AR81" s="53" t="s">
        <v>45</v>
      </c>
      <c r="AT81" s="53" t="s">
        <v>42</v>
      </c>
      <c r="AU81" s="53" t="s">
        <v>39</v>
      </c>
      <c r="AY81" s="1" t="s">
        <v>41</v>
      </c>
      <c r="BE81" s="54">
        <f>IF(N81="základní",J81,0)</f>
        <v>0</v>
      </c>
      <c r="BF81" s="54">
        <f>IF(N81="snížená",J81,0)</f>
        <v>0</v>
      </c>
      <c r="BG81" s="54">
        <f>IF(N81="zákl. přenesená",J81,0)</f>
        <v>0</v>
      </c>
      <c r="BH81" s="54">
        <f>IF(N81="sníž. přenesená",J81,0)</f>
        <v>0</v>
      </c>
      <c r="BI81" s="54">
        <f>IF(N81="nulová",J81,0)</f>
        <v>0</v>
      </c>
      <c r="BJ81" s="1" t="s">
        <v>39</v>
      </c>
      <c r="BK81" s="54">
        <f>ROUND(I81*H81,2)</f>
        <v>0</v>
      </c>
      <c r="BL81" s="1" t="s">
        <v>45</v>
      </c>
      <c r="BM81" s="53" t="s">
        <v>74</v>
      </c>
    </row>
    <row r="82" spans="2:47" s="72" customFormat="1" ht="18">
      <c r="B82" s="73"/>
      <c r="D82" s="62" t="s">
        <v>47</v>
      </c>
      <c r="F82" s="74" t="s">
        <v>95</v>
      </c>
      <c r="I82" s="75"/>
      <c r="K82" s="76"/>
      <c r="T82" s="77"/>
      <c r="AT82" s="78" t="s">
        <v>47</v>
      </c>
      <c r="AU82" s="78" t="s">
        <v>39</v>
      </c>
    </row>
    <row r="83" spans="2:65" s="6" customFormat="1" ht="16.5" customHeight="1">
      <c r="B83" s="48"/>
      <c r="C83" s="64">
        <v>18</v>
      </c>
      <c r="D83" s="64" t="s">
        <v>42</v>
      </c>
      <c r="E83" s="65" t="s">
        <v>77</v>
      </c>
      <c r="F83" s="66" t="s">
        <v>110</v>
      </c>
      <c r="G83" s="67" t="s">
        <v>44</v>
      </c>
      <c r="H83" s="68">
        <v>1</v>
      </c>
      <c r="I83" s="69">
        <v>0</v>
      </c>
      <c r="J83" s="61">
        <f>ROUND(I83*H83,2)</f>
        <v>0</v>
      </c>
      <c r="K83" s="58"/>
      <c r="L83" s="5"/>
      <c r="M83" s="49" t="s">
        <v>8</v>
      </c>
      <c r="N83" s="50" t="s">
        <v>17</v>
      </c>
      <c r="O83" s="51">
        <v>0</v>
      </c>
      <c r="P83" s="51">
        <f>O83*H83</f>
        <v>0</v>
      </c>
      <c r="Q83" s="51">
        <v>0</v>
      </c>
      <c r="R83" s="51">
        <f>Q83*H83</f>
        <v>0</v>
      </c>
      <c r="S83" s="51">
        <v>0</v>
      </c>
      <c r="T83" s="52">
        <f>S83*H83</f>
        <v>0</v>
      </c>
      <c r="AR83" s="53" t="s">
        <v>45</v>
      </c>
      <c r="AT83" s="53" t="s">
        <v>42</v>
      </c>
      <c r="AU83" s="53" t="s">
        <v>39</v>
      </c>
      <c r="AY83" s="1" t="s">
        <v>41</v>
      </c>
      <c r="BE83" s="54">
        <f>IF(N83="základní",J83,0)</f>
        <v>0</v>
      </c>
      <c r="BF83" s="54">
        <f>IF(N83="snížená",J83,0)</f>
        <v>0</v>
      </c>
      <c r="BG83" s="54">
        <f>IF(N83="zákl. přenesená",J83,0)</f>
        <v>0</v>
      </c>
      <c r="BH83" s="54">
        <f>IF(N83="sníž. přenesená",J83,0)</f>
        <v>0</v>
      </c>
      <c r="BI83" s="54">
        <f>IF(N83="nulová",J83,0)</f>
        <v>0</v>
      </c>
      <c r="BJ83" s="1" t="s">
        <v>39</v>
      </c>
      <c r="BK83" s="54">
        <f>ROUND(I83*H83,2)</f>
        <v>0</v>
      </c>
      <c r="BL83" s="1" t="s">
        <v>45</v>
      </c>
      <c r="BM83" s="53" t="s">
        <v>78</v>
      </c>
    </row>
    <row r="84" spans="2:47" s="72" customFormat="1" ht="18">
      <c r="B84" s="73"/>
      <c r="D84" s="62" t="s">
        <v>47</v>
      </c>
      <c r="F84" s="74" t="s">
        <v>95</v>
      </c>
      <c r="I84" s="75"/>
      <c r="K84" s="76"/>
      <c r="T84" s="77"/>
      <c r="AT84" s="78" t="s">
        <v>47</v>
      </c>
      <c r="AU84" s="78" t="s">
        <v>39</v>
      </c>
    </row>
    <row r="85" spans="2:65" s="6" customFormat="1" ht="16.5" customHeight="1">
      <c r="B85" s="48"/>
      <c r="C85" s="64">
        <v>19</v>
      </c>
      <c r="D85" s="64" t="s">
        <v>42</v>
      </c>
      <c r="E85" s="65" t="s">
        <v>116</v>
      </c>
      <c r="F85" s="66" t="s">
        <v>110</v>
      </c>
      <c r="G85" s="67" t="s">
        <v>44</v>
      </c>
      <c r="H85" s="68">
        <v>1</v>
      </c>
      <c r="I85" s="69">
        <v>0</v>
      </c>
      <c r="J85" s="61">
        <f>ROUND(I85*H85,2)</f>
        <v>0</v>
      </c>
      <c r="K85" s="58"/>
      <c r="L85" s="5"/>
      <c r="M85" s="49" t="s">
        <v>8</v>
      </c>
      <c r="N85" s="50" t="s">
        <v>17</v>
      </c>
      <c r="O85" s="51">
        <v>0</v>
      </c>
      <c r="P85" s="51">
        <f>O85*H85</f>
        <v>0</v>
      </c>
      <c r="Q85" s="51">
        <v>0</v>
      </c>
      <c r="R85" s="51">
        <f>Q85*H85</f>
        <v>0</v>
      </c>
      <c r="S85" s="51">
        <v>0</v>
      </c>
      <c r="T85" s="52">
        <f>S85*H85</f>
        <v>0</v>
      </c>
      <c r="AR85" s="53" t="s">
        <v>45</v>
      </c>
      <c r="AT85" s="53" t="s">
        <v>42</v>
      </c>
      <c r="AU85" s="53" t="s">
        <v>39</v>
      </c>
      <c r="AY85" s="1" t="s">
        <v>41</v>
      </c>
      <c r="BE85" s="54">
        <f>IF(N85="základní",J85,0)</f>
        <v>0</v>
      </c>
      <c r="BF85" s="54">
        <f>IF(N85="snížená",J85,0)</f>
        <v>0</v>
      </c>
      <c r="BG85" s="54">
        <f>IF(N85="zákl. přenesená",J85,0)</f>
        <v>0</v>
      </c>
      <c r="BH85" s="54">
        <f>IF(N85="sníž. přenesená",J85,0)</f>
        <v>0</v>
      </c>
      <c r="BI85" s="54">
        <f>IF(N85="nulová",J85,0)</f>
        <v>0</v>
      </c>
      <c r="BJ85" s="1" t="s">
        <v>39</v>
      </c>
      <c r="BK85" s="54">
        <f>ROUND(I85*H85,2)</f>
        <v>0</v>
      </c>
      <c r="BL85" s="1" t="s">
        <v>45</v>
      </c>
      <c r="BM85" s="53" t="s">
        <v>79</v>
      </c>
    </row>
    <row r="86" spans="2:47" s="72" customFormat="1" ht="18">
      <c r="B86" s="73"/>
      <c r="D86" s="62" t="s">
        <v>47</v>
      </c>
      <c r="F86" s="74" t="s">
        <v>95</v>
      </c>
      <c r="I86" s="75"/>
      <c r="K86" s="76"/>
      <c r="T86" s="77"/>
      <c r="AT86" s="78" t="s">
        <v>47</v>
      </c>
      <c r="AU86" s="78" t="s">
        <v>39</v>
      </c>
    </row>
    <row r="87" spans="2:65" s="82" customFormat="1" ht="16.5" customHeight="1">
      <c r="B87" s="48"/>
      <c r="C87" s="64">
        <v>20</v>
      </c>
      <c r="D87" s="64" t="s">
        <v>42</v>
      </c>
      <c r="E87" s="65" t="s">
        <v>117</v>
      </c>
      <c r="F87" s="66" t="s">
        <v>110</v>
      </c>
      <c r="G87" s="67" t="s">
        <v>44</v>
      </c>
      <c r="H87" s="68">
        <v>2</v>
      </c>
      <c r="I87" s="69">
        <v>0</v>
      </c>
      <c r="J87" s="61">
        <f>ROUND(I87*H87,2)</f>
        <v>0</v>
      </c>
      <c r="K87" s="58"/>
      <c r="L87" s="5"/>
      <c r="M87" s="49" t="s">
        <v>8</v>
      </c>
      <c r="N87" s="50" t="s">
        <v>17</v>
      </c>
      <c r="O87" s="51">
        <v>0</v>
      </c>
      <c r="P87" s="51">
        <f>O87*H87</f>
        <v>0</v>
      </c>
      <c r="Q87" s="51">
        <v>0</v>
      </c>
      <c r="R87" s="51">
        <f>Q87*H87</f>
        <v>0</v>
      </c>
      <c r="S87" s="51">
        <v>0</v>
      </c>
      <c r="T87" s="52">
        <f>S87*H87</f>
        <v>0</v>
      </c>
      <c r="AR87" s="53" t="s">
        <v>45</v>
      </c>
      <c r="AT87" s="53" t="s">
        <v>42</v>
      </c>
      <c r="AU87" s="53" t="s">
        <v>39</v>
      </c>
      <c r="AY87" s="1" t="s">
        <v>41</v>
      </c>
      <c r="BE87" s="54">
        <f>IF(N87="základní",J87,0)</f>
        <v>0</v>
      </c>
      <c r="BF87" s="54">
        <f>IF(N87="snížená",J87,0)</f>
        <v>0</v>
      </c>
      <c r="BG87" s="54">
        <f>IF(N87="zákl. přenesená",J87,0)</f>
        <v>0</v>
      </c>
      <c r="BH87" s="54">
        <f>IF(N87="sníž. přenesená",J87,0)</f>
        <v>0</v>
      </c>
      <c r="BI87" s="54">
        <f>IF(N87="nulová",J87,0)</f>
        <v>0</v>
      </c>
      <c r="BJ87" s="1" t="s">
        <v>39</v>
      </c>
      <c r="BK87" s="54">
        <f>ROUND(I87*H87,2)</f>
        <v>0</v>
      </c>
      <c r="BL87" s="1" t="s">
        <v>45</v>
      </c>
      <c r="BM87" s="53" t="s">
        <v>79</v>
      </c>
    </row>
    <row r="88" spans="2:47" s="72" customFormat="1" ht="18">
      <c r="B88" s="73"/>
      <c r="D88" s="62" t="s">
        <v>47</v>
      </c>
      <c r="F88" s="74" t="s">
        <v>95</v>
      </c>
      <c r="I88" s="75"/>
      <c r="K88" s="76"/>
      <c r="T88" s="77"/>
      <c r="AT88" s="78" t="s">
        <v>47</v>
      </c>
      <c r="AU88" s="78" t="s">
        <v>39</v>
      </c>
    </row>
    <row r="89" spans="2:65" s="6" customFormat="1" ht="16.5" customHeight="1">
      <c r="B89" s="48"/>
      <c r="C89" s="64">
        <v>21</v>
      </c>
      <c r="D89" s="64" t="s">
        <v>42</v>
      </c>
      <c r="E89" s="65" t="s">
        <v>80</v>
      </c>
      <c r="F89" s="66" t="s">
        <v>110</v>
      </c>
      <c r="G89" s="67" t="s">
        <v>44</v>
      </c>
      <c r="H89" s="68">
        <v>2</v>
      </c>
      <c r="I89" s="69">
        <v>0</v>
      </c>
      <c r="J89" s="61">
        <f>ROUND(I89*H89,2)</f>
        <v>0</v>
      </c>
      <c r="K89" s="58"/>
      <c r="L89" s="5"/>
      <c r="M89" s="49" t="s">
        <v>8</v>
      </c>
      <c r="N89" s="50" t="s">
        <v>17</v>
      </c>
      <c r="O89" s="51">
        <v>0</v>
      </c>
      <c r="P89" s="51">
        <f>O89*H89</f>
        <v>0</v>
      </c>
      <c r="Q89" s="51">
        <v>0</v>
      </c>
      <c r="R89" s="51">
        <f>Q89*H89</f>
        <v>0</v>
      </c>
      <c r="S89" s="51">
        <v>0</v>
      </c>
      <c r="T89" s="52">
        <f>S89*H89</f>
        <v>0</v>
      </c>
      <c r="AR89" s="53" t="s">
        <v>45</v>
      </c>
      <c r="AT89" s="53" t="s">
        <v>42</v>
      </c>
      <c r="AU89" s="53" t="s">
        <v>39</v>
      </c>
      <c r="AY89" s="1" t="s">
        <v>41</v>
      </c>
      <c r="BE89" s="54">
        <f>IF(N89="základní",J89,0)</f>
        <v>0</v>
      </c>
      <c r="BF89" s="54">
        <f>IF(N89="snížená",J89,0)</f>
        <v>0</v>
      </c>
      <c r="BG89" s="54">
        <f>IF(N89="zákl. přenesená",J89,0)</f>
        <v>0</v>
      </c>
      <c r="BH89" s="54">
        <f>IF(N89="sníž. přenesená",J89,0)</f>
        <v>0</v>
      </c>
      <c r="BI89" s="54">
        <f>IF(N89="nulová",J89,0)</f>
        <v>0</v>
      </c>
      <c r="BJ89" s="1" t="s">
        <v>39</v>
      </c>
      <c r="BK89" s="54">
        <f>ROUND(I89*H89,2)</f>
        <v>0</v>
      </c>
      <c r="BL89" s="1" t="s">
        <v>45</v>
      </c>
      <c r="BM89" s="53" t="s">
        <v>81</v>
      </c>
    </row>
    <row r="90" spans="2:47" s="72" customFormat="1" ht="18">
      <c r="B90" s="73"/>
      <c r="D90" s="62" t="s">
        <v>47</v>
      </c>
      <c r="F90" s="74" t="s">
        <v>95</v>
      </c>
      <c r="I90" s="75"/>
      <c r="K90" s="76"/>
      <c r="T90" s="77"/>
      <c r="AT90" s="78" t="s">
        <v>47</v>
      </c>
      <c r="AU90" s="78" t="s">
        <v>39</v>
      </c>
    </row>
    <row r="91" spans="2:65" s="6" customFormat="1" ht="16.5" customHeight="1">
      <c r="B91" s="48"/>
      <c r="C91" s="64">
        <v>22</v>
      </c>
      <c r="D91" s="64" t="s">
        <v>42</v>
      </c>
      <c r="E91" s="65" t="s">
        <v>82</v>
      </c>
      <c r="F91" s="66" t="s">
        <v>110</v>
      </c>
      <c r="G91" s="67" t="s">
        <v>44</v>
      </c>
      <c r="H91" s="68">
        <v>14</v>
      </c>
      <c r="I91" s="69">
        <v>0</v>
      </c>
      <c r="J91" s="61">
        <f>ROUND(I91*H91,2)</f>
        <v>0</v>
      </c>
      <c r="K91" s="58"/>
      <c r="L91" s="5"/>
      <c r="M91" s="49" t="s">
        <v>8</v>
      </c>
      <c r="N91" s="50" t="s">
        <v>17</v>
      </c>
      <c r="O91" s="51">
        <v>0</v>
      </c>
      <c r="P91" s="51">
        <f>O91*H91</f>
        <v>0</v>
      </c>
      <c r="Q91" s="51">
        <v>0</v>
      </c>
      <c r="R91" s="51">
        <f>Q91*H91</f>
        <v>0</v>
      </c>
      <c r="S91" s="51">
        <v>0</v>
      </c>
      <c r="T91" s="52">
        <f>S91*H91</f>
        <v>0</v>
      </c>
      <c r="AR91" s="53" t="s">
        <v>45</v>
      </c>
      <c r="AT91" s="53" t="s">
        <v>42</v>
      </c>
      <c r="AU91" s="53" t="s">
        <v>39</v>
      </c>
      <c r="AY91" s="1" t="s">
        <v>41</v>
      </c>
      <c r="BE91" s="54">
        <f>IF(N91="základní",J91,0)</f>
        <v>0</v>
      </c>
      <c r="BF91" s="54">
        <f>IF(N91="snížená",J91,0)</f>
        <v>0</v>
      </c>
      <c r="BG91" s="54">
        <f>IF(N91="zákl. přenesená",J91,0)</f>
        <v>0</v>
      </c>
      <c r="BH91" s="54">
        <f>IF(N91="sníž. přenesená",J91,0)</f>
        <v>0</v>
      </c>
      <c r="BI91" s="54">
        <f>IF(N91="nulová",J91,0)</f>
        <v>0</v>
      </c>
      <c r="BJ91" s="1" t="s">
        <v>39</v>
      </c>
      <c r="BK91" s="54">
        <f>ROUND(I91*H91,2)</f>
        <v>0</v>
      </c>
      <c r="BL91" s="1" t="s">
        <v>45</v>
      </c>
      <c r="BM91" s="53" t="s">
        <v>83</v>
      </c>
    </row>
    <row r="92" spans="2:47" s="72" customFormat="1" ht="18">
      <c r="B92" s="73"/>
      <c r="D92" s="62" t="s">
        <v>47</v>
      </c>
      <c r="F92" s="74" t="s">
        <v>95</v>
      </c>
      <c r="I92" s="75"/>
      <c r="K92" s="76"/>
      <c r="T92" s="77"/>
      <c r="AT92" s="78" t="s">
        <v>47</v>
      </c>
      <c r="AU92" s="78" t="s">
        <v>39</v>
      </c>
    </row>
    <row r="93" spans="2:65" s="6" customFormat="1" ht="16.5" customHeight="1">
      <c r="B93" s="48"/>
      <c r="C93" s="64">
        <v>23</v>
      </c>
      <c r="D93" s="64" t="s">
        <v>42</v>
      </c>
      <c r="E93" s="65" t="s">
        <v>84</v>
      </c>
      <c r="F93" s="66" t="s">
        <v>110</v>
      </c>
      <c r="G93" s="67" t="s">
        <v>44</v>
      </c>
      <c r="H93" s="68">
        <v>8</v>
      </c>
      <c r="I93" s="69">
        <v>0</v>
      </c>
      <c r="J93" s="61">
        <f>ROUND(I93*H93,2)</f>
        <v>0</v>
      </c>
      <c r="K93" s="58"/>
      <c r="L93" s="5"/>
      <c r="M93" s="49" t="s">
        <v>8</v>
      </c>
      <c r="N93" s="50" t="s">
        <v>17</v>
      </c>
      <c r="O93" s="51">
        <v>0</v>
      </c>
      <c r="P93" s="51">
        <f>O93*H93</f>
        <v>0</v>
      </c>
      <c r="Q93" s="51">
        <v>0</v>
      </c>
      <c r="R93" s="51">
        <f>Q93*H93</f>
        <v>0</v>
      </c>
      <c r="S93" s="51">
        <v>0</v>
      </c>
      <c r="T93" s="52">
        <f>S93*H93</f>
        <v>0</v>
      </c>
      <c r="AR93" s="53" t="s">
        <v>45</v>
      </c>
      <c r="AT93" s="53" t="s">
        <v>42</v>
      </c>
      <c r="AU93" s="53" t="s">
        <v>39</v>
      </c>
      <c r="AY93" s="1" t="s">
        <v>41</v>
      </c>
      <c r="BE93" s="54">
        <f>IF(N93="základní",J93,0)</f>
        <v>0</v>
      </c>
      <c r="BF93" s="54">
        <f>IF(N93="snížená",J93,0)</f>
        <v>0</v>
      </c>
      <c r="BG93" s="54">
        <f>IF(N93="zákl. přenesená",J93,0)</f>
        <v>0</v>
      </c>
      <c r="BH93" s="54">
        <f>IF(N93="sníž. přenesená",J93,0)</f>
        <v>0</v>
      </c>
      <c r="BI93" s="54">
        <f>IF(N93="nulová",J93,0)</f>
        <v>0</v>
      </c>
      <c r="BJ93" s="1" t="s">
        <v>39</v>
      </c>
      <c r="BK93" s="54">
        <f>ROUND(I93*H93,2)</f>
        <v>0</v>
      </c>
      <c r="BL93" s="1" t="s">
        <v>45</v>
      </c>
      <c r="BM93" s="53" t="s">
        <v>85</v>
      </c>
    </row>
    <row r="94" spans="2:47" s="72" customFormat="1" ht="18">
      <c r="B94" s="73"/>
      <c r="D94" s="62" t="s">
        <v>47</v>
      </c>
      <c r="F94" s="74" t="s">
        <v>95</v>
      </c>
      <c r="I94" s="75"/>
      <c r="K94" s="76"/>
      <c r="T94" s="77"/>
      <c r="AT94" s="78" t="s">
        <v>47</v>
      </c>
      <c r="AU94" s="78" t="s">
        <v>39</v>
      </c>
    </row>
    <row r="95" spans="2:65" s="6" customFormat="1" ht="16.5" customHeight="1">
      <c r="B95" s="48"/>
      <c r="C95" s="64">
        <v>24</v>
      </c>
      <c r="D95" s="64" t="s">
        <v>42</v>
      </c>
      <c r="E95" s="65" t="s">
        <v>86</v>
      </c>
      <c r="F95" s="66" t="s">
        <v>110</v>
      </c>
      <c r="G95" s="67" t="s">
        <v>44</v>
      </c>
      <c r="H95" s="68">
        <v>13</v>
      </c>
      <c r="I95" s="69">
        <v>0</v>
      </c>
      <c r="J95" s="61">
        <f>ROUND(I95*H95,2)</f>
        <v>0</v>
      </c>
      <c r="K95" s="58"/>
      <c r="L95" s="5"/>
      <c r="M95" s="49" t="s">
        <v>8</v>
      </c>
      <c r="N95" s="50" t="s">
        <v>17</v>
      </c>
      <c r="O95" s="51">
        <v>0</v>
      </c>
      <c r="P95" s="51">
        <f>O95*H95</f>
        <v>0</v>
      </c>
      <c r="Q95" s="51">
        <v>0</v>
      </c>
      <c r="R95" s="51">
        <f>Q95*H95</f>
        <v>0</v>
      </c>
      <c r="S95" s="51">
        <v>0</v>
      </c>
      <c r="T95" s="52">
        <f>S95*H95</f>
        <v>0</v>
      </c>
      <c r="AR95" s="53" t="s">
        <v>45</v>
      </c>
      <c r="AT95" s="53" t="s">
        <v>42</v>
      </c>
      <c r="AU95" s="53" t="s">
        <v>39</v>
      </c>
      <c r="AY95" s="1" t="s">
        <v>41</v>
      </c>
      <c r="BE95" s="54">
        <f>IF(N95="základní",J95,0)</f>
        <v>0</v>
      </c>
      <c r="BF95" s="54">
        <f>IF(N95="snížená",J95,0)</f>
        <v>0</v>
      </c>
      <c r="BG95" s="54">
        <f>IF(N95="zákl. přenesená",J95,0)</f>
        <v>0</v>
      </c>
      <c r="BH95" s="54">
        <f>IF(N95="sníž. přenesená",J95,0)</f>
        <v>0</v>
      </c>
      <c r="BI95" s="54">
        <f>IF(N95="nulová",J95,0)</f>
        <v>0</v>
      </c>
      <c r="BJ95" s="1" t="s">
        <v>39</v>
      </c>
      <c r="BK95" s="54">
        <f>ROUND(I95*H95,2)</f>
        <v>0</v>
      </c>
      <c r="BL95" s="1" t="s">
        <v>45</v>
      </c>
      <c r="BM95" s="53" t="s">
        <v>87</v>
      </c>
    </row>
    <row r="96" spans="2:47" s="72" customFormat="1" ht="18">
      <c r="B96" s="73"/>
      <c r="D96" s="62" t="s">
        <v>47</v>
      </c>
      <c r="F96" s="74" t="s">
        <v>95</v>
      </c>
      <c r="I96" s="75"/>
      <c r="K96" s="76"/>
      <c r="T96" s="77"/>
      <c r="AT96" s="78" t="s">
        <v>47</v>
      </c>
      <c r="AU96" s="78" t="s">
        <v>39</v>
      </c>
    </row>
    <row r="97" spans="2:65" s="6" customFormat="1" ht="16.5" customHeight="1">
      <c r="B97" s="48"/>
      <c r="C97" s="64">
        <v>25</v>
      </c>
      <c r="D97" s="64" t="s">
        <v>42</v>
      </c>
      <c r="E97" s="65" t="s">
        <v>88</v>
      </c>
      <c r="F97" s="66" t="s">
        <v>111</v>
      </c>
      <c r="G97" s="67" t="s">
        <v>44</v>
      </c>
      <c r="H97" s="68">
        <v>2</v>
      </c>
      <c r="I97" s="69">
        <v>0</v>
      </c>
      <c r="J97" s="61">
        <f>ROUND(I97*H97,2)</f>
        <v>0</v>
      </c>
      <c r="K97" s="58"/>
      <c r="L97" s="5"/>
      <c r="M97" s="49" t="s">
        <v>8</v>
      </c>
      <c r="N97" s="50" t="s">
        <v>17</v>
      </c>
      <c r="O97" s="51">
        <v>0</v>
      </c>
      <c r="P97" s="51">
        <f>O97*H97</f>
        <v>0</v>
      </c>
      <c r="Q97" s="51">
        <v>0</v>
      </c>
      <c r="R97" s="51">
        <f>Q97*H97</f>
        <v>0</v>
      </c>
      <c r="S97" s="51">
        <v>0</v>
      </c>
      <c r="T97" s="52">
        <f>S97*H97</f>
        <v>0</v>
      </c>
      <c r="AR97" s="53" t="s">
        <v>45</v>
      </c>
      <c r="AT97" s="53" t="s">
        <v>42</v>
      </c>
      <c r="AU97" s="53" t="s">
        <v>39</v>
      </c>
      <c r="AY97" s="1" t="s">
        <v>41</v>
      </c>
      <c r="BE97" s="54">
        <f>IF(N97="základní",J97,0)</f>
        <v>0</v>
      </c>
      <c r="BF97" s="54">
        <f>IF(N97="snížená",J97,0)</f>
        <v>0</v>
      </c>
      <c r="BG97" s="54">
        <f>IF(N97="zákl. přenesená",J97,0)</f>
        <v>0</v>
      </c>
      <c r="BH97" s="54">
        <f>IF(N97="sníž. přenesená",J97,0)</f>
        <v>0</v>
      </c>
      <c r="BI97" s="54">
        <f>IF(N97="nulová",J97,0)</f>
        <v>0</v>
      </c>
      <c r="BJ97" s="1" t="s">
        <v>39</v>
      </c>
      <c r="BK97" s="54">
        <f>ROUND(I97*H97,2)</f>
        <v>0</v>
      </c>
      <c r="BL97" s="1" t="s">
        <v>45</v>
      </c>
      <c r="BM97" s="53" t="s">
        <v>89</v>
      </c>
    </row>
    <row r="98" spans="2:47" s="72" customFormat="1" ht="18">
      <c r="B98" s="73"/>
      <c r="D98" s="62" t="s">
        <v>47</v>
      </c>
      <c r="F98" s="74" t="s">
        <v>95</v>
      </c>
      <c r="I98" s="75"/>
      <c r="K98" s="76"/>
      <c r="T98" s="77"/>
      <c r="AT98" s="78" t="s">
        <v>47</v>
      </c>
      <c r="AU98" s="78" t="s">
        <v>39</v>
      </c>
    </row>
    <row r="99" spans="2:12" s="72" customFormat="1" ht="23.5" customHeight="1">
      <c r="B99" s="79"/>
      <c r="C99" s="80"/>
      <c r="D99" s="80"/>
      <c r="E99" s="80" t="s">
        <v>96</v>
      </c>
      <c r="F99" s="80"/>
      <c r="G99" s="80"/>
      <c r="H99" s="80"/>
      <c r="I99" s="80"/>
      <c r="J99" s="80"/>
      <c r="K99" s="81"/>
      <c r="L99" s="73"/>
    </row>
    <row r="100" spans="2:12" s="6" customFormat="1" ht="7" customHeight="1">
      <c r="B100" s="11"/>
      <c r="C100" s="63"/>
      <c r="D100" s="63"/>
      <c r="E100" s="63"/>
      <c r="F100" s="63"/>
      <c r="G100" s="63"/>
      <c r="H100" s="63"/>
      <c r="I100" s="63"/>
      <c r="J100" s="63"/>
      <c r="K100" s="63"/>
      <c r="L100" s="5"/>
    </row>
  </sheetData>
  <autoFilter ref="A46:A100"/>
  <mergeCells count="9">
    <mergeCell ref="L2:V2"/>
    <mergeCell ref="E35:H35"/>
    <mergeCell ref="E37:H37"/>
    <mergeCell ref="E39:H39"/>
    <mergeCell ref="E7:H7"/>
    <mergeCell ref="E9:H9"/>
    <mergeCell ref="E11:H11"/>
    <mergeCell ref="E13:H13"/>
    <mergeCell ref="E33:H33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3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2023-04-25T09:34:24Z</cp:lastPrinted>
  <dcterms:created xsi:type="dcterms:W3CDTF">2023-02-27T09:27:20Z</dcterms:created>
  <dcterms:modified xsi:type="dcterms:W3CDTF">2023-05-10T12:56:55Z</dcterms:modified>
  <cp:category/>
  <cp:version/>
  <cp:contentType/>
  <cp:contentStatus/>
</cp:coreProperties>
</file>