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pavla.charvatova" reservationPassword="0"/>
  <workbookPr/>
  <bookViews>
    <workbookView xWindow="240" yWindow="120" windowWidth="14940" windowHeight="9225" activeTab="0"/>
  </bookViews>
  <sheets>
    <sheet name="SO 001" sheetId="1" r:id="rId1"/>
    <sheet name="SO 102,103,104" sheetId="2" r:id="rId2"/>
    <sheet name="SO 306" sheetId="3" r:id="rId3"/>
    <sheet name="SO 501" sheetId="4" r:id="rId4"/>
  </sheets>
  <definedNames/>
  <calcPr/>
  <webPublishing/>
</workbook>
</file>

<file path=xl/sharedStrings.xml><?xml version="1.0" encoding="utf-8"?>
<sst xmlns="http://schemas.openxmlformats.org/spreadsheetml/2006/main" count="1753" uniqueCount="484">
  <si>
    <t>ASPE10</t>
  </si>
  <si>
    <t>S</t>
  </si>
  <si>
    <t>Firma: ÚDRŽBA SILNIC Královéhradeckého kraje a.s.</t>
  </si>
  <si>
    <t>Soupis prací objektu</t>
  </si>
  <si>
    <t xml:space="preserve">Stavba: </t>
  </si>
  <si>
    <t>33119</t>
  </si>
  <si>
    <t>II/284 Miletín, vjezd od Lázní Bělohrad – náměstí včetně odvodnění_Miletín_neoceněný</t>
  </si>
  <si>
    <t>O</t>
  </si>
  <si>
    <t>Rozpočet:</t>
  </si>
  <si>
    <t>0,00</t>
  </si>
  <si>
    <t>15,00</t>
  </si>
  <si>
    <t>21,00</t>
  </si>
  <si>
    <t>3</t>
  </si>
  <si>
    <t>2</t>
  </si>
  <si>
    <t>SO 001</t>
  </si>
  <si>
    <t>Vedlejší a ostatní náklady - SO102, SO103, SO104, SO306, SO501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</si>
  <si>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</si>
  <si>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</si>
  <si>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</si>
  <si>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</si>
  <si>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</si>
  <si>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</si>
  <si>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</si>
  <si>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</si>
  <si>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</si>
  <si>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</si>
  <si>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</si>
  <si>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</si>
  <si>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</si>
  <si>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</si>
  <si>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</si>
  <si>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</si>
  <si>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</si>
  <si>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</si>
  <si>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</si>
  <si>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</si>
  <si>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02730</t>
  </si>
  <si>
    <t/>
  </si>
  <si>
    <t>POMOC PRÁCE ZŘÍZ NEBO ZAJIŠŤ OCHRANU INŽENÝRSKÝCH SÍTÍ</t>
  </si>
  <si>
    <t>KPL</t>
  </si>
  <si>
    <t>PP</t>
  </si>
  <si>
    <t>Zajištění inženýrských sítí během realizace stavby dle požadavku správců. Nutné vytyčení všech podzemních sítí s protokolárním zápisem příslušných správců. Přesnou polohu podzemních vedení ověřit ručně kopanými sondami. Podzemní plynovod, sdělovací kabely, elektrické vedení včetně vrchního vedení, vodovod, v trase příčné přechody apod. Přechody nutno ochránit. Zajištění stavby proti škodě na okolních pozemcích a objektech.   
Délka hlavní stavby 0,380 00  km.  
SO102+SO103+SO104+SO306+SO501  
PEVNÁ CENA</t>
  </si>
  <si>
    <t>VV</t>
  </si>
  <si>
    <t>zajištění a ochrana stávajících IS : 
1=1,000 [A]</t>
  </si>
  <si>
    <t>TS</t>
  </si>
  <si>
    <t>zahrnuje veškeré náklady spojené s objednatelem požadovanými zařízeními</t>
  </si>
  <si>
    <t>02910</t>
  </si>
  <si>
    <t>OSTATNÍ POŽADAVKY - ZEMĚMĚŘIČSKÁ MĚŘENÍ</t>
  </si>
  <si>
    <t>Zaměření skutečného provedení díla ke kolaudaci stavby v délce stavby:  
Délka hlavní stavby 0,380 00  km.  
SO102+SO103+SO104+SO306+SO501  
PEVNÁ CENA  
3x tištěné paré + 1x CD  
PEVNÁ CENA</t>
  </si>
  <si>
    <t>1=1,000 [A]</t>
  </si>
  <si>
    <t>zahrnuje veškeré náklady spojené s objednatelem požadovanými pracemi</t>
  </si>
  <si>
    <t>02911</t>
  </si>
  <si>
    <t>A</t>
  </si>
  <si>
    <t>OSTATNÍ POŽADAVKY - GEODETICKÉ ZAMĚŘENÍ</t>
  </si>
  <si>
    <t>Geometrický oddělovací plán pro majetkové vypořádání vlastnických vztahu, potvrzený katastrálním úřadem.  
Délka hlavní stavby 0,380 00 km.  
SO102+SO103+SO104+SO306+SO501  
PEVNÁ CENA  
12 x tiskem  
PEVNÁ CENA</t>
  </si>
  <si>
    <t>B</t>
  </si>
  <si>
    <t>OSTATNÍ POŽADAVKY - GEODETICKÉ ZAMĚŘENÍ VRSTEV</t>
  </si>
  <si>
    <t>Zaměření vrstev pro určení kubatur sanací  a pro určení kubatur konstrukčních vrstev a celkových plošných a délkových výměr.   
Délka hlavní stavby 0,380 00 km.  
SO102+SO103+SO104+SO306+SO501  
PEVNÁ CENA</t>
  </si>
  <si>
    <t>C</t>
  </si>
  <si>
    <t>Veškerá nutná zaměření nutná k realizaci díla(např.zaměření stavby před výstavbou, vytyčení stavby a obvodu staveniště apod.) a k uvedení stavby do užívání a řádnému předání dokončeného díla.   
Délka hlavní stavby 0,380 00 km.  
SO102+SO103+SO104+SO306+SO501  
PEVNÁ CENA</t>
  </si>
  <si>
    <t>02940</t>
  </si>
  <si>
    <t>OSTATNÍ POŽADAVKY - VYPRACOVÁNÍ DOKUMENTACE</t>
  </si>
  <si>
    <t>Dokumentace skutečného provedení stavby. Výkresy a související písemnosti  
zhotovené stavby potřebné pro evidenci pozemní komunikace. Výkresy odchylek a  
změn stavby oproti PDPS. Ověřené podpisem odpovědného zástupce  
zhotovitele a správce stavby - tiskem ve 4 vyhotoveních a 1 x na CD.   
Délka stavby 0,380 00 km.  
SO102+SO103+SO104+SO306+SO501  
PEVNÁ CENA</t>
  </si>
  <si>
    <t>7</t>
  </si>
  <si>
    <t>02943</t>
  </si>
  <si>
    <t>OSTATNÍ POŽADAVKY - VYPRACOVÁNÍ RDS</t>
  </si>
  <si>
    <t>Realizační dokumentace stavby ( tiskem 3x + 1x CD). Obsah dle směrnice pro dokumentaci staveb PK, v souladu s PDPS, Řeší podrobnosti pro kvalitní a bezpečné zhotovení stavby. Mimo jiné zahrnuje vypracování souřadnicového a výškového pokrytí komunikace, zahuštění příčných řezů pro plynulé řešení, detaily oprav poruch dle TP 82 – Katalog poruch netuhých vozovek, aktualizace dopracování dopravního značení. Detaily řešení propustků. Vypracuje autorizovaná osoba. Odsouhlasí správce stavby. Havarijní plán a protipovodňový plán ( tiskem 2x).  
Délka hlavní stavby 0,380 00 km.  
SO102+SO103+SO104+SO306+SO501  
PEVNÁ CENA</t>
  </si>
  <si>
    <t>8</t>
  </si>
  <si>
    <t>02946</t>
  </si>
  <si>
    <t>OSTAT POŽADAVKY - FOTODOKUMENTACE</t>
  </si>
  <si>
    <t>1 x měsíčně sada barevných fotografií v elektroniceké formě.   
3 x závěrečná fotodokumentace s popisem v tištěné i elektronické podobě.  
Délka stavby 0,380 00 km.  
SO102+SO103+SO104+SO306+SO501  
PEVNÁ CENA</t>
  </si>
  <si>
    <t>položka zahrnuje:  
- fotodokumentaci zadavatelem požadovaného děje a konstrukcí v požadovaných časových intervalech  
- zadavatelem specifikované výstupy (fotografie v papírovém a digitálním formátu) v požadovaném počtu</t>
  </si>
  <si>
    <t>02950</t>
  </si>
  <si>
    <t>OSTATNÍ POŽADAVKY - POSUDKY, KONTROLY, REVIZNÍ ZPRÁVY</t>
  </si>
  <si>
    <t>Zjištění a zdokumentování stávajícího stavu zástavby a objektů vč. fotodokumentace, které mohou být dotčeny stavbou před započetím, v průběhu a na konci stavebních prací.   
Délka hlavní stavby 0,380 00 km vč.objízdných tras.  
SO102+SO103+SO104+SO306+SO501  
PEVNÁ CENA</t>
  </si>
  <si>
    <t>03720</t>
  </si>
  <si>
    <t>POMOC PRÁCE ZAJIŠŤ NEBO ZŘÍZ REGULACI A OCHRANU DOPRAVY</t>
  </si>
  <si>
    <t>Úhrnná částka musí obsahovat veškeré náklady na dočasné úpravy a regulaci  
dopravy (i pěší) na staveništi a nezbytné značení a opatření vyplývající z  
požadavků BOZP na staveništi vč. provizorních lávek a nájezdů, oplocení celé stavby apod.  
Trasy pro pěší v souladu s vyhl. č. 398/2009 Sb., o  
obecných technických požadavcích zabezpečujících bezbariérové užívání staveb.  
Po dobu realizace stavby zajištěn přístup k objektům pro požární techniku, policie,  
záchranné služby.   
Délka hlavní stavby 0,380 00 km.  
SO102+SO103+SO104+SO306+SO501  
PEVNÁ CENA</t>
  </si>
  <si>
    <t>zahrnuje objednatelem povolené náklady na požadovaná zařízení zhotovitele</t>
  </si>
  <si>
    <t>SO 102,103,104</t>
  </si>
  <si>
    <t>Chodníky, parkoviště, autobusová zastávka</t>
  </si>
  <si>
    <t>014112</t>
  </si>
  <si>
    <t>POPLATKY ZA SKLÁDKU TYP S-IO (INERTNÍ ODPAD)</t>
  </si>
  <si>
    <t>T</t>
  </si>
  <si>
    <t>zemina</t>
  </si>
  <si>
    <t>odkopávky pol.č.12273 (2,0 t/m3): 167,86*2,0=335,720 [D] 
rýhy pol.č.13273 (2,0 t/m3): 2,2*2,0=4,400 [M] 
Celkem: D+M=340,120 [N]</t>
  </si>
  <si>
    <t>zahrnuje veškeré poplatky provozovateli skládky související s uložením odpadu na skládce.</t>
  </si>
  <si>
    <t>014122</t>
  </si>
  <si>
    <t>POPLATKY ZA SKLÁDKU TYP S-OO (OSTATNÍ ODPAD)</t>
  </si>
  <si>
    <t>suť a vybourané hmoty</t>
  </si>
  <si>
    <t>kamenivo pol.č.11332 (2,0 t/m3) : 160,59*2,0=321,180 [A] 
obruby pol.č. (2,4 t/m3) : 157*0,35*0,40*2,4=52,752 [B] 
dlažba pol.č.11318 (2,4t/m3) 50% odvoz na skládku : 21,2*0,5*2,4=25,440 [C] 
Celkem: A+B+C=399,372 [D]</t>
  </si>
  <si>
    <t>asfaltové vrstvy</t>
  </si>
  <si>
    <t>dle položky 11333 (2,5 t/m3): 27,21*2,5=68,025 [A]</t>
  </si>
  <si>
    <t>Zemní práce</t>
  </si>
  <si>
    <t>11318</t>
  </si>
  <si>
    <t>ODSTRANĚNÍ KRYTU ZPEVNĚNÝCH PLOCH Z DLAŽDIC</t>
  </si>
  <si>
    <t>M3</t>
  </si>
  <si>
    <t>vč.rozebrání ručně, očištění, nepoškozené budou použity zpět, poškozené a nevhodný formát vč. naložení a odvozu na skládku</t>
  </si>
  <si>
    <t>dle PD C.3 : 
rozšířený chodník : (58+154)*0,1=21,200 [A]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</si>
  <si>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</si>
  <si>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11332</t>
  </si>
  <si>
    <t>ODSTRANĚNÍ PODKLADŮ ZPEVNĚNÝCH PLOCH Z KAMENIVA NESTMELENÉHO</t>
  </si>
  <si>
    <t>štěrk, kamenivo vč. naložení, odvozu a uložení na skládku</t>
  </si>
  <si>
    <t>dle PD C.3 : 
chodníky + vjezdy : (75+131+1,1)*0,20+(10+6,5+8,8+1,9+2,5+1,4+3,1)*0,25=49,970 [A] 
parkovací místa : (27,5+27,5+27,5+53,2)*0,40=54,280 [B] 
rozjezdy asf.ploch + úrava rozjezdů dle potřeby : (20+30)*0,45=22,500 [C] 
bus záliv : 65,2*0,45=29,340 [D] 
chodník bus : 45*0,10=4,500 [E] 
Celkem: A+B+C+D+E=160,590 [F]</t>
  </si>
  <si>
    <t>11333</t>
  </si>
  <si>
    <t>ODSTRANĚNÍ PODKLADU ZPEVNĚNÝCH PLOCH S ASFALT POJIVEM</t>
  </si>
  <si>
    <t>asf.vrstvy vč. naložení, odvozu a uložení na skládku</t>
  </si>
  <si>
    <t>dle PD C.3 :  
rozjezdy asf.ploch + úrava rozjezdů dle potřeby : (20+30)*0,15=7,500 [C] 
bus záliv : 65,2*0,15=9,780 [D] 
chodník + zeleň bus : (45+21,2)*0,15=9,930 [E] 
Celkem: C+D+E=27,210 [F]</t>
  </si>
  <si>
    <t>11352</t>
  </si>
  <si>
    <t>ODSTRANĚNÍ CHODNÍKOVÝCH A SILNIČNÍCH OBRUBNÍKŮ BETONOVÝCH</t>
  </si>
  <si>
    <t>M</t>
  </si>
  <si>
    <t>vč. naložení, odvoz a uložení na placenou skládku</t>
  </si>
  <si>
    <t>dle PD C.3 : 
odstranění obrub v místě parkoviště : 120=120,000 [A] 
v místě rozšíření chodníku u čp.114, 115, 228 : 37=37,000 [B] 
Celkem: A+B=157,000 [C]</t>
  </si>
  <si>
    <t>11372</t>
  </si>
  <si>
    <t>FRÉZOVÁNÍ ZPEVNĚNÝCH PLOCH ASFALTOVÝCH</t>
  </si>
  <si>
    <t>naložení, odvoz a uložení, zhotovitel v ceně zohlední možnost zpětného využití vybouraného/recyklovaného materiálu</t>
  </si>
  <si>
    <t>dle PD C.3 :  
rozjezdy asf.ploch + úrava rozjezdů dle potřeby : (20+30)*0,05=2,500 [C] 
bus záliv : 65,2*0,05=3,260 [D] 
chodník + zeleň bus : (45+21,2)*0,05=3,310 [E] 
Celkem: C+D+E=9,070 [F]</t>
  </si>
  <si>
    <t>113765</t>
  </si>
  <si>
    <t>FRÉZOVÁNÍ DRÁŽKY PRŮŘEZU DO 600MM2 V ASFALTOVÉ VOZOVCE</t>
  </si>
  <si>
    <t>10x50mm</t>
  </si>
  <si>
    <t>dle PD C.3 : 
napojení úprava asf.rozjezdů a na stáv.stav + dle potřeby: 11+20=31,000 [B]</t>
  </si>
  <si>
    <t>Položka zahrnuje veškerou manipulaci s vybouranou sutí a s vybouranými hmotami vč. uložení na skládku.</t>
  </si>
  <si>
    <t>12273</t>
  </si>
  <si>
    <t>ODKOPÁVKY A PROKOPÁVKY OBECNÉ TŘ. I</t>
  </si>
  <si>
    <t>vč. naložení, odvozu a uložení na skládku</t>
  </si>
  <si>
    <t>dle PD C.3, D.1.1.4 : 
zeleň, kačírek : (33,4+4,7+16,6+51,8+4,9+10,7+45,2)*0,15+(6,9+2,6+2,8+11,6)*0,15=28,680 [B] 
sanace podloží akt.zóny : 
AZ záliv + vyrovnání pláně (prům.tl.10cm): 65,2*(0,30+0,10)=26,080 [A] 
AZ chodníků a vjezdů+parkoviště : (75+131+1,1)*0,3+(10+6,5+8,8+1,9+2,5+1,4+3,1)*0,3+(27,5+27,5+27,5+53,2)*0,30=113,100 [C] 
Celkem: B+A+C=167,860 [D]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</si>
  <si>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</si>
  <si>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11</t>
  </si>
  <si>
    <t>13273</t>
  </si>
  <si>
    <t>HLOUBENÍ RÝH ŠÍŘ DO 2M PAŽ I NEPAŽ TŘ. I</t>
  </si>
  <si>
    <t>bet.základy sl.dzn : 11*0,5*0,5*0,8=2,200 [N]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</si>
  <si>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</si>
  <si>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12</t>
  </si>
  <si>
    <t>18110</t>
  </si>
  <si>
    <t>ÚPRAVA PLÁNĚ SE ZHUTNĚNÍM V HORNINĚ TŘ. I</t>
  </si>
  <si>
    <t>M2</t>
  </si>
  <si>
    <t>dle PD C.3, D.1.1.4 : 
bus záliv + vyrovnání pláně (prům.tl.10cm): 65,2=65,200 [A] 
chodníky a vjezdy + parkoviště : (75+131+1,1)+(10+6,5+8,8+1,9+2,5+1,4+3,1)+(27,5+27,5+27,5+53,2)=377,000 [C] 
Celkem: A+C=442,200 [D]</t>
  </si>
  <si>
    <t>položka zahrnuje úpravu pláně včetně vyrovnání výškových rozdílů. Míru zhutnění určuje projekt.</t>
  </si>
  <si>
    <t>13</t>
  </si>
  <si>
    <t>18232</t>
  </si>
  <si>
    <t>ROZPROSTŘENÍ ORNICE V ROVINĚ V TL DO 0,15M</t>
  </si>
  <si>
    <t>vč. dovozu a získání vhodné zeminy ze zemníku</t>
  </si>
  <si>
    <t>dle PD C.3 - zeleň : 33,4+4,7+16,6+51,8+4,9+10,7+45,2+21,2=188,500 [A]</t>
  </si>
  <si>
    <t>položka zahrnuje:  
nutné přemístění ornice z dočasných skládek vzdálených do 50m  
rozprostření ornice v předepsané tloušťce v rovině a ve svahu do 1:5</t>
  </si>
  <si>
    <t>14</t>
  </si>
  <si>
    <t>18241</t>
  </si>
  <si>
    <t>ZALOŽENÍ TRÁVNÍKU RUČNÍM VÝSEVEM</t>
  </si>
  <si>
    <t>Zahrnuje dodání předepsané travní směsi, její výsev na ornici, zalévání, první pokosení, to vše bez ohledu na sklon terénu</t>
  </si>
  <si>
    <t>15</t>
  </si>
  <si>
    <t>18600</t>
  </si>
  <si>
    <t>ZALÉVÁNÍ VODOU</t>
  </si>
  <si>
    <t>zeleň - tráva : 188,5*2*0,01=3,770 [A]</t>
  </si>
  <si>
    <t>položka zahrnuje veškerý materiál, výrobky a polotovary, včetně mimostaveništní a vnitrostaveništní dopravy (rovněž přesuny), včetně naložení a složení, případně s uložením</t>
  </si>
  <si>
    <t>Základy</t>
  </si>
  <si>
    <t>16</t>
  </si>
  <si>
    <t>21452</t>
  </si>
  <si>
    <t>SANAČNÍ VRSTVY Z KAMENIVA DRCENÉHO</t>
  </si>
  <si>
    <t>ŠD fr.0/63  
- položka bude čerpána dle skutečnosti na základě průkazních zkoušek a se souhlasem TDS</t>
  </si>
  <si>
    <t>sanace podloží akt.zóny : 
AZ záliv + vyrovnání pláně (prům.tl.10cm): 65,2*(0,30+0,10)=26,080 [A] 
AZ chodníků a vjezdů+parkoviště : (75+131+1,1)*0,3+(10+6,5+8,8+1,9+2,5+1,4+3,1)*0,3+(27,5+27,5+27,5+53,2)*0,30=113,100 [C] 
Celkem: A+C=139,180 [D]</t>
  </si>
  <si>
    <t>položka zahrnuje dodávku předepsaného kameniva, mimostaveništní a vnitrostaveništní dopravu a jeho uložení  
není-li v zadávací dokumentaci uvedeno jinak, jedná se o nakupovaný materiál</t>
  </si>
  <si>
    <t>17</t>
  </si>
  <si>
    <t>21461</t>
  </si>
  <si>
    <t>SEPARAČNÍ GEOTEXTILIE</t>
  </si>
  <si>
    <t>vlastnosti filtrační a separační CBR &gt; 3 kN, odolnost proti proražení &lt; 10 mm, tažnost &gt; 50 %, min.40kN/m, vč.přesahů   
- položka bude čerpána dle skutečnosti na základě průkazních zkoušek a se souhlasem TDS</t>
  </si>
  <si>
    <t>sanace podloží akt.zóny : 
AZ záliv + vyrovnání pláně (prům.tl.10cm): 65,2=65,200 [A] 
AZ chodníků a vjezdů+parkoviště : (75+131+1,1)+(10+6,5+8,8+1,9+2,5+1,4+3,1)+(27,5+27,5+27,5+53,2)=377,000 [C] 
Celkem: A+C=442,200 [D]</t>
  </si>
  <si>
    <t>Položka zahrnuje:  
- dodávku předepsané geotextilie  
- úpravu, očištění a ochranu podkladu  
- přichycení k podkladu, případně zatížení  
- úpravy spojů a zajištění okrajů  
- úpravy pro odvodnění  
- nutné přesahy  
- mimostaveništní a vnitrostaveništní dopravu</t>
  </si>
  <si>
    <t>18</t>
  </si>
  <si>
    <t>21461A</t>
  </si>
  <si>
    <t>SEPARAČNÍ GEOTEXTILIE DO 100G/M2</t>
  </si>
  <si>
    <t>pod kačírek podél parkovacích míst: 6,9+2,6+2,8+11,6=23,900 [A]</t>
  </si>
  <si>
    <t>Vodorovné konstrukce</t>
  </si>
  <si>
    <t>19</t>
  </si>
  <si>
    <t>451314</t>
  </si>
  <si>
    <t>PODKLADNÍ A VÝPLŇOVÉ VRSTVY Z PROSTÉHO BETONU C25/30</t>
  </si>
  <si>
    <t>C20/25nXF3 - betonové základy pro sloupky svislého DZN</t>
  </si>
  <si>
    <t>bet.základy sl. dzn : 11*0,5*0,5*0,8=2,200 [N]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</si>
  <si>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</si>
  <si>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20</t>
  </si>
  <si>
    <t>45157</t>
  </si>
  <si>
    <t>PODKLADNÍ A VÝPLŇOVÉ VRSTVY Z KAMENIVA TĚŽENÉHO</t>
  </si>
  <si>
    <t>kačírek fr.8/16</t>
  </si>
  <si>
    <t>dle PD C.3 : 6,9+2,6+2,8+11,6=23,900 [A]</t>
  </si>
  <si>
    <t>Komunikace</t>
  </si>
  <si>
    <t>21</t>
  </si>
  <si>
    <t>56330</t>
  </si>
  <si>
    <t>VOZOVKOVÉ VRSTVY ZE ŠTĚRKODRTI</t>
  </si>
  <si>
    <t>ŠDa fr. 0/32</t>
  </si>
  <si>
    <t>dle PD C.3 : 
chodníky + vjezdy : (75+131+1,1)*0,15+(10+6,5+8,8+1,9+2,5+1,4+3,1)*0,15=36,195 [A] 
parkovací místa : (27,5+27,5+27,5+53,2)*0,25=33,925 [B] 
rozjezdy asf.ploch + úrava rozjezdů dle potřeby : (20+30)*0,45=22,500 [C] 
bus záliv : 65,2*0,45=29,340 [D] 
chodník bus : 45*0,15=6,750 [E] 
Celkem: A+B+C+D+E=128,710 [F]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</si>
  <si>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</si>
  <si>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22</t>
  </si>
  <si>
    <t>ŠDa fr.0/63</t>
  </si>
  <si>
    <t>23</t>
  </si>
  <si>
    <t>572211</t>
  </si>
  <si>
    <t>SPOJOVACÍ POSTŘIK Z ASFALTU DO 0,5KG/M2</t>
  </si>
  <si>
    <t>0,3 kg asf./m2</t>
  </si>
  <si>
    <t>rozjezdy asf.ploch + úrava rozjezdů dle potřeby : (20+30)=50,000 [C] 
bus záliv : 65,2=65,200 [D] 
Celkem: C+D=115,200 [E]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</si>
  <si>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</si>
  <si>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24</t>
  </si>
  <si>
    <t>574A34</t>
  </si>
  <si>
    <t>ASFALTOVÝ BETON PRO OBRUSNÉ VRSTVY ACO 11+, 11S TL. 40MM</t>
  </si>
  <si>
    <t>nemodifikovaný ACO 11+ 50/70 v tl.40mm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</si>
  <si>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</si>
  <si>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25</t>
  </si>
  <si>
    <t>574C66</t>
  </si>
  <si>
    <t>ASFALTOVÝ BETON PRO LOŽNÍ VRSTVY ACL 16+, 16S TL. 70MM</t>
  </si>
  <si>
    <t>nemodifikovaný ACL 16+ 50/70 v tl.70mm</t>
  </si>
  <si>
    <t>26</t>
  </si>
  <si>
    <t>58251</t>
  </si>
  <si>
    <t>DLÁŽDĚNÉ KRYTY Z BETONOVÝCH DLAŽDIC DO LOŽE Z KAMENIVA</t>
  </si>
  <si>
    <t>betonová dlažba 30x30x5cm dle stávající dlažby  
použijí se stávající a nedostatek bude doplněn novými - předpoklad 50%</t>
  </si>
  <si>
    <t>dle PD C.3 : 
nový kryt chodníků :  75+131=206,000 [A] 
bus zastávky : (45-12*0,4-1,6*0,8-0,8)=38,120 [B] 
Celkem: A+B=244,120 [C]</t>
  </si>
  <si>
    <t>- dodání dlažebního materiálu v požadované kvalitě, dodání materiálu pro předepsané  lože v tloušťce předepsané dokumentací a pro předepsanou výplň spar  
- očištění podkladu  
- uložení dlažby dle předepsaného technologického předpisu včetně předepsané podkladní vrstvy a předepsané výplně spar  
- zřízení vrstvy bez rozlišení šířky, pokládání vrstvy po etapách 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</t>
  </si>
  <si>
    <t>27</t>
  </si>
  <si>
    <t>582612</t>
  </si>
  <si>
    <t>KRYTY Z BETON DLAŽDIC SE ZÁMKEM ŠEDÝCH TL 80MM DO LOŽE Z KAM</t>
  </si>
  <si>
    <t>bet.dlažba skladebná 20x10x8cm přírodní</t>
  </si>
  <si>
    <t>dle PD C.3 : 
parkovací místa : 27,5+27,5+27,5+53,2=135,700 [A]</t>
  </si>
  <si>
    <t>28</t>
  </si>
  <si>
    <t>582614</t>
  </si>
  <si>
    <t>KRYTY Z BETON DLAŽDIC SE ZÁMKEM BAREV TL 60MM DO LOŽE Z KAM</t>
  </si>
  <si>
    <t>betonová dlažba skladebná 20x10x6cm červená hladká</t>
  </si>
  <si>
    <t>dle PD C.3 : 
kontrastní pás bus : 12*0,4=4,800 [A]</t>
  </si>
  <si>
    <t>29</t>
  </si>
  <si>
    <t>58261A</t>
  </si>
  <si>
    <t>KRYTY Z BETON DLAŽDIC SE ZÁMKEM BAREV RELIÉF TL 60MM DO LOŽE Z KAM</t>
  </si>
  <si>
    <t>betonová dlažba skladebná pro nevidomé 20x10x6cm červená</t>
  </si>
  <si>
    <t>dle PD C.3 : 
vyrovný a signální pás : 1,1+0,8+1,6*0,8=3,180 [A]</t>
  </si>
  <si>
    <t>30</t>
  </si>
  <si>
    <t>58261B</t>
  </si>
  <si>
    <t>KRYTY Z BETON DLAŽDIC SE ZÁMKEM BAREV RELIÉF TL 80MM DO LOŽE Z KAM</t>
  </si>
  <si>
    <t>betonová dlažba skladebná 20x10x8cm pro nevidomé bílá</t>
  </si>
  <si>
    <t>dle PD C.3 :  
varovné pásy ve vjezdech : 2,5+1,4+3,1=7,000 [A]</t>
  </si>
  <si>
    <t>31</t>
  </si>
  <si>
    <t>587205</t>
  </si>
  <si>
    <t>PŘEDLÁŽDĚNÍ KRYTU Z BETONOVÝCH DLAŽDIC</t>
  </si>
  <si>
    <t>30x30cm</t>
  </si>
  <si>
    <t>napojení nových ploch na stávající kryt dle potřeby : 40=40,000 [A]</t>
  </si>
  <si>
    <t>- pod pojmem *předláždění* se rozumí rozebrání stávající dlažby a pokládka dlažby ze stávajícího dlažebního materiálu (bez dodávky nového)  
- zahrnuje nezbytnou manipulaci s tímto materiálem (nakládání, doprava, složení, očištění)  
- dodání a rozprostření materiálu pro lože a jeho tloušťku předepsanou dokumentací a pro předepsanou výplň spar  
- eventuelní doplnění plochy s použitím nového materiálu se vykazuje v položce č.582</t>
  </si>
  <si>
    <t>Přidružená stavební výroba</t>
  </si>
  <si>
    <t>32</t>
  </si>
  <si>
    <t>711117</t>
  </si>
  <si>
    <t>IZOLACE BĚŽNÝCH KONSTRUKCÍ PROTI ZEMNÍ VLHKOSTI Z PE FÓLIÍ</t>
  </si>
  <si>
    <t>nopová fólie s nopy o výšce 20 mm, tl.1,0mm, černá</t>
  </si>
  <si>
    <t>dle PD C.3 podél zástavby v místě nového chodníku + v místě kačírku : 
(37,1+57,5+35,5)*0,5+(3*13+27)*0,5=98,050 [A]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</si>
  <si>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geotextilii</t>
  </si>
  <si>
    <t>33</t>
  </si>
  <si>
    <t>72124</t>
  </si>
  <si>
    <t>R</t>
  </si>
  <si>
    <t>LAPAČE STŘEŠNÍCH SPLAVENIN</t>
  </si>
  <si>
    <t>KUS</t>
  </si>
  <si>
    <t>Lapač střešních nečistot DN75-125, PP vč. napojení a tvarovek</t>
  </si>
  <si>
    <t>výměna stávajících dle SO301 přílohy D.1.3.9 : 32=32,000 [A]</t>
  </si>
  <si>
    <t>- výrobní dokumentaci (včetně technologického předpisu)  
- dodání veškerého instalačního a  pomocného  materiálu  (trouby,  trubky,  armatury,  tvarové  kusy,  spojovací a těsnící materiál a pod.), podpěrných, závěsných, upevňovacích prvků, včetně potřebných úprav  
- zednické výpomoci, jako je vysekávání kapes a rýh, jejich vyplnění a začištění  
- úprava podkladu a osazení podpěr, osazení a očištění podkladu a podpěr  
- zřízení plně funkční instalace, kompletní soustavy, podle příslušného technologického předpisu  
- zřízení instalace i jednotlivých částí po etapách, včetně pracovních spar a spojů  
- úprava a příprava prostupů, okolí podpěr, zaústění a napojení a upevnění odpadních výustek  
- úprava, očištění a ošetření prostoru kolem instalace</t>
  </si>
  <si>
    <t>34</t>
  </si>
  <si>
    <t>743121</t>
  </si>
  <si>
    <t>OSVĚTLOVACÍ STOŽÁR  PEVNÝ ŽÁROVĚ ZINKOVANÝ DÉLKY DO 6 M</t>
  </si>
  <si>
    <t>nasvětlení přechodu 2 svítidla vč.výložníků - komplatní dodávka vč.materiálu, zemních prací a projektové dokumentace, revize apod.  
1 výložník se svítidlem umístěno na fasádě pošty</t>
  </si>
  <si>
    <t>přechod pro chodce u čp.100 : 2=2,000 [A]</t>
  </si>
  <si>
    <t>1. Položka obsahuje:  
 – základovou konstrukci a veškeré příslušenství  
 – připojovací svorkovnici ve třídě izolace II ( pro 2x svítidlo ) a kabelové vedení ke svítidlům  
 – uzavírací nátěr, technický popis viz. projektová dokumentace  
2. Způsob měření:  
Udává se počet kusů kompletní konstrukce nebo práce.</t>
  </si>
  <si>
    <t>Potrubí</t>
  </si>
  <si>
    <t>35</t>
  </si>
  <si>
    <t>89923</t>
  </si>
  <si>
    <t>VÝŠKOVÁ ÚPRAVA KRYCÍCH HRNCŮ</t>
  </si>
  <si>
    <t>předpoklad povrchové znaky : 20=20,000 [A]</t>
  </si>
  <si>
    <t>- položka výškové úpravy zahrnuje všechny nutné práce a materiály pro zvýšení nebo snížení zařízení (včetně nutné úpravy stávajícího povrchu vozovky nebo chodníku).</t>
  </si>
  <si>
    <t>Ostatní konstrukce a práce</t>
  </si>
  <si>
    <t>36</t>
  </si>
  <si>
    <t>91297</t>
  </si>
  <si>
    <t>DOPRAVNÍ ZRCADLO</t>
  </si>
  <si>
    <t>průměr zrcadla 75 cm dle TP 119</t>
  </si>
  <si>
    <t>dle PD C.3 : vlivem stávající zástavby osazení zrcadla pro oba směry : 2=2,000 [A]</t>
  </si>
  <si>
    <t>položka zahrnuje:  
- dodání a osazení zrcadla včetně nutných zemních prací  
- předepsaná povrchová úprava  
- vnitrostaveništní a mimostaveništní doprava  
- odrazky plastové nebo z retroreflexní fólie.</t>
  </si>
  <si>
    <t>37</t>
  </si>
  <si>
    <t>914123</t>
  </si>
  <si>
    <t>DOPRAVNÍ ZNAČKY ZÁKLADNÍ VELIKOSTI OCELOVÉ FÓLIE TŘ 1 - DEMONTÁŽ</t>
  </si>
  <si>
    <t>vč. naložení, odvozu vč.likvidace</t>
  </si>
  <si>
    <t>dle PD C.3 :  
odstranění : 1+1=2,000 [A] 
výměna : 4=4,000 [B] 
Celkem: A+B=6,000 [C]</t>
  </si>
  <si>
    <t>Položka zahrnuje odstranění, demontáž a odklizení materiálu s odvozem na předepsané místo</t>
  </si>
  <si>
    <t>38</t>
  </si>
  <si>
    <t>914131</t>
  </si>
  <si>
    <t>DOPRAVNÍ ZNAČKY ZÁKLADNÍ VELIKOSTI OCELOVÉ FÓLIE TŘ 2 - DODÁVKA A MONTÁŽ</t>
  </si>
  <si>
    <t>retroreflexní úprava pro sil.II třídy - RA2, základní velikost  
dle stanovení místní úpravy provozu na pozemních komunikacích</t>
  </si>
  <si>
    <t>IP10a : 1=1,000 [A] 
IJ 4b : 1+1=2,000 [B] 
IP4b : 1=1,000 [C] 
B2 : 1=1,000 [D] 
IP11+E9 : 2+2=4,000 [E] 
P6 : 3=3,000 [F] 
Celkem: A+B+C+D+E+F=12,000 [G]</t>
  </si>
  <si>
    <t>položka zahrnuje:  
- dodávku a montáž značek v požadovaném provedení</t>
  </si>
  <si>
    <t>39</t>
  </si>
  <si>
    <t>914921</t>
  </si>
  <si>
    <t>SLOUPKY A STOJKY DOPRAVNÍCH ZNAČEK Z OCEL TRUBEK DO PATKY - DODÁVKA A MONTÁŽ</t>
  </si>
  <si>
    <t>do patky z betonu z C20/25XF2</t>
  </si>
  <si>
    <t>dle PD C.3 : 1+2+1+1+2+3+1=11,000 [A]</t>
  </si>
  <si>
    <t>položka zahrnuje:  
- sloupky a upevňovací zařízení včetně jejich osazení (betonová patka, zemní práce)</t>
  </si>
  <si>
    <t>40</t>
  </si>
  <si>
    <t>914923</t>
  </si>
  <si>
    <t>SLOUPKY A STOJKY DZ Z OCEL TRUBEK DO PATKY DEMONTÁŽ</t>
  </si>
  <si>
    <t>dle PD C.3 : 6=6,000 [A]</t>
  </si>
  <si>
    <t>41</t>
  </si>
  <si>
    <t>915111</t>
  </si>
  <si>
    <t>VODOROVNÉ DOPRAVNÍ ZNAČENÍ BARVOU HLADKÉ - DODÁVKA A POKLÁDKA</t>
  </si>
  <si>
    <t>V11a žlutá, V10a bílá</t>
  </si>
  <si>
    <t>V11a : 2*(6,1+24+6,1)*0,125+2*1,8=12,650 [A] 
V10a : 6*2*0,125=1,500 [B] 
Celkem: A+B=14,150 [C]</t>
  </si>
  <si>
    <t>položka zahrnuje:  
- dodání a pokládku nátěrového materiálu (měří se pouze natíraná plocha)  
- předznačení a reflexní úpravu</t>
  </si>
  <si>
    <t>42</t>
  </si>
  <si>
    <t>915211</t>
  </si>
  <si>
    <t>VODOROVNÉ DOPRAVNÍ ZNAČENÍ PLASTEM HLADKÉ - DODÁVKA A POKLÁDKA</t>
  </si>
  <si>
    <t>bílá</t>
  </si>
  <si>
    <t>V10a : 6*2*0,125=1,500 [B]</t>
  </si>
  <si>
    <t>43</t>
  </si>
  <si>
    <t>žlutá</t>
  </si>
  <si>
    <t>V11a : 2*(6,1+24+6,1)*0,125+2*1,8=12,650 [A]</t>
  </si>
  <si>
    <t>44</t>
  </si>
  <si>
    <t>917212</t>
  </si>
  <si>
    <t>ZÁHONOVÉ OBRUBY Z BETONOVÝCH OBRUBNÍKŮ ŠÍŘ 80MM</t>
  </si>
  <si>
    <t>betonové obruby 80/250/1000 do bet.lože z C20/25nXF3</t>
  </si>
  <si>
    <t>dle PD C.3 : 
bus : 3,1+23,6+23,6=50,300 [A]</t>
  </si>
  <si>
    <t>Položka zahrnuje:  
dodání a pokládku betonových obrubníků o rozměrech předepsaných zadávací dokumentací  
betonové lože i boční betonovou opěrku.</t>
  </si>
  <si>
    <t>45</t>
  </si>
  <si>
    <t>917223</t>
  </si>
  <si>
    <t>SILNIČNÍ A CHODNÍKOVÉ OBRUBY Z BETONOVÝCH OBRUBNÍKŮ ŠÍŘ 100MM</t>
  </si>
  <si>
    <t>10/25/1000 do bet. lože z C20/25nXF3</t>
  </si>
  <si>
    <t>dle PD C.3 - ve vjezdech : 3,9+2,6+2,7+1,1+1,1+2,1+2,1=15,600 [A]</t>
  </si>
  <si>
    <t>46</t>
  </si>
  <si>
    <t>917224</t>
  </si>
  <si>
    <t>SILNIČNÍ A CHODNÍKOVÉ OBRUBY Z BETONOVÝCH OBRUBNÍKŮ ŠÍŘ 150MM</t>
  </si>
  <si>
    <t>15/25/1000, 15/15/1000, L+P náběhy do bet. lože z C20/25nXF3</t>
  </si>
  <si>
    <t>dle PD C.3 : 
výměna obrub podél vozovky : 37+3,2=40,200 [A] 
bus záliv : (31,5-12-1-1)=17,500 [B] 
parkovací místa : 3,1+13,4+2,6+2,6+13,4+2,4+2,5+2,5+13,4+2,6+27+2,7=88,200 [C] 
Celkem: A+B+C=145,900 [D]</t>
  </si>
  <si>
    <t>47</t>
  </si>
  <si>
    <t>15/30/1000  do bet. lože z C20/25nXF3</t>
  </si>
  <si>
    <t>dle PD C.3 : 
nástupní hrana : 12=12,000 [A]</t>
  </si>
  <si>
    <t>48</t>
  </si>
  <si>
    <t>919113</t>
  </si>
  <si>
    <t>ŘEZÁNÍ ASFALTOVÉHO KRYTU VOZOVEK TL DO 150MM</t>
  </si>
  <si>
    <t>dle potřeby např. zarovnání hran : 60=60,000 [A]</t>
  </si>
  <si>
    <t>položka zahrnuje řezání vozovkové vrstvy v předepsané tloušťce, včetně spotřeby vody</t>
  </si>
  <si>
    <t>49</t>
  </si>
  <si>
    <t>931325</t>
  </si>
  <si>
    <t>TĚSNĚNÍ DILATAČ SPAR ASF ZÁLIVKOU MODIFIK PRŮŘ DO 600MM2</t>
  </si>
  <si>
    <t>zalití spáry modifikovanou asf.zálivkou</t>
  </si>
  <si>
    <t>položka zahrnuje dodávku a osazení předepsaného materiálu, očištění ploch spáry před úpravou, očištění okolí spáry po úpravě  
nezahrnuje těsnící profil</t>
  </si>
  <si>
    <t>SO 306</t>
  </si>
  <si>
    <t>Přeložka vodovodu</t>
  </si>
  <si>
    <t>přebytek zeminy pol.č.13273: 116,05*2,0=232,100 [A]</t>
  </si>
  <si>
    <t>vybour. potrubí dle pol.96911 a 96912: 2,2*0,001+68,6*0,002=0,139 [A] 
kamenivo pol.11332: 23,37*2,1=49,077 [B] 
Celkem: A+B=49,216 [C]</t>
  </si>
  <si>
    <t>ztížení prací v blízkosti inž sítí (kabelové i trubní vedení)</t>
  </si>
  <si>
    <t>předpokládaný rozsah ztížených prací a zajištění vedení inž.sítí : 
trubní vedení kanalizace cca 70m, kabelové vedení cca 70m : 
1=1,000 [A]</t>
  </si>
  <si>
    <t>dle PD D.1.3.1-6 : 
vodovod PV1 : 68,6*1,1*0,30=22,638 [A] 
přípojka P1: 2,2*1,1*0,30=0,726 [B] 
Celkem: A+B=23,364 [C]</t>
  </si>
  <si>
    <t>dle PD D.1.3.1-6 : 
vodovod PV1 : 68,6*1,6*0,06=6,586 [A] 
přípojka P1: 2,2*1,6*0,06=0,211 [B] 
Celkem: A+B=6,797 [C]</t>
  </si>
  <si>
    <t>vč. naložení, odvozu a uložení na skládku vč.pažení</t>
  </si>
  <si>
    <t>dle PD D.1.3.1-6 : 
vodovod PV1 : 68,6*1,1*(1,9-0,41)=112,435 [A] 
přípojka P1: 2,2*1,1*(1,9-0,41)=3,606 [B] 
Celkem: A+B=116,041 [C]</t>
  </si>
  <si>
    <t>17481</t>
  </si>
  <si>
    <t>ZÁSYP JAM A RÝH Z NAKUPOVANÝCH MATERIÁLŮ</t>
  </si>
  <si>
    <t>zásyp vhodným materiálem dle ČSN</t>
  </si>
  <si>
    <t>dle PD D.1.3.1-6 : 
vodovod PV1 : 68,6*1,1*(1,9-0,41-0,15-0,4)=70,932 [A] 
přípojka P1: 2,2*1,1*(1,9-0,41-0,15-0,4)=2,275 [B] 
Celkem: A+B=73,207 [C]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</si>
  <si>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</si>
  <si>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17581</t>
  </si>
  <si>
    <t>OBSYP POTRUBÍ A OBJEKTŮ Z NAKUPOVANÝCH MATERIÁLŮ</t>
  </si>
  <si>
    <t>štěrkopísek do zrna max 20mm, zhutněno na min.97% PS</t>
  </si>
  <si>
    <t>dle PD D.1.3.1-6 : 
vodovod PV1 : 68,6*1,1*0,40=30,184 [A] 
přípojka P1: 2,2*1,1*0,40=0,968 [B] 
Celkem: A+B=31,152 [C]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</si>
  <si>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  
- zemina vytlačená potrubím o DN do 180mm se od kubatury obsypů neodečítá</t>
  </si>
  <si>
    <t>dle PD D.1.3.1-6 : 
vodovod PV1 : 68,6*1,1=75,460 [A] 
přípojka P1: 2,2*1,1=2,420 [B] 
Celkem: A+B=77,880 [C]</t>
  </si>
  <si>
    <t>opěrné bloky z C20/25 XA1</t>
  </si>
  <si>
    <t>dle PD D.1.3.1,6 + dle potřeby: 6*0,1+0,5=1,100 [A]</t>
  </si>
  <si>
    <t>dle PD D.1.3.1-6 : 
vodovod PV1 : 68,6*1,1*0,15=11,319 [A] 
přípojka P1: 2,2*1,1*0,15=0,363 [B] 
Celkem: A+B=11,682 [C]</t>
  </si>
  <si>
    <t>dle PD D.1.3.1-6 : 
vodovod PV1 : 68,6*1,6=109,760 [A] 
přípojka P1: 2,2*1,6=3,520 [B] 
Celkem: A+B=113,280 [C]</t>
  </si>
  <si>
    <t>87326</t>
  </si>
  <si>
    <t>POTRUBÍ Z TRUB PLASTOVÝCH TLAKOVÝCH SVAŘOVANÝCH DN DO 80MM</t>
  </si>
  <si>
    <t>prům.40x2,4mm, PE100 SDR11 PN16  
vč. tvarovek - litina, PEHD (kolena, přírub, přírubových kolen, zámkových spojů, elektrospojek, elektro kolen apod.)  na potrubí dle kladečského plánu D.1.3.6</t>
  </si>
  <si>
    <t>dle PD D.1.3.1 - 2 - rekonstrukce domovní přípojky P1 : 2,2=2,200 [A]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</si>
  <si>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nezahrnuje tlakové zkoušky ani proplach a dezinfekci</t>
  </si>
  <si>
    <t>87327</t>
  </si>
  <si>
    <t>POTRUBÍ Z TRUB PLASTOVÝCH TLAKOVÝCH SVAŘOVANÝCH DN DO 100MM</t>
  </si>
  <si>
    <t>prům.110x10mm, PE100 SDR11 PN16  
vč. tvarovek - litina, PEHD (kolena, přírub, přírubových kolen, zámkových spojů, elektrospojek, elektro kolen apod.)  na potrubí dle kladečského plánu D.1.3.6</t>
  </si>
  <si>
    <t>dle PD D.1.3.1 - 2 - přeložka vodovodu PV1 : 68,6=68,600 [A]</t>
  </si>
  <si>
    <t>875272</t>
  </si>
  <si>
    <t>POTRUBÍ DREN Z TRUB PLAST (I FLEXIBIL) DN DO 100MM DĚROVANÝCH</t>
  </si>
  <si>
    <t>flexibilní drén DN100</t>
  </si>
  <si>
    <t>dle PD D.1.3.5 - drén v rýze : 68,6=68,600 [A]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</si>
  <si>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</t>
  </si>
  <si>
    <t>87644</t>
  </si>
  <si>
    <t>CHRÁNIČKY Z TRUB PLASTOVÝCH DN DO 250MM</t>
  </si>
  <si>
    <t>prům.225x13,4, PE 100 (SDR17, PN10) vč.kluzných objímek a těsnících manžet</t>
  </si>
  <si>
    <t>dle PD D.1.3.2-6 : 63,5=63,500 [A]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</si>
  <si>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 včetně případně předepsaného utěsnění konců chrániček  
- položky platí pro práce prováděné v prostoru zapaženém i nezapaženém a i v kolektorech, chráničkách</t>
  </si>
  <si>
    <t>891114</t>
  </si>
  <si>
    <t>ŠOUPÁTKA DN DO 40MM</t>
  </si>
  <si>
    <t>chodníkový uzávěr dle profilu přípojky + připojení pomocí mosazných spojek</t>
  </si>
  <si>
    <t>dle PD C.1.3.5 : 1=1,000 [A]</t>
  </si>
  <si>
    <t>- Položka zahrnuje kompletní montáž dle technologického předpisu, dodávku armatury, veškerou mimostaveništní a vnitrostaveništní dopravu.</t>
  </si>
  <si>
    <t>891126</t>
  </si>
  <si>
    <t>ŠOUPÁTKA DN DO 80MM</t>
  </si>
  <si>
    <t>LT šoupátko s přírubami</t>
  </si>
  <si>
    <t>dle PD D.1.3.6 : 1=1,000 [A]</t>
  </si>
  <si>
    <t>891426</t>
  </si>
  <si>
    <t>HYDRANTY PODZEMNÍ DN 80MM</t>
  </si>
  <si>
    <t>krytí potrubý 1,5m</t>
  </si>
  <si>
    <t>dle PD D.1.3.6 - podzemní hydrant H1 : 1=1,000 [A]</t>
  </si>
  <si>
    <t>891827</t>
  </si>
  <si>
    <t>NAVRTÁVACÍ PASY DN DO 100MM</t>
  </si>
  <si>
    <t>pro PE potrubí prům.110/ 1/1/4"</t>
  </si>
  <si>
    <t>891934</t>
  </si>
  <si>
    <t>ZEMNÍ SOUPRAVY DN DO 200MM S POKLOPEM</t>
  </si>
  <si>
    <t>zemní souprava šoupátková pro DN50-200, teleskopická 1,30-1,80m, krytí potrubí 1,80m s poklopem šoupátkovým tuhým</t>
  </si>
  <si>
    <t>dle potřeby : 1=1,000 [A]</t>
  </si>
  <si>
    <t>899308</t>
  </si>
  <si>
    <t>DOPLŇKY NA POTRUBÍ - SIGNALIZAČ VODIČ</t>
  </si>
  <si>
    <t>dle PD D.1.3.5 : 2,2+68,6=70,800 [A]</t>
  </si>
  <si>
    <t>- Položka zahrnuje veškerý materiál, výrobky a polotovary, včetně mimostaveništní a vnitrostaveništní dopravy (rovněž přesuny), včetně naložení a složení,případně s uložením.   
- položka signalizační vodič zahrnuje i kontrolní vývody.</t>
  </si>
  <si>
    <t>899309</t>
  </si>
  <si>
    <t>DOPLŇKY NA POTRUBÍ - VÝSTRAŽNÁ FÓLIE</t>
  </si>
  <si>
    <t>výstražná fólie z PVC šířky 30cm - modrá</t>
  </si>
  <si>
    <t>- Položka zahrnuje veškerý materiál, výrobky a polotovary, včetně mimostaveništní a vnitrostaveništní dopravy (rovněž přesuny), včetně naložení a složení,případně s uložením.</t>
  </si>
  <si>
    <t>899611</t>
  </si>
  <si>
    <t>TLAKOVÉ ZKOUŠKY POTRUBÍ DN DO 80MM</t>
  </si>
  <si>
    <t>- přísun, montáž, demontáž, odsun zkoušecího čerpadla, napuštění tlakovou vodou, dodání vody pro tlakovou zkoušku, montáž a demontáž dílců pro zabezpečení konce zkoušeného úseku potrubí, montáž a demontáž koncových tvarovek, montáž zaslepovací příruby, zaslepení odboček pro armatury a pro odbočující řady.</t>
  </si>
  <si>
    <t>899621</t>
  </si>
  <si>
    <t>TLAKOVÉ ZKOUŠKY POTRUBÍ DN DO 100MM</t>
  </si>
  <si>
    <t>89971</t>
  </si>
  <si>
    <t>PROPLACH A DEZINFEKCE VODOVODNÍHO POTRUBÍ DN DO 80MM</t>
  </si>
  <si>
    <t>- napuštění a vypuštění vody, dodání vody a dezinfekčního prostředku, bakteriologický rozbor vody.</t>
  </si>
  <si>
    <t>89972</t>
  </si>
  <si>
    <t>PROPLACH A DEZINFEKCE VODOVODNÍHO POTRUBÍ DN DO 100MM</t>
  </si>
  <si>
    <t>899901</t>
  </si>
  <si>
    <t>PŘEPOJENÍ PŘÍPOJEK</t>
  </si>
  <si>
    <t>Napojení na stávající potrubí PVC110  
vč. přírubových spojů jištěný proti posunu, litina</t>
  </si>
  <si>
    <t>dle PD D.1.3.6 : 2=2,000 [A]</t>
  </si>
  <si>
    <t>položka zahrnuje řez na potrubí, dodání a osazení příslušných tvarovek a armatur</t>
  </si>
  <si>
    <t>96911</t>
  </si>
  <si>
    <t>VYBOURÁNÍ POTRUBÍ DN DO 50MM VODOVODNÍCH</t>
  </si>
  <si>
    <t>vč. odvozu na skládku</t>
  </si>
  <si>
    <t>dle PD D.1.3.2 - domovní přípojka P1 : 2,2=2,200 [A]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</si>
  <si>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položka zahrnuje veškeré další práce plynoucí z technologického předpisu a z platných předpisů</t>
  </si>
  <si>
    <t>96912</t>
  </si>
  <si>
    <t>VYBOURÁNÍ POTRUBÍ DN DO 100MM VODOVODNÍCH</t>
  </si>
  <si>
    <t>dle PD D.1.3.2 - stávající vodovodní potrubí : 68,6=68,600 [A]</t>
  </si>
  <si>
    <t>SO 501</t>
  </si>
  <si>
    <t>Přeložka plynu</t>
  </si>
  <si>
    <t>přebytek zeminy pol.č.13173 a 13373: (81,52+8)*2,0=179,040 [A]</t>
  </si>
  <si>
    <t>vybour. potrubí dle pol.96932: 26,4*0,003=0,079 [A] 
kamenivo pol.11332: 5,04*2,1=10,584 [B] 
Celkem: A+B=10,663 [C]</t>
  </si>
  <si>
    <t>předpokládaný rozsah ztížených prací a zajištění vedení inž.sítí : 
trubní vedení kanalizace cca 10m, kabelové vedení cca 10m : 
1=1,000 [A]</t>
  </si>
  <si>
    <t>výchozí revize rekonstruovaného STL plynovodu, vč.elektrorevize</t>
  </si>
  <si>
    <t>dle PD D.1.9.4, 5 :  
zásah do kce vozovky pro montážní jámu : 16,8*1,0*0,30=5,040 [A]</t>
  </si>
  <si>
    <t>dle PD D.1.9.4, 5 :  
zásah do kce vozovky (s přesahem) pro montážní jámu : 16,8*1,25*0,06=1,260 [A]</t>
  </si>
  <si>
    <t>13173</t>
  </si>
  <si>
    <t>HLOUBENÍ JAM ZAPAŽ I NEPAŽ TŘ. I</t>
  </si>
  <si>
    <t>dle PD D.1.9.4, 5 :  
výkopy pro montážní jámu : (4,8+4,2)*3,2*1,1+7,8*3,55*1,8=81,522 [A]</t>
  </si>
  <si>
    <t>13373</t>
  </si>
  <si>
    <t>HLOUBENÍ ŠACHET ZAPAŽ I NEPAŽ TŘ. I</t>
  </si>
  <si>
    <t>ruční výkop - sondy : 2*2*2=8,000 [A]</t>
  </si>
  <si>
    <t>dle PD D.1.9.4, 5, 6 : 
zásyp potrubí - jáma : (4,8+4,2)*3,2*(1,1-0,39)+7,8*3,55*(1,8-0,39)=59,491 [A]</t>
  </si>
  <si>
    <t>štěrkopísek fr. 0-16mm, zhutněno na min.97% PS</t>
  </si>
  <si>
    <t>dle PD D.1.9.4, 5, 6 : 
obsyp potrubí - jáma : (4,8+4,2)*3,2*0,29+7,8*3,55*0,29=16,382 [A]</t>
  </si>
  <si>
    <t>dle PD D.1.9.4, 5 :  
výkopy pro montážní jámu : (4,8+4,2)*3,2+7,8*3,55=56,490 [A]</t>
  </si>
  <si>
    <t>dle PD D.1.9.4, 5, 6 : 
obsyp potrubí - jáma : (4,8+4,2)*3,2*0,10+7,8*3,55*0,10=5,649 [A]</t>
  </si>
  <si>
    <t>dle PD D.1.9.4, 5 :  
obnova kce vozovky pro montážní jámu : 16,8*1,0*0,15=2,520 [A]</t>
  </si>
  <si>
    <t>dle PD D.1.9.4, 5 :  
obnova kce vozovky pro montážní jámu : 16,8*1,25=21,000 [A]</t>
  </si>
  <si>
    <t>potrubí plynovodní z PE vč.opláštění vrstvou z pěnového PE100, SDR 11, dn90, vč.elektrotvarovek (např.kolen) apod. kompletní provedení dle specifikace v PD</t>
  </si>
  <si>
    <t>dle PD D.1.9.4, 5, 6 : 9,5=9,500 [A]</t>
  </si>
  <si>
    <t>87634</t>
  </si>
  <si>
    <t>CHRÁNIČKY Z TRUB PLASTOVÝCH DN DO 200MM</t>
  </si>
  <si>
    <t>ochranná trubka PE dn160mm, vč.distančních objímek, manžet chráničky a zaizolovaných konců dle specifikace v PD</t>
  </si>
  <si>
    <t>dle PD D.1.9.3, 4 : 5,5=5,500 [A]</t>
  </si>
  <si>
    <t>87827</t>
  </si>
  <si>
    <t>NASUNUTÍ PLAST TRUB DN DO 100MM DO CHRÁNIČKY</t>
  </si>
  <si>
    <t>dle PD D.1.9.4 : 5,5=5,500 [A]</t>
  </si>
  <si>
    <t>položka zahrnuje:  
pojízdná sedla (objímky)  
případně předepsané utěsnění konců chráničky  
nezahrnuje dodávku potrubí</t>
  </si>
  <si>
    <t>PE dn 90/32</t>
  </si>
  <si>
    <t>dle PD D.1.9.4 v místě odvětrání mezi stlačením : 2=2,000 [A]</t>
  </si>
  <si>
    <t>PE dn 90/65</t>
  </si>
  <si>
    <t>dle PD D.1.9.4 v místě napojení BAY-PASS : 2=2,000 [A]</t>
  </si>
  <si>
    <t>vodič silový Cu jádrem, 2,50mm2 vč.ukončení vodičů</t>
  </si>
  <si>
    <t>potrubí ve výkopu nové + stávající : 18=18,000 [A]</t>
  </si>
  <si>
    <t>výstražná fólie z PVC šířky 22cm - žlutá</t>
  </si>
  <si>
    <t>899311</t>
  </si>
  <si>
    <t>DOPLŇKY NA PLYN POTRUBÍ DN DO 80MM - PROPOJE</t>
  </si>
  <si>
    <t>potrubí plynovodní z PE vč.opláštění vrstvou z pěnového PE, SDR 11, dn65, vč.elektrotvarovek (např.kolen),vč. zmáčknutí potrubí a opravných objímek - kompletní provedení propojení dočasného potrubí BY-PASS viz.PD v dl.cca 18,6m</t>
  </si>
  <si>
    <t>dle PD D.1.9.4, 5, 6 :   
STL Pe dn63 propoj BY-PASS:  1=1,000 [A]</t>
  </si>
  <si>
    <t>- položka propoje zahrnuje dodávku a montáž propojovacího mezikusu, vypracování technologického postupu a práce s ním spojené, dozor správce potrubí.</t>
  </si>
  <si>
    <t>potrubí dn90, zkouška vzduchem vč. vyčištění potrubí před zkouškou 3x</t>
  </si>
  <si>
    <t>tlaková zkouška plynovodního potrubí: 9,5=9,500 [A]</t>
  </si>
  <si>
    <t>- přísun, montáž, demontáž, odsun zkoušecího čerpadla, napuštění vzduchem, dodání vzduchu pro tlakovou zkoušku, montáž a demontáž dílců pro zabezpečení konce zkoušeného úseku potrubí, montáž a demontáž koncových tvarovek, montáž zaslepovací příruby, zaslepení odboček pro armatury a pro odbočující řady.</t>
  </si>
  <si>
    <t>odpojení a propojení stávajícího potrubí PE dn90 vč.elektrotvarovek, kompletní provedení dle PD</t>
  </si>
  <si>
    <t>dle PD D.1.9.4, 5, 6 : 2=2,000 [A]</t>
  </si>
  <si>
    <t>96932</t>
  </si>
  <si>
    <t>VYBOURÁNÍ POTRUBÍ DN DO 100MM PLYNOVÝCH</t>
  </si>
  <si>
    <t>vč.odvozu na skládku</t>
  </si>
  <si>
    <t>dle D.1.9.4 stávající demontované potrubí PE dn90 : 7,8=7,800 [A] 
obtokové potrubí BAY-PASS PE dn65 : 18,6=18,600 [B] 
Celkem: A+B=26,400 [C]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</si>
</sst>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6"/>
      <color rgb="FF000000"/>
      <name val="Arial"/>
      <family val="0"/>
    </font>
    <font>
      <b/>
      <sz val="11"/>
      <name val="Arial"/>
      <family val="0"/>
    </font>
    <font>
      <sz val="10"/>
      <color rgb="FFFFFFFF"/>
      <name val="Arial"/>
      <family val="0"/>
    </font>
    <font>
      <b/>
      <sz val="10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 style="thin"/>
      <top/>
      <bottom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37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left"/>
    </xf>
    <xf numFmtId="0" fontId="3" fillId="3" borderId="1" xfId="0" applyFont="1" applyFill="1" applyBorder="1" applyAlignment="1">
      <alignment horizontal="center" vertical="center" wrapText="1"/>
    </xf>
    <xf numFmtId="0" fontId="2" fillId="2" borderId="3" xfId="0" applyFont="1" applyFill="1" applyBorder="1"/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left"/>
    </xf>
    <xf numFmtId="0" fontId="0" fillId="2" borderId="6" xfId="0" applyFill="1" applyBorder="1"/>
    <xf numFmtId="0" fontId="4" fillId="2" borderId="5" xfId="0" applyFont="1" applyFill="1" applyBorder="1" applyAlignment="1">
      <alignment horizontal="right"/>
    </xf>
    <xf numFmtId="177" fontId="4" fillId="2" borderId="5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wrapText="1"/>
    </xf>
    <xf numFmtId="0" fontId="0" fillId="0" borderId="1" xfId="0" applyBorder="1"/>
    <xf numFmtId="0" fontId="4" fillId="2" borderId="6" xfId="0" applyFont="1" applyFill="1" applyBorder="1" applyAlignment="1">
      <alignment horizontal="right"/>
    </xf>
    <xf numFmtId="0" fontId="4" fillId="2" borderId="6" xfId="0" applyFont="1" applyFill="1" applyBorder="1" applyAlignment="1">
      <alignment wrapText="1"/>
    </xf>
    <xf numFmtId="177" fontId="4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0" fontId="4" fillId="2" borderId="0" xfId="0" applyFont="1" applyFill="1" applyAlignment="1">
      <alignment horizontal="right"/>
    </xf>
    <xf numFmtId="177" fontId="4" fillId="2" borderId="0" xfId="0" applyNumberFormat="1" applyFont="1" applyFill="1" applyAlignment="1">
      <alignment horizontal="center"/>
    </xf>
    <xf numFmtId="0" fontId="4" fillId="2" borderId="3" xfId="0" applyFont="1" applyFill="1" applyBorder="1" applyAlignment="1">
      <alignment horizontal="right"/>
    </xf>
    <xf numFmtId="177" fontId="4" fillId="2" borderId="3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sharedStrings" Target="sharedStrings.xml" /><Relationship Id="rId7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8"/>
  <sheetViews>
    <sheetView tabSelected="1"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14</v>
      </c>
      <c s="32">
        <f>0+I8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14</v>
      </c>
      <c s="5"/>
      <c s="14" t="s">
        <v>15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0+I9+I13+I17+I21+I25+I29+I33+I37+I41+I45</f>
      </c>
      <c>
        <f>0+O9+O13+O17+O21+O25+O29+O33+O37+O41+O45</f>
      </c>
    </row>
    <row r="9" spans="1:16" ht="12.75">
      <c r="A9" s="19" t="s">
        <v>35</v>
      </c>
      <c s="23" t="s">
        <v>19</v>
      </c>
      <c s="23" t="s">
        <v>36</v>
      </c>
      <c s="19" t="s">
        <v>37</v>
      </c>
      <c s="24" t="s">
        <v>38</v>
      </c>
      <c s="25" t="s">
        <v>39</v>
      </c>
      <c s="26">
        <v>1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114.75">
      <c r="A10" s="28" t="s">
        <v>40</v>
      </c>
      <c r="E10" s="29" t="s">
        <v>41</v>
      </c>
    </row>
    <row r="11" spans="1:5" ht="25.5">
      <c r="A11" s="30" t="s">
        <v>42</v>
      </c>
      <c r="E11" s="31" t="s">
        <v>43</v>
      </c>
    </row>
    <row r="12" spans="1:5" ht="12.75">
      <c r="A12" t="s">
        <v>44</v>
      </c>
      <c r="E12" s="29" t="s">
        <v>45</v>
      </c>
    </row>
    <row r="13" spans="1:16" ht="12.75">
      <c r="A13" s="19" t="s">
        <v>35</v>
      </c>
      <c s="23" t="s">
        <v>13</v>
      </c>
      <c s="23" t="s">
        <v>46</v>
      </c>
      <c s="19" t="s">
        <v>37</v>
      </c>
      <c s="24" t="s">
        <v>47</v>
      </c>
      <c s="25" t="s">
        <v>39</v>
      </c>
      <c s="26">
        <v>1</v>
      </c>
      <c s="27">
        <v>0</v>
      </c>
      <c s="27">
        <f>ROUND(ROUND(H13,2)*ROUND(G13,3),2)</f>
      </c>
      <c r="O13">
        <f>(I13*21)/100</f>
      </c>
      <c t="s">
        <v>13</v>
      </c>
    </row>
    <row r="14" spans="1:5" ht="89.25">
      <c r="A14" s="28" t="s">
        <v>40</v>
      </c>
      <c r="E14" s="29" t="s">
        <v>48</v>
      </c>
    </row>
    <row r="15" spans="1:5" ht="12.75">
      <c r="A15" s="30" t="s">
        <v>42</v>
      </c>
      <c r="E15" s="31" t="s">
        <v>49</v>
      </c>
    </row>
    <row r="16" spans="1:5" ht="12.75">
      <c r="A16" t="s">
        <v>44</v>
      </c>
      <c r="E16" s="29" t="s">
        <v>50</v>
      </c>
    </row>
    <row r="17" spans="1:16" ht="12.75">
      <c r="A17" s="19" t="s">
        <v>35</v>
      </c>
      <c s="23" t="s">
        <v>12</v>
      </c>
      <c s="23" t="s">
        <v>51</v>
      </c>
      <c s="19" t="s">
        <v>52</v>
      </c>
      <c s="24" t="s">
        <v>53</v>
      </c>
      <c s="25" t="s">
        <v>39</v>
      </c>
      <c s="26">
        <v>1</v>
      </c>
      <c s="27">
        <v>0</v>
      </c>
      <c s="27">
        <f>ROUND(ROUND(H17,2)*ROUND(G17,3),2)</f>
      </c>
      <c r="O17">
        <f>(I17*21)/100</f>
      </c>
      <c t="s">
        <v>13</v>
      </c>
    </row>
    <row r="18" spans="1:5" ht="102">
      <c r="A18" s="28" t="s">
        <v>40</v>
      </c>
      <c r="E18" s="29" t="s">
        <v>54</v>
      </c>
    </row>
    <row r="19" spans="1:5" ht="12.75">
      <c r="A19" s="30" t="s">
        <v>42</v>
      </c>
      <c r="E19" s="31" t="s">
        <v>49</v>
      </c>
    </row>
    <row r="20" spans="1:5" ht="12.75">
      <c r="A20" t="s">
        <v>44</v>
      </c>
      <c r="E20" s="29" t="s">
        <v>50</v>
      </c>
    </row>
    <row r="21" spans="1:16" ht="12.75">
      <c r="A21" s="19" t="s">
        <v>35</v>
      </c>
      <c s="23" t="s">
        <v>23</v>
      </c>
      <c s="23" t="s">
        <v>51</v>
      </c>
      <c s="19" t="s">
        <v>55</v>
      </c>
      <c s="24" t="s">
        <v>56</v>
      </c>
      <c s="25" t="s">
        <v>39</v>
      </c>
      <c s="26">
        <v>1</v>
      </c>
      <c s="27">
        <v>0</v>
      </c>
      <c s="27">
        <f>ROUND(ROUND(H21,2)*ROUND(G21,3),2)</f>
      </c>
      <c r="O21">
        <f>(I21*21)/100</f>
      </c>
      <c t="s">
        <v>13</v>
      </c>
    </row>
    <row r="22" spans="1:5" ht="63.75">
      <c r="A22" s="28" t="s">
        <v>40</v>
      </c>
      <c r="E22" s="29" t="s">
        <v>57</v>
      </c>
    </row>
    <row r="23" spans="1:5" ht="12.75">
      <c r="A23" s="30" t="s">
        <v>42</v>
      </c>
      <c r="E23" s="31" t="s">
        <v>49</v>
      </c>
    </row>
    <row r="24" spans="1:5" ht="12.75">
      <c r="A24" t="s">
        <v>44</v>
      </c>
      <c r="E24" s="29" t="s">
        <v>50</v>
      </c>
    </row>
    <row r="25" spans="1:16" ht="12.75">
      <c r="A25" s="19" t="s">
        <v>35</v>
      </c>
      <c s="23" t="s">
        <v>25</v>
      </c>
      <c s="23" t="s">
        <v>51</v>
      </c>
      <c s="19" t="s">
        <v>58</v>
      </c>
      <c s="24" t="s">
        <v>53</v>
      </c>
      <c s="25" t="s">
        <v>39</v>
      </c>
      <c s="26">
        <v>1</v>
      </c>
      <c s="27">
        <v>0</v>
      </c>
      <c s="27">
        <f>ROUND(ROUND(H25,2)*ROUND(G25,3),2)</f>
      </c>
      <c r="O25">
        <f>(I25*21)/100</f>
      </c>
      <c t="s">
        <v>13</v>
      </c>
    </row>
    <row r="26" spans="1:5" ht="76.5">
      <c r="A26" s="28" t="s">
        <v>40</v>
      </c>
      <c r="E26" s="29" t="s">
        <v>59</v>
      </c>
    </row>
    <row r="27" spans="1:5" ht="12.75">
      <c r="A27" s="30" t="s">
        <v>42</v>
      </c>
      <c r="E27" s="31" t="s">
        <v>49</v>
      </c>
    </row>
    <row r="28" spans="1:5" ht="12.75">
      <c r="A28" t="s">
        <v>44</v>
      </c>
      <c r="E28" s="29" t="s">
        <v>50</v>
      </c>
    </row>
    <row r="29" spans="1:16" ht="12.75">
      <c r="A29" s="19" t="s">
        <v>35</v>
      </c>
      <c s="23" t="s">
        <v>27</v>
      </c>
      <c s="23" t="s">
        <v>60</v>
      </c>
      <c s="19" t="s">
        <v>37</v>
      </c>
      <c s="24" t="s">
        <v>61</v>
      </c>
      <c s="25" t="s">
        <v>39</v>
      </c>
      <c s="26">
        <v>1</v>
      </c>
      <c s="27">
        <v>0</v>
      </c>
      <c s="27">
        <f>ROUND(ROUND(H29,2)*ROUND(G29,3),2)</f>
      </c>
      <c r="O29">
        <f>(I29*21)/100</f>
      </c>
      <c t="s">
        <v>13</v>
      </c>
    </row>
    <row r="30" spans="1:5" ht="89.25">
      <c r="A30" s="28" t="s">
        <v>40</v>
      </c>
      <c r="E30" s="29" t="s">
        <v>62</v>
      </c>
    </row>
    <row r="31" spans="1:5" ht="12.75">
      <c r="A31" s="30" t="s">
        <v>42</v>
      </c>
      <c r="E31" s="31" t="s">
        <v>49</v>
      </c>
    </row>
    <row r="32" spans="1:5" ht="12.75">
      <c r="A32" t="s">
        <v>44</v>
      </c>
      <c r="E32" s="29" t="s">
        <v>50</v>
      </c>
    </row>
    <row r="33" spans="1:16" ht="12.75">
      <c r="A33" s="19" t="s">
        <v>35</v>
      </c>
      <c s="23" t="s">
        <v>63</v>
      </c>
      <c s="23" t="s">
        <v>64</v>
      </c>
      <c s="19" t="s">
        <v>37</v>
      </c>
      <c s="24" t="s">
        <v>65</v>
      </c>
      <c s="25" t="s">
        <v>39</v>
      </c>
      <c s="26">
        <v>1</v>
      </c>
      <c s="27">
        <v>0</v>
      </c>
      <c s="27">
        <f>ROUND(ROUND(H33,2)*ROUND(G33,3),2)</f>
      </c>
      <c r="O33">
        <f>(I33*21)/100</f>
      </c>
      <c t="s">
        <v>13</v>
      </c>
    </row>
    <row r="34" spans="1:5" ht="127.5">
      <c r="A34" s="28" t="s">
        <v>40</v>
      </c>
      <c r="E34" s="29" t="s">
        <v>66</v>
      </c>
    </row>
    <row r="35" spans="1:5" ht="12.75">
      <c r="A35" s="30" t="s">
        <v>42</v>
      </c>
      <c r="E35" s="31" t="s">
        <v>49</v>
      </c>
    </row>
    <row r="36" spans="1:5" ht="12.75">
      <c r="A36" t="s">
        <v>44</v>
      </c>
      <c r="E36" s="29" t="s">
        <v>37</v>
      </c>
    </row>
    <row r="37" spans="1:16" ht="12.75">
      <c r="A37" s="19" t="s">
        <v>35</v>
      </c>
      <c s="23" t="s">
        <v>67</v>
      </c>
      <c s="23" t="s">
        <v>68</v>
      </c>
      <c s="19" t="s">
        <v>37</v>
      </c>
      <c s="24" t="s">
        <v>69</v>
      </c>
      <c s="25" t="s">
        <v>39</v>
      </c>
      <c s="26">
        <v>1</v>
      </c>
      <c s="27">
        <v>0</v>
      </c>
      <c s="27">
        <f>ROUND(ROUND(H37,2)*ROUND(G37,3),2)</f>
      </c>
      <c r="O37">
        <f>(I37*21)/100</f>
      </c>
      <c t="s">
        <v>13</v>
      </c>
    </row>
    <row r="38" spans="1:5" ht="63.75">
      <c r="A38" s="28" t="s">
        <v>40</v>
      </c>
      <c r="E38" s="29" t="s">
        <v>70</v>
      </c>
    </row>
    <row r="39" spans="1:5" ht="12.75">
      <c r="A39" s="30" t="s">
        <v>42</v>
      </c>
      <c r="E39" s="31" t="s">
        <v>49</v>
      </c>
    </row>
    <row r="40" spans="1:5" ht="63.75">
      <c r="A40" t="s">
        <v>44</v>
      </c>
      <c r="E40" s="29" t="s">
        <v>71</v>
      </c>
    </row>
    <row r="41" spans="1:16" ht="12.75">
      <c r="A41" s="19" t="s">
        <v>35</v>
      </c>
      <c s="23" t="s">
        <v>30</v>
      </c>
      <c s="23" t="s">
        <v>72</v>
      </c>
      <c s="19" t="s">
        <v>37</v>
      </c>
      <c s="24" t="s">
        <v>73</v>
      </c>
      <c s="25" t="s">
        <v>39</v>
      </c>
      <c s="26">
        <v>1</v>
      </c>
      <c s="27">
        <v>0</v>
      </c>
      <c s="27">
        <f>ROUND(ROUND(H41,2)*ROUND(G41,3),2)</f>
      </c>
      <c r="O41">
        <f>(I41*21)/100</f>
      </c>
      <c t="s">
        <v>13</v>
      </c>
    </row>
    <row r="42" spans="1:5" ht="76.5">
      <c r="A42" s="28" t="s">
        <v>40</v>
      </c>
      <c r="E42" s="29" t="s">
        <v>74</v>
      </c>
    </row>
    <row r="43" spans="1:5" ht="12.75">
      <c r="A43" s="30" t="s">
        <v>42</v>
      </c>
      <c r="E43" s="31" t="s">
        <v>49</v>
      </c>
    </row>
    <row r="44" spans="1:5" ht="12.75">
      <c r="A44" t="s">
        <v>44</v>
      </c>
      <c r="E44" s="29" t="s">
        <v>50</v>
      </c>
    </row>
    <row r="45" spans="1:16" ht="12.75">
      <c r="A45" s="19" t="s">
        <v>35</v>
      </c>
      <c s="23" t="s">
        <v>32</v>
      </c>
      <c s="23" t="s">
        <v>75</v>
      </c>
      <c s="19" t="s">
        <v>37</v>
      </c>
      <c s="24" t="s">
        <v>76</v>
      </c>
      <c s="25" t="s">
        <v>39</v>
      </c>
      <c s="26">
        <v>1</v>
      </c>
      <c s="27">
        <v>0</v>
      </c>
      <c s="27">
        <f>ROUND(ROUND(H45,2)*ROUND(G45,3),2)</f>
      </c>
      <c r="O45">
        <f>(I45*21)/100</f>
      </c>
      <c t="s">
        <v>13</v>
      </c>
    </row>
    <row r="46" spans="1:5" ht="140.25">
      <c r="A46" s="28" t="s">
        <v>40</v>
      </c>
      <c r="E46" s="29" t="s">
        <v>77</v>
      </c>
    </row>
    <row r="47" spans="1:5" ht="12.75">
      <c r="A47" s="30" t="s">
        <v>42</v>
      </c>
      <c r="E47" s="31" t="s">
        <v>49</v>
      </c>
    </row>
    <row r="48" spans="1:5" ht="12.75">
      <c r="A48" t="s">
        <v>44</v>
      </c>
      <c r="E48" s="29" t="s">
        <v>78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1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0+O8+O21+O70+O83+O92+O137+O150+O155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79</v>
      </c>
      <c s="32">
        <f>0+I8+I21+I70+I83+I92+I137+I150+I155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79</v>
      </c>
      <c s="5"/>
      <c s="14" t="s">
        <v>80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0+I9+I13+I17</f>
      </c>
      <c>
        <f>0+O9+O13+O17</f>
      </c>
    </row>
    <row r="9" spans="1:16" ht="12.75">
      <c r="A9" s="19" t="s">
        <v>35</v>
      </c>
      <c s="23" t="s">
        <v>19</v>
      </c>
      <c s="23" t="s">
        <v>81</v>
      </c>
      <c s="19" t="s">
        <v>37</v>
      </c>
      <c s="24" t="s">
        <v>82</v>
      </c>
      <c s="25" t="s">
        <v>83</v>
      </c>
      <c s="26">
        <v>340.12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12.75">
      <c r="A10" s="28" t="s">
        <v>40</v>
      </c>
      <c r="E10" s="29" t="s">
        <v>84</v>
      </c>
    </row>
    <row r="11" spans="1:5" ht="38.25">
      <c r="A11" s="30" t="s">
        <v>42</v>
      </c>
      <c r="E11" s="31" t="s">
        <v>85</v>
      </c>
    </row>
    <row r="12" spans="1:5" ht="25.5">
      <c r="A12" t="s">
        <v>44</v>
      </c>
      <c r="E12" s="29" t="s">
        <v>86</v>
      </c>
    </row>
    <row r="13" spans="1:16" ht="12.75">
      <c r="A13" s="19" t="s">
        <v>35</v>
      </c>
      <c s="23" t="s">
        <v>13</v>
      </c>
      <c s="23" t="s">
        <v>87</v>
      </c>
      <c s="19" t="s">
        <v>52</v>
      </c>
      <c s="24" t="s">
        <v>88</v>
      </c>
      <c s="25" t="s">
        <v>83</v>
      </c>
      <c s="26">
        <v>399.37</v>
      </c>
      <c s="27">
        <v>0</v>
      </c>
      <c s="27">
        <f>ROUND(ROUND(H13,2)*ROUND(G13,3),2)</f>
      </c>
      <c r="O13">
        <f>(I13*21)/100</f>
      </c>
      <c t="s">
        <v>13</v>
      </c>
    </row>
    <row r="14" spans="1:5" ht="12.75">
      <c r="A14" s="28" t="s">
        <v>40</v>
      </c>
      <c r="E14" s="29" t="s">
        <v>89</v>
      </c>
    </row>
    <row r="15" spans="1:5" ht="51">
      <c r="A15" s="30" t="s">
        <v>42</v>
      </c>
      <c r="E15" s="31" t="s">
        <v>90</v>
      </c>
    </row>
    <row r="16" spans="1:5" ht="25.5">
      <c r="A16" t="s">
        <v>44</v>
      </c>
      <c r="E16" s="29" t="s">
        <v>86</v>
      </c>
    </row>
    <row r="17" spans="1:16" ht="12.75">
      <c r="A17" s="19" t="s">
        <v>35</v>
      </c>
      <c s="23" t="s">
        <v>12</v>
      </c>
      <c s="23" t="s">
        <v>87</v>
      </c>
      <c s="19" t="s">
        <v>55</v>
      </c>
      <c s="24" t="s">
        <v>88</v>
      </c>
      <c s="25" t="s">
        <v>83</v>
      </c>
      <c s="26">
        <v>68.03</v>
      </c>
      <c s="27">
        <v>0</v>
      </c>
      <c s="27">
        <f>ROUND(ROUND(H17,2)*ROUND(G17,3),2)</f>
      </c>
      <c r="O17">
        <f>(I17*21)/100</f>
      </c>
      <c t="s">
        <v>13</v>
      </c>
    </row>
    <row r="18" spans="1:5" ht="12.75">
      <c r="A18" s="28" t="s">
        <v>40</v>
      </c>
      <c r="E18" s="29" t="s">
        <v>91</v>
      </c>
    </row>
    <row r="19" spans="1:5" ht="12.75">
      <c r="A19" s="30" t="s">
        <v>42</v>
      </c>
      <c r="E19" s="31" t="s">
        <v>92</v>
      </c>
    </row>
    <row r="20" spans="1:5" ht="25.5">
      <c r="A20" t="s">
        <v>44</v>
      </c>
      <c r="E20" s="29" t="s">
        <v>86</v>
      </c>
    </row>
    <row r="21" spans="1:18" ht="12.75" customHeight="1">
      <c r="A21" s="5" t="s">
        <v>33</v>
      </c>
      <c s="5"/>
      <c s="35" t="s">
        <v>19</v>
      </c>
      <c s="5"/>
      <c s="21" t="s">
        <v>93</v>
      </c>
      <c s="5"/>
      <c s="5"/>
      <c s="5"/>
      <c s="36">
        <f>0+Q21</f>
      </c>
      <c r="O21">
        <f>0+R21</f>
      </c>
      <c r="Q21">
        <f>0+I22+I26+I30+I34+I38+I42+I46+I50+I54+I58+I62+I66</f>
      </c>
      <c>
        <f>0+O22+O26+O30+O34+O38+O42+O46+O50+O54+O58+O62+O66</f>
      </c>
    </row>
    <row r="22" spans="1:16" ht="12.75">
      <c r="A22" s="19" t="s">
        <v>35</v>
      </c>
      <c s="23" t="s">
        <v>23</v>
      </c>
      <c s="23" t="s">
        <v>94</v>
      </c>
      <c s="19" t="s">
        <v>37</v>
      </c>
      <c s="24" t="s">
        <v>95</v>
      </c>
      <c s="25" t="s">
        <v>96</v>
      </c>
      <c s="26">
        <v>21.2</v>
      </c>
      <c s="27">
        <v>0</v>
      </c>
      <c s="27">
        <f>ROUND(ROUND(H22,2)*ROUND(G22,3),2)</f>
      </c>
      <c r="O22">
        <f>(I22*21)/100</f>
      </c>
      <c t="s">
        <v>13</v>
      </c>
    </row>
    <row r="23" spans="1:5" ht="25.5">
      <c r="A23" s="28" t="s">
        <v>40</v>
      </c>
      <c r="E23" s="29" t="s">
        <v>97</v>
      </c>
    </row>
    <row r="24" spans="1:5" ht="25.5">
      <c r="A24" s="30" t="s">
        <v>42</v>
      </c>
      <c r="E24" s="31" t="s">
        <v>98</v>
      </c>
    </row>
    <row r="25" spans="1:5" ht="63.75">
      <c r="A25" t="s">
        <v>44</v>
      </c>
      <c r="E25" s="29" t="s">
        <v>99</v>
      </c>
    </row>
    <row r="26" spans="1:16" ht="25.5">
      <c r="A26" s="19" t="s">
        <v>35</v>
      </c>
      <c s="23" t="s">
        <v>25</v>
      </c>
      <c s="23" t="s">
        <v>100</v>
      </c>
      <c s="19" t="s">
        <v>37</v>
      </c>
      <c s="24" t="s">
        <v>101</v>
      </c>
      <c s="25" t="s">
        <v>96</v>
      </c>
      <c s="26">
        <v>160.59</v>
      </c>
      <c s="27">
        <v>0</v>
      </c>
      <c s="27">
        <f>ROUND(ROUND(H26,2)*ROUND(G26,3),2)</f>
      </c>
      <c r="O26">
        <f>(I26*21)/100</f>
      </c>
      <c t="s">
        <v>13</v>
      </c>
    </row>
    <row r="27" spans="1:5" ht="12.75">
      <c r="A27" s="28" t="s">
        <v>40</v>
      </c>
      <c r="E27" s="29" t="s">
        <v>102</v>
      </c>
    </row>
    <row r="28" spans="1:5" ht="102">
      <c r="A28" s="30" t="s">
        <v>42</v>
      </c>
      <c r="E28" s="31" t="s">
        <v>103</v>
      </c>
    </row>
    <row r="29" spans="1:5" ht="63.75">
      <c r="A29" t="s">
        <v>44</v>
      </c>
      <c r="E29" s="29" t="s">
        <v>99</v>
      </c>
    </row>
    <row r="30" spans="1:16" ht="12.75">
      <c r="A30" s="19" t="s">
        <v>35</v>
      </c>
      <c s="23" t="s">
        <v>27</v>
      </c>
      <c s="23" t="s">
        <v>104</v>
      </c>
      <c s="19" t="s">
        <v>37</v>
      </c>
      <c s="24" t="s">
        <v>105</v>
      </c>
      <c s="25" t="s">
        <v>96</v>
      </c>
      <c s="26">
        <v>27.21</v>
      </c>
      <c s="27">
        <v>0</v>
      </c>
      <c s="27">
        <f>ROUND(ROUND(H30,2)*ROUND(G30,3),2)</f>
      </c>
      <c r="O30">
        <f>(I30*21)/100</f>
      </c>
      <c t="s">
        <v>13</v>
      </c>
    </row>
    <row r="31" spans="1:5" ht="12.75">
      <c r="A31" s="28" t="s">
        <v>40</v>
      </c>
      <c r="E31" s="29" t="s">
        <v>106</v>
      </c>
    </row>
    <row r="32" spans="1:5" ht="63.75">
      <c r="A32" s="30" t="s">
        <v>42</v>
      </c>
      <c r="E32" s="31" t="s">
        <v>107</v>
      </c>
    </row>
    <row r="33" spans="1:5" ht="63.75">
      <c r="A33" t="s">
        <v>44</v>
      </c>
      <c r="E33" s="29" t="s">
        <v>99</v>
      </c>
    </row>
    <row r="34" spans="1:16" ht="12.75">
      <c r="A34" s="19" t="s">
        <v>35</v>
      </c>
      <c s="23" t="s">
        <v>63</v>
      </c>
      <c s="23" t="s">
        <v>108</v>
      </c>
      <c s="19" t="s">
        <v>37</v>
      </c>
      <c s="24" t="s">
        <v>109</v>
      </c>
      <c s="25" t="s">
        <v>110</v>
      </c>
      <c s="26">
        <v>157</v>
      </c>
      <c s="27">
        <v>0</v>
      </c>
      <c s="27">
        <f>ROUND(ROUND(H34,2)*ROUND(G34,3),2)</f>
      </c>
      <c r="O34">
        <f>(I34*21)/100</f>
      </c>
      <c t="s">
        <v>13</v>
      </c>
    </row>
    <row r="35" spans="1:5" ht="12.75">
      <c r="A35" s="28" t="s">
        <v>40</v>
      </c>
      <c r="E35" s="29" t="s">
        <v>111</v>
      </c>
    </row>
    <row r="36" spans="1:5" ht="51">
      <c r="A36" s="30" t="s">
        <v>42</v>
      </c>
      <c r="E36" s="31" t="s">
        <v>112</v>
      </c>
    </row>
    <row r="37" spans="1:5" ht="63.75">
      <c r="A37" t="s">
        <v>44</v>
      </c>
      <c r="E37" s="29" t="s">
        <v>99</v>
      </c>
    </row>
    <row r="38" spans="1:16" ht="12.75">
      <c r="A38" s="19" t="s">
        <v>35</v>
      </c>
      <c s="23" t="s">
        <v>67</v>
      </c>
      <c s="23" t="s">
        <v>113</v>
      </c>
      <c s="19" t="s">
        <v>37</v>
      </c>
      <c s="24" t="s">
        <v>114</v>
      </c>
      <c s="25" t="s">
        <v>96</v>
      </c>
      <c s="26">
        <v>9.07</v>
      </c>
      <c s="27">
        <v>0</v>
      </c>
      <c s="27">
        <f>ROUND(ROUND(H38,2)*ROUND(G38,3),2)</f>
      </c>
      <c r="O38">
        <f>(I38*21)/100</f>
      </c>
      <c t="s">
        <v>13</v>
      </c>
    </row>
    <row r="39" spans="1:5" ht="25.5">
      <c r="A39" s="28" t="s">
        <v>40</v>
      </c>
      <c r="E39" s="29" t="s">
        <v>115</v>
      </c>
    </row>
    <row r="40" spans="1:5" ht="63.75">
      <c r="A40" s="30" t="s">
        <v>42</v>
      </c>
      <c r="E40" s="31" t="s">
        <v>116</v>
      </c>
    </row>
    <row r="41" spans="1:5" ht="63.75">
      <c r="A41" t="s">
        <v>44</v>
      </c>
      <c r="E41" s="29" t="s">
        <v>99</v>
      </c>
    </row>
    <row r="42" spans="1:16" ht="12.75">
      <c r="A42" s="19" t="s">
        <v>35</v>
      </c>
      <c s="23" t="s">
        <v>30</v>
      </c>
      <c s="23" t="s">
        <v>117</v>
      </c>
      <c s="19" t="s">
        <v>37</v>
      </c>
      <c s="24" t="s">
        <v>118</v>
      </c>
      <c s="25" t="s">
        <v>110</v>
      </c>
      <c s="26">
        <v>31</v>
      </c>
      <c s="27">
        <v>0</v>
      </c>
      <c s="27">
        <f>ROUND(ROUND(H42,2)*ROUND(G42,3),2)</f>
      </c>
      <c r="O42">
        <f>(I42*21)/100</f>
      </c>
      <c t="s">
        <v>13</v>
      </c>
    </row>
    <row r="43" spans="1:5" ht="12.75">
      <c r="A43" s="28" t="s">
        <v>40</v>
      </c>
      <c r="E43" s="29" t="s">
        <v>119</v>
      </c>
    </row>
    <row r="44" spans="1:5" ht="25.5">
      <c r="A44" s="30" t="s">
        <v>42</v>
      </c>
      <c r="E44" s="31" t="s">
        <v>120</v>
      </c>
    </row>
    <row r="45" spans="1:5" ht="25.5">
      <c r="A45" t="s">
        <v>44</v>
      </c>
      <c r="E45" s="29" t="s">
        <v>121</v>
      </c>
    </row>
    <row r="46" spans="1:16" ht="12.75">
      <c r="A46" s="19" t="s">
        <v>35</v>
      </c>
      <c s="23" t="s">
        <v>32</v>
      </c>
      <c s="23" t="s">
        <v>122</v>
      </c>
      <c s="19" t="s">
        <v>37</v>
      </c>
      <c s="24" t="s">
        <v>123</v>
      </c>
      <c s="25" t="s">
        <v>96</v>
      </c>
      <c s="26">
        <v>167.86</v>
      </c>
      <c s="27">
        <v>0</v>
      </c>
      <c s="27">
        <f>ROUND(ROUND(H46,2)*ROUND(G46,3),2)</f>
      </c>
      <c r="O46">
        <f>(I46*21)/100</f>
      </c>
      <c t="s">
        <v>13</v>
      </c>
    </row>
    <row r="47" spans="1:5" ht="12.75">
      <c r="A47" s="28" t="s">
        <v>40</v>
      </c>
      <c r="E47" s="29" t="s">
        <v>124</v>
      </c>
    </row>
    <row r="48" spans="1:5" ht="114.75">
      <c r="A48" s="30" t="s">
        <v>42</v>
      </c>
      <c r="E48" s="31" t="s">
        <v>125</v>
      </c>
    </row>
    <row r="49" spans="1:5" ht="369.75">
      <c r="A49" t="s">
        <v>44</v>
      </c>
      <c r="E49" s="29" t="s">
        <v>126</v>
      </c>
    </row>
    <row r="50" spans="1:16" ht="12.75">
      <c r="A50" s="19" t="s">
        <v>35</v>
      </c>
      <c s="23" t="s">
        <v>127</v>
      </c>
      <c s="23" t="s">
        <v>128</v>
      </c>
      <c s="19" t="s">
        <v>37</v>
      </c>
      <c s="24" t="s">
        <v>129</v>
      </c>
      <c s="25" t="s">
        <v>96</v>
      </c>
      <c s="26">
        <v>2.2</v>
      </c>
      <c s="27">
        <v>0</v>
      </c>
      <c s="27">
        <f>ROUND(ROUND(H50,2)*ROUND(G50,3),2)</f>
      </c>
      <c r="O50">
        <f>(I50*21)/100</f>
      </c>
      <c t="s">
        <v>13</v>
      </c>
    </row>
    <row r="51" spans="1:5" ht="12.75">
      <c r="A51" s="28" t="s">
        <v>40</v>
      </c>
      <c r="E51" s="29" t="s">
        <v>124</v>
      </c>
    </row>
    <row r="52" spans="1:5" ht="12.75">
      <c r="A52" s="30" t="s">
        <v>42</v>
      </c>
      <c r="E52" s="31" t="s">
        <v>130</v>
      </c>
    </row>
    <row r="53" spans="1:5" ht="318.75">
      <c r="A53" t="s">
        <v>44</v>
      </c>
      <c r="E53" s="29" t="s">
        <v>131</v>
      </c>
    </row>
    <row r="54" spans="1:16" ht="12.75">
      <c r="A54" s="19" t="s">
        <v>35</v>
      </c>
      <c s="23" t="s">
        <v>132</v>
      </c>
      <c s="23" t="s">
        <v>133</v>
      </c>
      <c s="19" t="s">
        <v>37</v>
      </c>
      <c s="24" t="s">
        <v>134</v>
      </c>
      <c s="25" t="s">
        <v>135</v>
      </c>
      <c s="26">
        <v>442.2</v>
      </c>
      <c s="27">
        <v>0</v>
      </c>
      <c s="27">
        <f>ROUND(ROUND(H54,2)*ROUND(G54,3),2)</f>
      </c>
      <c r="O54">
        <f>(I54*21)/100</f>
      </c>
      <c t="s">
        <v>13</v>
      </c>
    </row>
    <row r="55" spans="1:5" ht="12.75">
      <c r="A55" s="28" t="s">
        <v>40</v>
      </c>
      <c r="E55" s="29" t="s">
        <v>37</v>
      </c>
    </row>
    <row r="56" spans="1:5" ht="63.75">
      <c r="A56" s="30" t="s">
        <v>42</v>
      </c>
      <c r="E56" s="31" t="s">
        <v>136</v>
      </c>
    </row>
    <row r="57" spans="1:5" ht="25.5">
      <c r="A57" t="s">
        <v>44</v>
      </c>
      <c r="E57" s="29" t="s">
        <v>137</v>
      </c>
    </row>
    <row r="58" spans="1:16" ht="12.75">
      <c r="A58" s="19" t="s">
        <v>35</v>
      </c>
      <c s="23" t="s">
        <v>138</v>
      </c>
      <c s="23" t="s">
        <v>139</v>
      </c>
      <c s="19" t="s">
        <v>37</v>
      </c>
      <c s="24" t="s">
        <v>140</v>
      </c>
      <c s="25" t="s">
        <v>135</v>
      </c>
      <c s="26">
        <v>188.5</v>
      </c>
      <c s="27">
        <v>0</v>
      </c>
      <c s="27">
        <f>ROUND(ROUND(H58,2)*ROUND(G58,3),2)</f>
      </c>
      <c r="O58">
        <f>(I58*21)/100</f>
      </c>
      <c t="s">
        <v>13</v>
      </c>
    </row>
    <row r="59" spans="1:5" ht="12.75">
      <c r="A59" s="28" t="s">
        <v>40</v>
      </c>
      <c r="E59" s="29" t="s">
        <v>141</v>
      </c>
    </row>
    <row r="60" spans="1:5" ht="12.75">
      <c r="A60" s="30" t="s">
        <v>42</v>
      </c>
      <c r="E60" s="31" t="s">
        <v>142</v>
      </c>
    </row>
    <row r="61" spans="1:5" ht="38.25">
      <c r="A61" t="s">
        <v>44</v>
      </c>
      <c r="E61" s="29" t="s">
        <v>143</v>
      </c>
    </row>
    <row r="62" spans="1:16" ht="12.75">
      <c r="A62" s="19" t="s">
        <v>35</v>
      </c>
      <c s="23" t="s">
        <v>144</v>
      </c>
      <c s="23" t="s">
        <v>145</v>
      </c>
      <c s="19" t="s">
        <v>37</v>
      </c>
      <c s="24" t="s">
        <v>146</v>
      </c>
      <c s="25" t="s">
        <v>135</v>
      </c>
      <c s="26">
        <v>188.5</v>
      </c>
      <c s="27">
        <v>0</v>
      </c>
      <c s="27">
        <f>ROUND(ROUND(H62,2)*ROUND(G62,3),2)</f>
      </c>
      <c r="O62">
        <f>(I62*21)/100</f>
      </c>
      <c t="s">
        <v>13</v>
      </c>
    </row>
    <row r="63" spans="1:5" ht="12.75">
      <c r="A63" s="28" t="s">
        <v>40</v>
      </c>
      <c r="E63" s="29" t="s">
        <v>37</v>
      </c>
    </row>
    <row r="64" spans="1:5" ht="12.75">
      <c r="A64" s="30" t="s">
        <v>42</v>
      </c>
      <c r="E64" s="31" t="s">
        <v>142</v>
      </c>
    </row>
    <row r="65" spans="1:5" ht="25.5">
      <c r="A65" t="s">
        <v>44</v>
      </c>
      <c r="E65" s="29" t="s">
        <v>147</v>
      </c>
    </row>
    <row r="66" spans="1:16" ht="12.75">
      <c r="A66" s="19" t="s">
        <v>35</v>
      </c>
      <c s="23" t="s">
        <v>148</v>
      </c>
      <c s="23" t="s">
        <v>149</v>
      </c>
      <c s="19" t="s">
        <v>37</v>
      </c>
      <c s="24" t="s">
        <v>150</v>
      </c>
      <c s="25" t="s">
        <v>96</v>
      </c>
      <c s="26">
        <v>3.77</v>
      </c>
      <c s="27">
        <v>0</v>
      </c>
      <c s="27">
        <f>ROUND(ROUND(H66,2)*ROUND(G66,3),2)</f>
      </c>
      <c r="O66">
        <f>(I66*21)/100</f>
      </c>
      <c t="s">
        <v>13</v>
      </c>
    </row>
    <row r="67" spans="1:5" ht="12.75">
      <c r="A67" s="28" t="s">
        <v>40</v>
      </c>
      <c r="E67" s="29" t="s">
        <v>37</v>
      </c>
    </row>
    <row r="68" spans="1:5" ht="12.75">
      <c r="A68" s="30" t="s">
        <v>42</v>
      </c>
      <c r="E68" s="31" t="s">
        <v>151</v>
      </c>
    </row>
    <row r="69" spans="1:5" ht="38.25">
      <c r="A69" t="s">
        <v>44</v>
      </c>
      <c r="E69" s="29" t="s">
        <v>152</v>
      </c>
    </row>
    <row r="70" spans="1:18" ht="12.75" customHeight="1">
      <c r="A70" s="5" t="s">
        <v>33</v>
      </c>
      <c s="5"/>
      <c s="35" t="s">
        <v>13</v>
      </c>
      <c s="5"/>
      <c s="21" t="s">
        <v>153</v>
      </c>
      <c s="5"/>
      <c s="5"/>
      <c s="5"/>
      <c s="36">
        <f>0+Q70</f>
      </c>
      <c r="O70">
        <f>0+R70</f>
      </c>
      <c r="Q70">
        <f>0+I71+I75+I79</f>
      </c>
      <c>
        <f>0+O71+O75+O79</f>
      </c>
    </row>
    <row r="71" spans="1:16" ht="12.75">
      <c r="A71" s="19" t="s">
        <v>35</v>
      </c>
      <c s="23" t="s">
        <v>154</v>
      </c>
      <c s="23" t="s">
        <v>155</v>
      </c>
      <c s="19" t="s">
        <v>37</v>
      </c>
      <c s="24" t="s">
        <v>156</v>
      </c>
      <c s="25" t="s">
        <v>96</v>
      </c>
      <c s="26">
        <v>139.18</v>
      </c>
      <c s="27">
        <v>0</v>
      </c>
      <c s="27">
        <f>ROUND(ROUND(H71,2)*ROUND(G71,3),2)</f>
      </c>
      <c r="O71">
        <f>(I71*21)/100</f>
      </c>
      <c t="s">
        <v>13</v>
      </c>
    </row>
    <row r="72" spans="1:5" ht="38.25">
      <c r="A72" s="28" t="s">
        <v>40</v>
      </c>
      <c r="E72" s="29" t="s">
        <v>157</v>
      </c>
    </row>
    <row r="73" spans="1:5" ht="76.5">
      <c r="A73" s="30" t="s">
        <v>42</v>
      </c>
      <c r="E73" s="31" t="s">
        <v>158</v>
      </c>
    </row>
    <row r="74" spans="1:5" ht="38.25">
      <c r="A74" t="s">
        <v>44</v>
      </c>
      <c r="E74" s="29" t="s">
        <v>159</v>
      </c>
    </row>
    <row r="75" spans="1:16" ht="12.75">
      <c r="A75" s="19" t="s">
        <v>35</v>
      </c>
      <c s="23" t="s">
        <v>160</v>
      </c>
      <c s="23" t="s">
        <v>161</v>
      </c>
      <c s="19" t="s">
        <v>37</v>
      </c>
      <c s="24" t="s">
        <v>162</v>
      </c>
      <c s="25" t="s">
        <v>135</v>
      </c>
      <c s="26">
        <v>442.2</v>
      </c>
      <c s="27">
        <v>0</v>
      </c>
      <c s="27">
        <f>ROUND(ROUND(H75,2)*ROUND(G75,3),2)</f>
      </c>
      <c r="O75">
        <f>(I75*21)/100</f>
      </c>
      <c t="s">
        <v>13</v>
      </c>
    </row>
    <row r="76" spans="1:5" ht="51">
      <c r="A76" s="28" t="s">
        <v>40</v>
      </c>
      <c r="E76" s="29" t="s">
        <v>163</v>
      </c>
    </row>
    <row r="77" spans="1:5" ht="63.75">
      <c r="A77" s="30" t="s">
        <v>42</v>
      </c>
      <c r="E77" s="31" t="s">
        <v>164</v>
      </c>
    </row>
    <row r="78" spans="1:5" ht="102">
      <c r="A78" t="s">
        <v>44</v>
      </c>
      <c r="E78" s="29" t="s">
        <v>165</v>
      </c>
    </row>
    <row r="79" spans="1:16" ht="12.75">
      <c r="A79" s="19" t="s">
        <v>35</v>
      </c>
      <c s="23" t="s">
        <v>166</v>
      </c>
      <c s="23" t="s">
        <v>167</v>
      </c>
      <c s="19" t="s">
        <v>37</v>
      </c>
      <c s="24" t="s">
        <v>168</v>
      </c>
      <c s="25" t="s">
        <v>135</v>
      </c>
      <c s="26">
        <v>23.9</v>
      </c>
      <c s="27">
        <v>0</v>
      </c>
      <c s="27">
        <f>ROUND(ROUND(H79,2)*ROUND(G79,3),2)</f>
      </c>
      <c r="O79">
        <f>(I79*21)/100</f>
      </c>
      <c t="s">
        <v>13</v>
      </c>
    </row>
    <row r="80" spans="1:5" ht="12.75">
      <c r="A80" s="28" t="s">
        <v>40</v>
      </c>
      <c r="E80" s="29" t="s">
        <v>37</v>
      </c>
    </row>
    <row r="81" spans="1:5" ht="12.75">
      <c r="A81" s="30" t="s">
        <v>42</v>
      </c>
      <c r="E81" s="31" t="s">
        <v>169</v>
      </c>
    </row>
    <row r="82" spans="1:5" ht="102">
      <c r="A82" t="s">
        <v>44</v>
      </c>
      <c r="E82" s="29" t="s">
        <v>165</v>
      </c>
    </row>
    <row r="83" spans="1:18" ht="12.75" customHeight="1">
      <c r="A83" s="5" t="s">
        <v>33</v>
      </c>
      <c s="5"/>
      <c s="35" t="s">
        <v>23</v>
      </c>
      <c s="5"/>
      <c s="21" t="s">
        <v>170</v>
      </c>
      <c s="5"/>
      <c s="5"/>
      <c s="5"/>
      <c s="36">
        <f>0+Q83</f>
      </c>
      <c r="O83">
        <f>0+R83</f>
      </c>
      <c r="Q83">
        <f>0+I84+I88</f>
      </c>
      <c>
        <f>0+O84+O88</f>
      </c>
    </row>
    <row r="84" spans="1:16" ht="12.75">
      <c r="A84" s="19" t="s">
        <v>35</v>
      </c>
      <c s="23" t="s">
        <v>171</v>
      </c>
      <c s="23" t="s">
        <v>172</v>
      </c>
      <c s="19" t="s">
        <v>37</v>
      </c>
      <c s="24" t="s">
        <v>173</v>
      </c>
      <c s="25" t="s">
        <v>96</v>
      </c>
      <c s="26">
        <v>2.2</v>
      </c>
      <c s="27">
        <v>0</v>
      </c>
      <c s="27">
        <f>ROUND(ROUND(H84,2)*ROUND(G84,3),2)</f>
      </c>
      <c r="O84">
        <f>(I84*21)/100</f>
      </c>
      <c t="s">
        <v>13</v>
      </c>
    </row>
    <row r="85" spans="1:5" ht="12.75">
      <c r="A85" s="28" t="s">
        <v>40</v>
      </c>
      <c r="E85" s="29" t="s">
        <v>174</v>
      </c>
    </row>
    <row r="86" spans="1:5" ht="12.75">
      <c r="A86" s="30" t="s">
        <v>42</v>
      </c>
      <c r="E86" s="31" t="s">
        <v>175</v>
      </c>
    </row>
    <row r="87" spans="1:5" ht="369.75">
      <c r="A87" t="s">
        <v>44</v>
      </c>
      <c r="E87" s="29" t="s">
        <v>176</v>
      </c>
    </row>
    <row r="88" spans="1:16" ht="12.75">
      <c r="A88" s="19" t="s">
        <v>35</v>
      </c>
      <c s="23" t="s">
        <v>177</v>
      </c>
      <c s="23" t="s">
        <v>178</v>
      </c>
      <c s="19" t="s">
        <v>37</v>
      </c>
      <c s="24" t="s">
        <v>179</v>
      </c>
      <c s="25" t="s">
        <v>96</v>
      </c>
      <c s="26">
        <v>23.9</v>
      </c>
      <c s="27">
        <v>0</v>
      </c>
      <c s="27">
        <f>ROUND(ROUND(H88,2)*ROUND(G88,3),2)</f>
      </c>
      <c r="O88">
        <f>(I88*21)/100</f>
      </c>
      <c t="s">
        <v>13</v>
      </c>
    </row>
    <row r="89" spans="1:5" ht="12.75">
      <c r="A89" s="28" t="s">
        <v>40</v>
      </c>
      <c r="E89" s="29" t="s">
        <v>180</v>
      </c>
    </row>
    <row r="90" spans="1:5" ht="12.75">
      <c r="A90" s="30" t="s">
        <v>42</v>
      </c>
      <c r="E90" s="31" t="s">
        <v>181</v>
      </c>
    </row>
    <row r="91" spans="1:5" ht="38.25">
      <c r="A91" t="s">
        <v>44</v>
      </c>
      <c r="E91" s="29" t="s">
        <v>159</v>
      </c>
    </row>
    <row r="92" spans="1:18" ht="12.75" customHeight="1">
      <c r="A92" s="5" t="s">
        <v>33</v>
      </c>
      <c s="5"/>
      <c s="35" t="s">
        <v>25</v>
      </c>
      <c s="5"/>
      <c s="21" t="s">
        <v>182</v>
      </c>
      <c s="5"/>
      <c s="5"/>
      <c s="5"/>
      <c s="36">
        <f>0+Q92</f>
      </c>
      <c r="O92">
        <f>0+R92</f>
      </c>
      <c r="Q92">
        <f>0+I93+I97+I101+I105+I109+I113+I117+I121+I125+I129+I133</f>
      </c>
      <c>
        <f>0+O93+O97+O101+O105+O109+O113+O117+O121+O125+O129+O133</f>
      </c>
    </row>
    <row r="93" spans="1:16" ht="12.75">
      <c r="A93" s="19" t="s">
        <v>35</v>
      </c>
      <c s="23" t="s">
        <v>183</v>
      </c>
      <c s="23" t="s">
        <v>184</v>
      </c>
      <c s="19" t="s">
        <v>52</v>
      </c>
      <c s="24" t="s">
        <v>185</v>
      </c>
      <c s="25" t="s">
        <v>96</v>
      </c>
      <c s="26">
        <v>128.71</v>
      </c>
      <c s="27">
        <v>0</v>
      </c>
      <c s="27">
        <f>ROUND(ROUND(H93,2)*ROUND(G93,3),2)</f>
      </c>
      <c r="O93">
        <f>(I93*21)/100</f>
      </c>
      <c t="s">
        <v>13</v>
      </c>
    </row>
    <row r="94" spans="1:5" ht="12.75">
      <c r="A94" s="28" t="s">
        <v>40</v>
      </c>
      <c r="E94" s="29" t="s">
        <v>186</v>
      </c>
    </row>
    <row r="95" spans="1:5" ht="102">
      <c r="A95" s="30" t="s">
        <v>42</v>
      </c>
      <c r="E95" s="31" t="s">
        <v>187</v>
      </c>
    </row>
    <row r="96" spans="1:5" ht="51">
      <c r="A96" t="s">
        <v>44</v>
      </c>
      <c r="E96" s="29" t="s">
        <v>188</v>
      </c>
    </row>
    <row r="97" spans="1:16" ht="12.75">
      <c r="A97" s="19" t="s">
        <v>35</v>
      </c>
      <c s="23" t="s">
        <v>189</v>
      </c>
      <c s="23" t="s">
        <v>184</v>
      </c>
      <c s="19" t="s">
        <v>55</v>
      </c>
      <c s="24" t="s">
        <v>185</v>
      </c>
      <c s="25" t="s">
        <v>96</v>
      </c>
      <c s="26">
        <v>139.18</v>
      </c>
      <c s="27">
        <v>0</v>
      </c>
      <c s="27">
        <f>ROUND(ROUND(H97,2)*ROUND(G97,3),2)</f>
      </c>
      <c r="O97">
        <f>(I97*21)/100</f>
      </c>
      <c t="s">
        <v>13</v>
      </c>
    </row>
    <row r="98" spans="1:5" ht="12.75">
      <c r="A98" s="28" t="s">
        <v>40</v>
      </c>
      <c r="E98" s="29" t="s">
        <v>190</v>
      </c>
    </row>
    <row r="99" spans="1:5" ht="76.5">
      <c r="A99" s="30" t="s">
        <v>42</v>
      </c>
      <c r="E99" s="31" t="s">
        <v>158</v>
      </c>
    </row>
    <row r="100" spans="1:5" ht="51">
      <c r="A100" t="s">
        <v>44</v>
      </c>
      <c r="E100" s="29" t="s">
        <v>188</v>
      </c>
    </row>
    <row r="101" spans="1:16" ht="12.75">
      <c r="A101" s="19" t="s">
        <v>35</v>
      </c>
      <c s="23" t="s">
        <v>191</v>
      </c>
      <c s="23" t="s">
        <v>192</v>
      </c>
      <c s="19" t="s">
        <v>37</v>
      </c>
      <c s="24" t="s">
        <v>193</v>
      </c>
      <c s="25" t="s">
        <v>135</v>
      </c>
      <c s="26">
        <v>115.2</v>
      </c>
      <c s="27">
        <v>0</v>
      </c>
      <c s="27">
        <f>ROUND(ROUND(H101,2)*ROUND(G101,3),2)</f>
      </c>
      <c r="O101">
        <f>(I101*21)/100</f>
      </c>
      <c t="s">
        <v>13</v>
      </c>
    </row>
    <row r="102" spans="1:5" ht="12.75">
      <c r="A102" s="28" t="s">
        <v>40</v>
      </c>
      <c r="E102" s="29" t="s">
        <v>194</v>
      </c>
    </row>
    <row r="103" spans="1:5" ht="38.25">
      <c r="A103" s="30" t="s">
        <v>42</v>
      </c>
      <c r="E103" s="31" t="s">
        <v>195</v>
      </c>
    </row>
    <row r="104" spans="1:5" ht="51">
      <c r="A104" t="s">
        <v>44</v>
      </c>
      <c r="E104" s="29" t="s">
        <v>196</v>
      </c>
    </row>
    <row r="105" spans="1:16" ht="12.75">
      <c r="A105" s="19" t="s">
        <v>35</v>
      </c>
      <c s="23" t="s">
        <v>197</v>
      </c>
      <c s="23" t="s">
        <v>198</v>
      </c>
      <c s="19" t="s">
        <v>37</v>
      </c>
      <c s="24" t="s">
        <v>199</v>
      </c>
      <c s="25" t="s">
        <v>135</v>
      </c>
      <c s="26">
        <v>115.2</v>
      </c>
      <c s="27">
        <v>0</v>
      </c>
      <c s="27">
        <f>ROUND(ROUND(H105,2)*ROUND(G105,3),2)</f>
      </c>
      <c r="O105">
        <f>(I105*21)/100</f>
      </c>
      <c t="s">
        <v>13</v>
      </c>
    </row>
    <row r="106" spans="1:5" ht="12.75">
      <c r="A106" s="28" t="s">
        <v>40</v>
      </c>
      <c r="E106" s="29" t="s">
        <v>200</v>
      </c>
    </row>
    <row r="107" spans="1:5" ht="38.25">
      <c r="A107" s="30" t="s">
        <v>42</v>
      </c>
      <c r="E107" s="31" t="s">
        <v>195</v>
      </c>
    </row>
    <row r="108" spans="1:5" ht="140.25">
      <c r="A108" t="s">
        <v>44</v>
      </c>
      <c r="E108" s="29" t="s">
        <v>201</v>
      </c>
    </row>
    <row r="109" spans="1:16" ht="12.75">
      <c r="A109" s="19" t="s">
        <v>35</v>
      </c>
      <c s="23" t="s">
        <v>202</v>
      </c>
      <c s="23" t="s">
        <v>203</v>
      </c>
      <c s="19" t="s">
        <v>37</v>
      </c>
      <c s="24" t="s">
        <v>204</v>
      </c>
      <c s="25" t="s">
        <v>135</v>
      </c>
      <c s="26">
        <v>115.2</v>
      </c>
      <c s="27">
        <v>0</v>
      </c>
      <c s="27">
        <f>ROUND(ROUND(H109,2)*ROUND(G109,3),2)</f>
      </c>
      <c r="O109">
        <f>(I109*21)/100</f>
      </c>
      <c t="s">
        <v>13</v>
      </c>
    </row>
    <row r="110" spans="1:5" ht="12.75">
      <c r="A110" s="28" t="s">
        <v>40</v>
      </c>
      <c r="E110" s="29" t="s">
        <v>205</v>
      </c>
    </row>
    <row r="111" spans="1:5" ht="38.25">
      <c r="A111" s="30" t="s">
        <v>42</v>
      </c>
      <c r="E111" s="31" t="s">
        <v>195</v>
      </c>
    </row>
    <row r="112" spans="1:5" ht="140.25">
      <c r="A112" t="s">
        <v>44</v>
      </c>
      <c r="E112" s="29" t="s">
        <v>201</v>
      </c>
    </row>
    <row r="113" spans="1:16" ht="12.75">
      <c r="A113" s="19" t="s">
        <v>35</v>
      </c>
      <c s="23" t="s">
        <v>206</v>
      </c>
      <c s="23" t="s">
        <v>207</v>
      </c>
      <c s="19" t="s">
        <v>37</v>
      </c>
      <c s="24" t="s">
        <v>208</v>
      </c>
      <c s="25" t="s">
        <v>135</v>
      </c>
      <c s="26">
        <v>244.12</v>
      </c>
      <c s="27">
        <v>0</v>
      </c>
      <c s="27">
        <f>ROUND(ROUND(H113,2)*ROUND(G113,3),2)</f>
      </c>
      <c r="O113">
        <f>(I113*21)/100</f>
      </c>
      <c t="s">
        <v>13</v>
      </c>
    </row>
    <row r="114" spans="1:5" ht="25.5">
      <c r="A114" s="28" t="s">
        <v>40</v>
      </c>
      <c r="E114" s="29" t="s">
        <v>209</v>
      </c>
    </row>
    <row r="115" spans="1:5" ht="51">
      <c r="A115" s="30" t="s">
        <v>42</v>
      </c>
      <c r="E115" s="31" t="s">
        <v>210</v>
      </c>
    </row>
    <row r="116" spans="1:5" ht="153">
      <c r="A116" t="s">
        <v>44</v>
      </c>
      <c r="E116" s="29" t="s">
        <v>211</v>
      </c>
    </row>
    <row r="117" spans="1:16" ht="12.75">
      <c r="A117" s="19" t="s">
        <v>35</v>
      </c>
      <c s="23" t="s">
        <v>212</v>
      </c>
      <c s="23" t="s">
        <v>213</v>
      </c>
      <c s="19" t="s">
        <v>37</v>
      </c>
      <c s="24" t="s">
        <v>214</v>
      </c>
      <c s="25" t="s">
        <v>135</v>
      </c>
      <c s="26">
        <v>135.7</v>
      </c>
      <c s="27">
        <v>0</v>
      </c>
      <c s="27">
        <f>ROUND(ROUND(H117,2)*ROUND(G117,3),2)</f>
      </c>
      <c r="O117">
        <f>(I117*21)/100</f>
      </c>
      <c t="s">
        <v>13</v>
      </c>
    </row>
    <row r="118" spans="1:5" ht="12.75">
      <c r="A118" s="28" t="s">
        <v>40</v>
      </c>
      <c r="E118" s="29" t="s">
        <v>215</v>
      </c>
    </row>
    <row r="119" spans="1:5" ht="25.5">
      <c r="A119" s="30" t="s">
        <v>42</v>
      </c>
      <c r="E119" s="31" t="s">
        <v>216</v>
      </c>
    </row>
    <row r="120" spans="1:5" ht="153">
      <c r="A120" t="s">
        <v>44</v>
      </c>
      <c r="E120" s="29" t="s">
        <v>211</v>
      </c>
    </row>
    <row r="121" spans="1:16" ht="12.75">
      <c r="A121" s="19" t="s">
        <v>35</v>
      </c>
      <c s="23" t="s">
        <v>217</v>
      </c>
      <c s="23" t="s">
        <v>218</v>
      </c>
      <c s="19" t="s">
        <v>37</v>
      </c>
      <c s="24" t="s">
        <v>219</v>
      </c>
      <c s="25" t="s">
        <v>135</v>
      </c>
      <c s="26">
        <v>4.8</v>
      </c>
      <c s="27">
        <v>0</v>
      </c>
      <c s="27">
        <f>ROUND(ROUND(H121,2)*ROUND(G121,3),2)</f>
      </c>
      <c r="O121">
        <f>(I121*21)/100</f>
      </c>
      <c t="s">
        <v>13</v>
      </c>
    </row>
    <row r="122" spans="1:5" ht="12.75">
      <c r="A122" s="28" t="s">
        <v>40</v>
      </c>
      <c r="E122" s="29" t="s">
        <v>220</v>
      </c>
    </row>
    <row r="123" spans="1:5" ht="25.5">
      <c r="A123" s="30" t="s">
        <v>42</v>
      </c>
      <c r="E123" s="31" t="s">
        <v>221</v>
      </c>
    </row>
    <row r="124" spans="1:5" ht="153">
      <c r="A124" t="s">
        <v>44</v>
      </c>
      <c r="E124" s="29" t="s">
        <v>211</v>
      </c>
    </row>
    <row r="125" spans="1:16" ht="25.5">
      <c r="A125" s="19" t="s">
        <v>35</v>
      </c>
      <c s="23" t="s">
        <v>222</v>
      </c>
      <c s="23" t="s">
        <v>223</v>
      </c>
      <c s="19" t="s">
        <v>37</v>
      </c>
      <c s="24" t="s">
        <v>224</v>
      </c>
      <c s="25" t="s">
        <v>135</v>
      </c>
      <c s="26">
        <v>3.18</v>
      </c>
      <c s="27">
        <v>0</v>
      </c>
      <c s="27">
        <f>ROUND(ROUND(H125,2)*ROUND(G125,3),2)</f>
      </c>
      <c r="O125">
        <f>(I125*21)/100</f>
      </c>
      <c t="s">
        <v>13</v>
      </c>
    </row>
    <row r="126" spans="1:5" ht="12.75">
      <c r="A126" s="28" t="s">
        <v>40</v>
      </c>
      <c r="E126" s="29" t="s">
        <v>225</v>
      </c>
    </row>
    <row r="127" spans="1:5" ht="25.5">
      <c r="A127" s="30" t="s">
        <v>42</v>
      </c>
      <c r="E127" s="31" t="s">
        <v>226</v>
      </c>
    </row>
    <row r="128" spans="1:5" ht="153">
      <c r="A128" t="s">
        <v>44</v>
      </c>
      <c r="E128" s="29" t="s">
        <v>211</v>
      </c>
    </row>
    <row r="129" spans="1:16" ht="25.5">
      <c r="A129" s="19" t="s">
        <v>35</v>
      </c>
      <c s="23" t="s">
        <v>227</v>
      </c>
      <c s="23" t="s">
        <v>228</v>
      </c>
      <c s="19" t="s">
        <v>37</v>
      </c>
      <c s="24" t="s">
        <v>229</v>
      </c>
      <c s="25" t="s">
        <v>135</v>
      </c>
      <c s="26">
        <v>7</v>
      </c>
      <c s="27">
        <v>0</v>
      </c>
      <c s="27">
        <f>ROUND(ROUND(H129,2)*ROUND(G129,3),2)</f>
      </c>
      <c r="O129">
        <f>(I129*21)/100</f>
      </c>
      <c t="s">
        <v>13</v>
      </c>
    </row>
    <row r="130" spans="1:5" ht="12.75">
      <c r="A130" s="28" t="s">
        <v>40</v>
      </c>
      <c r="E130" s="29" t="s">
        <v>230</v>
      </c>
    </row>
    <row r="131" spans="1:5" ht="25.5">
      <c r="A131" s="30" t="s">
        <v>42</v>
      </c>
      <c r="E131" s="31" t="s">
        <v>231</v>
      </c>
    </row>
    <row r="132" spans="1:5" ht="153">
      <c r="A132" t="s">
        <v>44</v>
      </c>
      <c r="E132" s="29" t="s">
        <v>211</v>
      </c>
    </row>
    <row r="133" spans="1:16" ht="12.75">
      <c r="A133" s="19" t="s">
        <v>35</v>
      </c>
      <c s="23" t="s">
        <v>232</v>
      </c>
      <c s="23" t="s">
        <v>233</v>
      </c>
      <c s="19" t="s">
        <v>37</v>
      </c>
      <c s="24" t="s">
        <v>234</v>
      </c>
      <c s="25" t="s">
        <v>135</v>
      </c>
      <c s="26">
        <v>40</v>
      </c>
      <c s="27">
        <v>0</v>
      </c>
      <c s="27">
        <f>ROUND(ROUND(H133,2)*ROUND(G133,3),2)</f>
      </c>
      <c r="O133">
        <f>(I133*21)/100</f>
      </c>
      <c t="s">
        <v>13</v>
      </c>
    </row>
    <row r="134" spans="1:5" ht="12.75">
      <c r="A134" s="28" t="s">
        <v>40</v>
      </c>
      <c r="E134" s="29" t="s">
        <v>235</v>
      </c>
    </row>
    <row r="135" spans="1:5" ht="12.75">
      <c r="A135" s="30" t="s">
        <v>42</v>
      </c>
      <c r="E135" s="31" t="s">
        <v>236</v>
      </c>
    </row>
    <row r="136" spans="1:5" ht="89.25">
      <c r="A136" t="s">
        <v>44</v>
      </c>
      <c r="E136" s="29" t="s">
        <v>237</v>
      </c>
    </row>
    <row r="137" spans="1:18" ht="12.75" customHeight="1">
      <c r="A137" s="5" t="s">
        <v>33</v>
      </c>
      <c s="5"/>
      <c s="35" t="s">
        <v>63</v>
      </c>
      <c s="5"/>
      <c s="21" t="s">
        <v>238</v>
      </c>
      <c s="5"/>
      <c s="5"/>
      <c s="5"/>
      <c s="36">
        <f>0+Q137</f>
      </c>
      <c r="O137">
        <f>0+R137</f>
      </c>
      <c r="Q137">
        <f>0+I138+I142+I146</f>
      </c>
      <c>
        <f>0+O138+O142+O146</f>
      </c>
    </row>
    <row r="138" spans="1:16" ht="12.75">
      <c r="A138" s="19" t="s">
        <v>35</v>
      </c>
      <c s="23" t="s">
        <v>239</v>
      </c>
      <c s="23" t="s">
        <v>240</v>
      </c>
      <c s="19" t="s">
        <v>37</v>
      </c>
      <c s="24" t="s">
        <v>241</v>
      </c>
      <c s="25" t="s">
        <v>135</v>
      </c>
      <c s="26">
        <v>98.05</v>
      </c>
      <c s="27">
        <v>0</v>
      </c>
      <c s="27">
        <f>ROUND(ROUND(H138,2)*ROUND(G138,3),2)</f>
      </c>
      <c r="O138">
        <f>(I138*21)/100</f>
      </c>
      <c t="s">
        <v>13</v>
      </c>
    </row>
    <row r="139" spans="1:5" ht="12.75">
      <c r="A139" s="28" t="s">
        <v>40</v>
      </c>
      <c r="E139" s="29" t="s">
        <v>242</v>
      </c>
    </row>
    <row r="140" spans="1:5" ht="25.5">
      <c r="A140" s="30" t="s">
        <v>42</v>
      </c>
      <c r="E140" s="31" t="s">
        <v>243</v>
      </c>
    </row>
    <row r="141" spans="1:5" ht="191.25">
      <c r="A141" t="s">
        <v>44</v>
      </c>
      <c r="E141" s="29" t="s">
        <v>244</v>
      </c>
    </row>
    <row r="142" spans="1:16" ht="12.75">
      <c r="A142" s="19" t="s">
        <v>35</v>
      </c>
      <c s="23" t="s">
        <v>245</v>
      </c>
      <c s="23" t="s">
        <v>246</v>
      </c>
      <c s="19" t="s">
        <v>247</v>
      </c>
      <c s="24" t="s">
        <v>248</v>
      </c>
      <c s="25" t="s">
        <v>249</v>
      </c>
      <c s="26">
        <v>32</v>
      </c>
      <c s="27">
        <v>0</v>
      </c>
      <c s="27">
        <f>ROUND(ROUND(H142,2)*ROUND(G142,3),2)</f>
      </c>
      <c r="O142">
        <f>(I142*21)/100</f>
      </c>
      <c t="s">
        <v>13</v>
      </c>
    </row>
    <row r="143" spans="1:5" ht="12.75">
      <c r="A143" s="28" t="s">
        <v>40</v>
      </c>
      <c r="E143" s="29" t="s">
        <v>250</v>
      </c>
    </row>
    <row r="144" spans="1:5" ht="12.75">
      <c r="A144" s="30" t="s">
        <v>42</v>
      </c>
      <c r="E144" s="31" t="s">
        <v>251</v>
      </c>
    </row>
    <row r="145" spans="1:5" ht="153">
      <c r="A145" t="s">
        <v>44</v>
      </c>
      <c r="E145" s="29" t="s">
        <v>252</v>
      </c>
    </row>
    <row r="146" spans="1:16" ht="12.75">
      <c r="A146" s="19" t="s">
        <v>35</v>
      </c>
      <c s="23" t="s">
        <v>253</v>
      </c>
      <c s="23" t="s">
        <v>254</v>
      </c>
      <c s="19" t="s">
        <v>247</v>
      </c>
      <c s="24" t="s">
        <v>255</v>
      </c>
      <c s="25" t="s">
        <v>249</v>
      </c>
      <c s="26">
        <v>2</v>
      </c>
      <c s="27">
        <v>0</v>
      </c>
      <c s="27">
        <f>ROUND(ROUND(H146,2)*ROUND(G146,3),2)</f>
      </c>
      <c r="O146">
        <f>(I146*21)/100</f>
      </c>
      <c t="s">
        <v>13</v>
      </c>
    </row>
    <row r="147" spans="1:5" ht="38.25">
      <c r="A147" s="28" t="s">
        <v>40</v>
      </c>
      <c r="E147" s="29" t="s">
        <v>256</v>
      </c>
    </row>
    <row r="148" spans="1:5" ht="12.75">
      <c r="A148" s="30" t="s">
        <v>42</v>
      </c>
      <c r="E148" s="31" t="s">
        <v>257</v>
      </c>
    </row>
    <row r="149" spans="1:5" ht="89.25">
      <c r="A149" t="s">
        <v>44</v>
      </c>
      <c r="E149" s="29" t="s">
        <v>258</v>
      </c>
    </row>
    <row r="150" spans="1:18" ht="12.75" customHeight="1">
      <c r="A150" s="5" t="s">
        <v>33</v>
      </c>
      <c s="5"/>
      <c s="35" t="s">
        <v>67</v>
      </c>
      <c s="5"/>
      <c s="21" t="s">
        <v>259</v>
      </c>
      <c s="5"/>
      <c s="5"/>
      <c s="5"/>
      <c s="36">
        <f>0+Q150</f>
      </c>
      <c r="O150">
        <f>0+R150</f>
      </c>
      <c r="Q150">
        <f>0+I151</f>
      </c>
      <c>
        <f>0+O151</f>
      </c>
    </row>
    <row r="151" spans="1:16" ht="12.75">
      <c r="A151" s="19" t="s">
        <v>35</v>
      </c>
      <c s="23" t="s">
        <v>260</v>
      </c>
      <c s="23" t="s">
        <v>261</v>
      </c>
      <c s="19" t="s">
        <v>37</v>
      </c>
      <c s="24" t="s">
        <v>262</v>
      </c>
      <c s="25" t="s">
        <v>249</v>
      </c>
      <c s="26">
        <v>20</v>
      </c>
      <c s="27">
        <v>0</v>
      </c>
      <c s="27">
        <f>ROUND(ROUND(H151,2)*ROUND(G151,3),2)</f>
      </c>
      <c r="O151">
        <f>(I151*21)/100</f>
      </c>
      <c t="s">
        <v>13</v>
      </c>
    </row>
    <row r="152" spans="1:5" ht="12.75">
      <c r="A152" s="28" t="s">
        <v>40</v>
      </c>
      <c r="E152" s="29" t="s">
        <v>37</v>
      </c>
    </row>
    <row r="153" spans="1:5" ht="12.75">
      <c r="A153" s="30" t="s">
        <v>42</v>
      </c>
      <c r="E153" s="31" t="s">
        <v>263</v>
      </c>
    </row>
    <row r="154" spans="1:5" ht="25.5">
      <c r="A154" t="s">
        <v>44</v>
      </c>
      <c r="E154" s="29" t="s">
        <v>264</v>
      </c>
    </row>
    <row r="155" spans="1:18" ht="12.75" customHeight="1">
      <c r="A155" s="5" t="s">
        <v>33</v>
      </c>
      <c s="5"/>
      <c s="35" t="s">
        <v>30</v>
      </c>
      <c s="5"/>
      <c s="21" t="s">
        <v>265</v>
      </c>
      <c s="5"/>
      <c s="5"/>
      <c s="5"/>
      <c s="36">
        <f>0+Q155</f>
      </c>
      <c r="O155">
        <f>0+R155</f>
      </c>
      <c r="Q155">
        <f>0+I156+I160+I164+I168+I172+I176+I180+I184+I188+I192+I196+I200+I204+I208</f>
      </c>
      <c>
        <f>0+O156+O160+O164+O168+O172+O176+O180+O184+O188+O192+O196+O200+O204+O208</f>
      </c>
    </row>
    <row r="156" spans="1:16" ht="12.75">
      <c r="A156" s="19" t="s">
        <v>35</v>
      </c>
      <c s="23" t="s">
        <v>266</v>
      </c>
      <c s="23" t="s">
        <v>267</v>
      </c>
      <c s="19" t="s">
        <v>37</v>
      </c>
      <c s="24" t="s">
        <v>268</v>
      </c>
      <c s="25" t="s">
        <v>249</v>
      </c>
      <c s="26">
        <v>2</v>
      </c>
      <c s="27">
        <v>0</v>
      </c>
      <c s="27">
        <f>ROUND(ROUND(H156,2)*ROUND(G156,3),2)</f>
      </c>
      <c r="O156">
        <f>(I156*21)/100</f>
      </c>
      <c t="s">
        <v>13</v>
      </c>
    </row>
    <row r="157" spans="1:5" ht="12.75">
      <c r="A157" s="28" t="s">
        <v>40</v>
      </c>
      <c r="E157" s="29" t="s">
        <v>269</v>
      </c>
    </row>
    <row r="158" spans="1:5" ht="12.75">
      <c r="A158" s="30" t="s">
        <v>42</v>
      </c>
      <c r="E158" s="31" t="s">
        <v>270</v>
      </c>
    </row>
    <row r="159" spans="1:5" ht="63.75">
      <c r="A159" t="s">
        <v>44</v>
      </c>
      <c r="E159" s="29" t="s">
        <v>271</v>
      </c>
    </row>
    <row r="160" spans="1:16" ht="12.75">
      <c r="A160" s="19" t="s">
        <v>35</v>
      </c>
      <c s="23" t="s">
        <v>272</v>
      </c>
      <c s="23" t="s">
        <v>273</v>
      </c>
      <c s="19" t="s">
        <v>37</v>
      </c>
      <c s="24" t="s">
        <v>274</v>
      </c>
      <c s="25" t="s">
        <v>249</v>
      </c>
      <c s="26">
        <v>6</v>
      </c>
      <c s="27">
        <v>0</v>
      </c>
      <c s="27">
        <f>ROUND(ROUND(H160,2)*ROUND(G160,3),2)</f>
      </c>
      <c r="O160">
        <f>(I160*21)/100</f>
      </c>
      <c t="s">
        <v>13</v>
      </c>
    </row>
    <row r="161" spans="1:5" ht="12.75">
      <c r="A161" s="28" t="s">
        <v>40</v>
      </c>
      <c r="E161" s="29" t="s">
        <v>275</v>
      </c>
    </row>
    <row r="162" spans="1:5" ht="51">
      <c r="A162" s="30" t="s">
        <v>42</v>
      </c>
      <c r="E162" s="31" t="s">
        <v>276</v>
      </c>
    </row>
    <row r="163" spans="1:5" ht="25.5">
      <c r="A163" t="s">
        <v>44</v>
      </c>
      <c r="E163" s="29" t="s">
        <v>277</v>
      </c>
    </row>
    <row r="164" spans="1:16" ht="25.5">
      <c r="A164" s="19" t="s">
        <v>35</v>
      </c>
      <c s="23" t="s">
        <v>278</v>
      </c>
      <c s="23" t="s">
        <v>279</v>
      </c>
      <c s="19" t="s">
        <v>37</v>
      </c>
      <c s="24" t="s">
        <v>280</v>
      </c>
      <c s="25" t="s">
        <v>249</v>
      </c>
      <c s="26">
        <v>12</v>
      </c>
      <c s="27">
        <v>0</v>
      </c>
      <c s="27">
        <f>ROUND(ROUND(H164,2)*ROUND(G164,3),2)</f>
      </c>
      <c r="O164">
        <f>(I164*21)/100</f>
      </c>
      <c t="s">
        <v>13</v>
      </c>
    </row>
    <row r="165" spans="1:5" ht="25.5">
      <c r="A165" s="28" t="s">
        <v>40</v>
      </c>
      <c r="E165" s="29" t="s">
        <v>281</v>
      </c>
    </row>
    <row r="166" spans="1:5" ht="89.25">
      <c r="A166" s="30" t="s">
        <v>42</v>
      </c>
      <c r="E166" s="31" t="s">
        <v>282</v>
      </c>
    </row>
    <row r="167" spans="1:5" ht="25.5">
      <c r="A167" t="s">
        <v>44</v>
      </c>
      <c r="E167" s="29" t="s">
        <v>283</v>
      </c>
    </row>
    <row r="168" spans="1:16" ht="25.5">
      <c r="A168" s="19" t="s">
        <v>35</v>
      </c>
      <c s="23" t="s">
        <v>284</v>
      </c>
      <c s="23" t="s">
        <v>285</v>
      </c>
      <c s="19" t="s">
        <v>37</v>
      </c>
      <c s="24" t="s">
        <v>286</v>
      </c>
      <c s="25" t="s">
        <v>249</v>
      </c>
      <c s="26">
        <v>11</v>
      </c>
      <c s="27">
        <v>0</v>
      </c>
      <c s="27">
        <f>ROUND(ROUND(H168,2)*ROUND(G168,3),2)</f>
      </c>
      <c r="O168">
        <f>(I168*21)/100</f>
      </c>
      <c t="s">
        <v>13</v>
      </c>
    </row>
    <row r="169" spans="1:5" ht="12.75">
      <c r="A169" s="28" t="s">
        <v>40</v>
      </c>
      <c r="E169" s="29" t="s">
        <v>287</v>
      </c>
    </row>
    <row r="170" spans="1:5" ht="12.75">
      <c r="A170" s="30" t="s">
        <v>42</v>
      </c>
      <c r="E170" s="31" t="s">
        <v>288</v>
      </c>
    </row>
    <row r="171" spans="1:5" ht="25.5">
      <c r="A171" t="s">
        <v>44</v>
      </c>
      <c r="E171" s="29" t="s">
        <v>289</v>
      </c>
    </row>
    <row r="172" spans="1:16" ht="12.75">
      <c r="A172" s="19" t="s">
        <v>35</v>
      </c>
      <c s="23" t="s">
        <v>290</v>
      </c>
      <c s="23" t="s">
        <v>291</v>
      </c>
      <c s="19" t="s">
        <v>37</v>
      </c>
      <c s="24" t="s">
        <v>292</v>
      </c>
      <c s="25" t="s">
        <v>249</v>
      </c>
      <c s="26">
        <v>6</v>
      </c>
      <c s="27">
        <v>0</v>
      </c>
      <c s="27">
        <f>ROUND(ROUND(H172,2)*ROUND(G172,3),2)</f>
      </c>
      <c r="O172">
        <f>(I172*21)/100</f>
      </c>
      <c t="s">
        <v>13</v>
      </c>
    </row>
    <row r="173" spans="1:5" ht="12.75">
      <c r="A173" s="28" t="s">
        <v>40</v>
      </c>
      <c r="E173" s="29" t="s">
        <v>275</v>
      </c>
    </row>
    <row r="174" spans="1:5" ht="12.75">
      <c r="A174" s="30" t="s">
        <v>42</v>
      </c>
      <c r="E174" s="31" t="s">
        <v>293</v>
      </c>
    </row>
    <row r="175" spans="1:5" ht="25.5">
      <c r="A175" t="s">
        <v>44</v>
      </c>
      <c r="E175" s="29" t="s">
        <v>277</v>
      </c>
    </row>
    <row r="176" spans="1:16" ht="25.5">
      <c r="A176" s="19" t="s">
        <v>35</v>
      </c>
      <c s="23" t="s">
        <v>294</v>
      </c>
      <c s="23" t="s">
        <v>295</v>
      </c>
      <c s="19" t="s">
        <v>37</v>
      </c>
      <c s="24" t="s">
        <v>296</v>
      </c>
      <c s="25" t="s">
        <v>135</v>
      </c>
      <c s="26">
        <v>14.15</v>
      </c>
      <c s="27">
        <v>0</v>
      </c>
      <c s="27">
        <f>ROUND(ROUND(H176,2)*ROUND(G176,3),2)</f>
      </c>
      <c r="O176">
        <f>(I176*21)/100</f>
      </c>
      <c t="s">
        <v>13</v>
      </c>
    </row>
    <row r="177" spans="1:5" ht="12.75">
      <c r="A177" s="28" t="s">
        <v>40</v>
      </c>
      <c r="E177" s="29" t="s">
        <v>297</v>
      </c>
    </row>
    <row r="178" spans="1:5" ht="38.25">
      <c r="A178" s="30" t="s">
        <v>42</v>
      </c>
      <c r="E178" s="31" t="s">
        <v>298</v>
      </c>
    </row>
    <row r="179" spans="1:5" ht="38.25">
      <c r="A179" t="s">
        <v>44</v>
      </c>
      <c r="E179" s="29" t="s">
        <v>299</v>
      </c>
    </row>
    <row r="180" spans="1:16" ht="25.5">
      <c r="A180" s="19" t="s">
        <v>35</v>
      </c>
      <c s="23" t="s">
        <v>300</v>
      </c>
      <c s="23" t="s">
        <v>301</v>
      </c>
      <c s="19" t="s">
        <v>52</v>
      </c>
      <c s="24" t="s">
        <v>302</v>
      </c>
      <c s="25" t="s">
        <v>135</v>
      </c>
      <c s="26">
        <v>1.5</v>
      </c>
      <c s="27">
        <v>0</v>
      </c>
      <c s="27">
        <f>ROUND(ROUND(H180,2)*ROUND(G180,3),2)</f>
      </c>
      <c r="O180">
        <f>(I180*21)/100</f>
      </c>
      <c t="s">
        <v>13</v>
      </c>
    </row>
    <row r="181" spans="1:5" ht="12.75">
      <c r="A181" s="28" t="s">
        <v>40</v>
      </c>
      <c r="E181" s="29" t="s">
        <v>303</v>
      </c>
    </row>
    <row r="182" spans="1:5" ht="12.75">
      <c r="A182" s="30" t="s">
        <v>42</v>
      </c>
      <c r="E182" s="31" t="s">
        <v>304</v>
      </c>
    </row>
    <row r="183" spans="1:5" ht="38.25">
      <c r="A183" t="s">
        <v>44</v>
      </c>
      <c r="E183" s="29" t="s">
        <v>299</v>
      </c>
    </row>
    <row r="184" spans="1:16" ht="25.5">
      <c r="A184" s="19" t="s">
        <v>35</v>
      </c>
      <c s="23" t="s">
        <v>305</v>
      </c>
      <c s="23" t="s">
        <v>301</v>
      </c>
      <c s="19" t="s">
        <v>55</v>
      </c>
      <c s="24" t="s">
        <v>302</v>
      </c>
      <c s="25" t="s">
        <v>135</v>
      </c>
      <c s="26">
        <v>12.65</v>
      </c>
      <c s="27">
        <v>0</v>
      </c>
      <c s="27">
        <f>ROUND(ROUND(H184,2)*ROUND(G184,3),2)</f>
      </c>
      <c r="O184">
        <f>(I184*21)/100</f>
      </c>
      <c t="s">
        <v>13</v>
      </c>
    </row>
    <row r="185" spans="1:5" ht="12.75">
      <c r="A185" s="28" t="s">
        <v>40</v>
      </c>
      <c r="E185" s="29" t="s">
        <v>306</v>
      </c>
    </row>
    <row r="186" spans="1:5" ht="12.75">
      <c r="A186" s="30" t="s">
        <v>42</v>
      </c>
      <c r="E186" s="31" t="s">
        <v>307</v>
      </c>
    </row>
    <row r="187" spans="1:5" ht="38.25">
      <c r="A187" t="s">
        <v>44</v>
      </c>
      <c r="E187" s="29" t="s">
        <v>299</v>
      </c>
    </row>
    <row r="188" spans="1:16" ht="12.75">
      <c r="A188" s="19" t="s">
        <v>35</v>
      </c>
      <c s="23" t="s">
        <v>308</v>
      </c>
      <c s="23" t="s">
        <v>309</v>
      </c>
      <c s="19" t="s">
        <v>37</v>
      </c>
      <c s="24" t="s">
        <v>310</v>
      </c>
      <c s="25" t="s">
        <v>110</v>
      </c>
      <c s="26">
        <v>50.3</v>
      </c>
      <c s="27">
        <v>0</v>
      </c>
      <c s="27">
        <f>ROUND(ROUND(H188,2)*ROUND(G188,3),2)</f>
      </c>
      <c r="O188">
        <f>(I188*21)/100</f>
      </c>
      <c t="s">
        <v>13</v>
      </c>
    </row>
    <row r="189" spans="1:5" ht="12.75">
      <c r="A189" s="28" t="s">
        <v>40</v>
      </c>
      <c r="E189" s="29" t="s">
        <v>311</v>
      </c>
    </row>
    <row r="190" spans="1:5" ht="25.5">
      <c r="A190" s="30" t="s">
        <v>42</v>
      </c>
      <c r="E190" s="31" t="s">
        <v>312</v>
      </c>
    </row>
    <row r="191" spans="1:5" ht="51">
      <c r="A191" t="s">
        <v>44</v>
      </c>
      <c r="E191" s="29" t="s">
        <v>313</v>
      </c>
    </row>
    <row r="192" spans="1:16" ht="12.75">
      <c r="A192" s="19" t="s">
        <v>35</v>
      </c>
      <c s="23" t="s">
        <v>314</v>
      </c>
      <c s="23" t="s">
        <v>315</v>
      </c>
      <c s="19" t="s">
        <v>37</v>
      </c>
      <c s="24" t="s">
        <v>316</v>
      </c>
      <c s="25" t="s">
        <v>110</v>
      </c>
      <c s="26">
        <v>15.6</v>
      </c>
      <c s="27">
        <v>0</v>
      </c>
      <c s="27">
        <f>ROUND(ROUND(H192,2)*ROUND(G192,3),2)</f>
      </c>
      <c r="O192">
        <f>(I192*21)/100</f>
      </c>
      <c t="s">
        <v>13</v>
      </c>
    </row>
    <row r="193" spans="1:5" ht="12.75">
      <c r="A193" s="28" t="s">
        <v>40</v>
      </c>
      <c r="E193" s="29" t="s">
        <v>317</v>
      </c>
    </row>
    <row r="194" spans="1:5" ht="12.75">
      <c r="A194" s="30" t="s">
        <v>42</v>
      </c>
      <c r="E194" s="31" t="s">
        <v>318</v>
      </c>
    </row>
    <row r="195" spans="1:5" ht="51">
      <c r="A195" t="s">
        <v>44</v>
      </c>
      <c r="E195" s="29" t="s">
        <v>313</v>
      </c>
    </row>
    <row r="196" spans="1:16" ht="12.75">
      <c r="A196" s="19" t="s">
        <v>35</v>
      </c>
      <c s="23" t="s">
        <v>319</v>
      </c>
      <c s="23" t="s">
        <v>320</v>
      </c>
      <c s="19" t="s">
        <v>52</v>
      </c>
      <c s="24" t="s">
        <v>321</v>
      </c>
      <c s="25" t="s">
        <v>110</v>
      </c>
      <c s="26">
        <v>145.9</v>
      </c>
      <c s="27">
        <v>0</v>
      </c>
      <c s="27">
        <f>ROUND(ROUND(H196,2)*ROUND(G196,3),2)</f>
      </c>
      <c r="O196">
        <f>(I196*21)/100</f>
      </c>
      <c t="s">
        <v>13</v>
      </c>
    </row>
    <row r="197" spans="1:5" ht="12.75">
      <c r="A197" s="28" t="s">
        <v>40</v>
      </c>
      <c r="E197" s="29" t="s">
        <v>322</v>
      </c>
    </row>
    <row r="198" spans="1:5" ht="76.5">
      <c r="A198" s="30" t="s">
        <v>42</v>
      </c>
      <c r="E198" s="31" t="s">
        <v>323</v>
      </c>
    </row>
    <row r="199" spans="1:5" ht="51">
      <c r="A199" t="s">
        <v>44</v>
      </c>
      <c r="E199" s="29" t="s">
        <v>313</v>
      </c>
    </row>
    <row r="200" spans="1:16" ht="12.75">
      <c r="A200" s="19" t="s">
        <v>35</v>
      </c>
      <c s="23" t="s">
        <v>324</v>
      </c>
      <c s="23" t="s">
        <v>320</v>
      </c>
      <c s="19" t="s">
        <v>55</v>
      </c>
      <c s="24" t="s">
        <v>321</v>
      </c>
      <c s="25" t="s">
        <v>110</v>
      </c>
      <c s="26">
        <v>12</v>
      </c>
      <c s="27">
        <v>0</v>
      </c>
      <c s="27">
        <f>ROUND(ROUND(H200,2)*ROUND(G200,3),2)</f>
      </c>
      <c r="O200">
        <f>(I200*21)/100</f>
      </c>
      <c t="s">
        <v>13</v>
      </c>
    </row>
    <row r="201" spans="1:5" ht="12.75">
      <c r="A201" s="28" t="s">
        <v>40</v>
      </c>
      <c r="E201" s="29" t="s">
        <v>325</v>
      </c>
    </row>
    <row r="202" spans="1:5" ht="25.5">
      <c r="A202" s="30" t="s">
        <v>42</v>
      </c>
      <c r="E202" s="31" t="s">
        <v>326</v>
      </c>
    </row>
    <row r="203" spans="1:5" ht="51">
      <c r="A203" t="s">
        <v>44</v>
      </c>
      <c r="E203" s="29" t="s">
        <v>313</v>
      </c>
    </row>
    <row r="204" spans="1:16" ht="12.75">
      <c r="A204" s="19" t="s">
        <v>35</v>
      </c>
      <c s="23" t="s">
        <v>327</v>
      </c>
      <c s="23" t="s">
        <v>328</v>
      </c>
      <c s="19" t="s">
        <v>37</v>
      </c>
      <c s="24" t="s">
        <v>329</v>
      </c>
      <c s="25" t="s">
        <v>110</v>
      </c>
      <c s="26">
        <v>60</v>
      </c>
      <c s="27">
        <v>0</v>
      </c>
      <c s="27">
        <f>ROUND(ROUND(H204,2)*ROUND(G204,3),2)</f>
      </c>
      <c r="O204">
        <f>(I204*21)/100</f>
      </c>
      <c t="s">
        <v>13</v>
      </c>
    </row>
    <row r="205" spans="1:5" ht="12.75">
      <c r="A205" s="28" t="s">
        <v>40</v>
      </c>
      <c r="E205" s="29" t="s">
        <v>37</v>
      </c>
    </row>
    <row r="206" spans="1:5" ht="12.75">
      <c r="A206" s="30" t="s">
        <v>42</v>
      </c>
      <c r="E206" s="31" t="s">
        <v>330</v>
      </c>
    </row>
    <row r="207" spans="1:5" ht="25.5">
      <c r="A207" t="s">
        <v>44</v>
      </c>
      <c r="E207" s="29" t="s">
        <v>331</v>
      </c>
    </row>
    <row r="208" spans="1:16" ht="12.75">
      <c r="A208" s="19" t="s">
        <v>35</v>
      </c>
      <c s="23" t="s">
        <v>332</v>
      </c>
      <c s="23" t="s">
        <v>333</v>
      </c>
      <c s="19" t="s">
        <v>37</v>
      </c>
      <c s="24" t="s">
        <v>334</v>
      </c>
      <c s="25" t="s">
        <v>110</v>
      </c>
      <c s="26">
        <v>31</v>
      </c>
      <c s="27">
        <v>0</v>
      </c>
      <c s="27">
        <f>ROUND(ROUND(H208,2)*ROUND(G208,3),2)</f>
      </c>
      <c r="O208">
        <f>(I208*21)/100</f>
      </c>
      <c t="s">
        <v>13</v>
      </c>
    </row>
    <row r="209" spans="1:5" ht="12.75">
      <c r="A209" s="28" t="s">
        <v>40</v>
      </c>
      <c r="E209" s="29" t="s">
        <v>335</v>
      </c>
    </row>
    <row r="210" spans="1:5" ht="25.5">
      <c r="A210" s="30" t="s">
        <v>42</v>
      </c>
      <c r="E210" s="31" t="s">
        <v>120</v>
      </c>
    </row>
    <row r="211" spans="1:5" ht="38.25">
      <c r="A211" t="s">
        <v>44</v>
      </c>
      <c r="E211" s="29" t="s">
        <v>336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4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0+O8+O21+O46+O55+O68+O137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337</v>
      </c>
      <c s="32">
        <f>0+I8+I21+I46+I55+I68+I137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337</v>
      </c>
      <c s="5"/>
      <c s="14" t="s">
        <v>338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0+I9+I13+I17</f>
      </c>
      <c>
        <f>0+O9+O13+O17</f>
      </c>
    </row>
    <row r="9" spans="1:16" ht="12.75">
      <c r="A9" s="19" t="s">
        <v>35</v>
      </c>
      <c s="23" t="s">
        <v>19</v>
      </c>
      <c s="23" t="s">
        <v>81</v>
      </c>
      <c s="19" t="s">
        <v>37</v>
      </c>
      <c s="24" t="s">
        <v>82</v>
      </c>
      <c s="25" t="s">
        <v>83</v>
      </c>
      <c s="26">
        <v>232.1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12.75">
      <c r="A10" s="28" t="s">
        <v>40</v>
      </c>
      <c r="E10" s="29" t="s">
        <v>84</v>
      </c>
    </row>
    <row r="11" spans="1:5" ht="12.75">
      <c r="A11" s="30" t="s">
        <v>42</v>
      </c>
      <c r="E11" s="31" t="s">
        <v>339</v>
      </c>
    </row>
    <row r="12" spans="1:5" ht="25.5">
      <c r="A12" t="s">
        <v>44</v>
      </c>
      <c r="E12" s="29" t="s">
        <v>86</v>
      </c>
    </row>
    <row r="13" spans="1:16" ht="12.75">
      <c r="A13" s="19" t="s">
        <v>35</v>
      </c>
      <c s="23" t="s">
        <v>13</v>
      </c>
      <c s="23" t="s">
        <v>87</v>
      </c>
      <c s="19" t="s">
        <v>37</v>
      </c>
      <c s="24" t="s">
        <v>88</v>
      </c>
      <c s="25" t="s">
        <v>83</v>
      </c>
      <c s="26">
        <v>49.22</v>
      </c>
      <c s="27">
        <v>0</v>
      </c>
      <c s="27">
        <f>ROUND(ROUND(H13,2)*ROUND(G13,3),2)</f>
      </c>
      <c r="O13">
        <f>(I13*21)/100</f>
      </c>
      <c t="s">
        <v>13</v>
      </c>
    </row>
    <row r="14" spans="1:5" ht="12.75">
      <c r="A14" s="28" t="s">
        <v>40</v>
      </c>
      <c r="E14" s="29" t="s">
        <v>89</v>
      </c>
    </row>
    <row r="15" spans="1:5" ht="38.25">
      <c r="A15" s="30" t="s">
        <v>42</v>
      </c>
      <c r="E15" s="31" t="s">
        <v>340</v>
      </c>
    </row>
    <row r="16" spans="1:5" ht="25.5">
      <c r="A16" t="s">
        <v>44</v>
      </c>
      <c r="E16" s="29" t="s">
        <v>86</v>
      </c>
    </row>
    <row r="17" spans="1:16" ht="12.75">
      <c r="A17" s="19" t="s">
        <v>35</v>
      </c>
      <c s="23" t="s">
        <v>12</v>
      </c>
      <c s="23" t="s">
        <v>36</v>
      </c>
      <c s="19" t="s">
        <v>37</v>
      </c>
      <c s="24" t="s">
        <v>38</v>
      </c>
      <c s="25" t="s">
        <v>39</v>
      </c>
      <c s="26">
        <v>1</v>
      </c>
      <c s="27">
        <v>0</v>
      </c>
      <c s="27">
        <f>ROUND(ROUND(H17,2)*ROUND(G17,3),2)</f>
      </c>
      <c r="O17">
        <f>(I17*21)/100</f>
      </c>
      <c t="s">
        <v>13</v>
      </c>
    </row>
    <row r="18" spans="1:5" ht="12.75">
      <c r="A18" s="28" t="s">
        <v>40</v>
      </c>
      <c r="E18" s="29" t="s">
        <v>341</v>
      </c>
    </row>
    <row r="19" spans="1:5" ht="38.25">
      <c r="A19" s="30" t="s">
        <v>42</v>
      </c>
      <c r="E19" s="31" t="s">
        <v>342</v>
      </c>
    </row>
    <row r="20" spans="1:5" ht="12.75">
      <c r="A20" t="s">
        <v>44</v>
      </c>
      <c r="E20" s="29" t="s">
        <v>45</v>
      </c>
    </row>
    <row r="21" spans="1:18" ht="12.75" customHeight="1">
      <c r="A21" s="5" t="s">
        <v>33</v>
      </c>
      <c s="5"/>
      <c s="35" t="s">
        <v>19</v>
      </c>
      <c s="5"/>
      <c s="21" t="s">
        <v>93</v>
      </c>
      <c s="5"/>
      <c s="5"/>
      <c s="5"/>
      <c s="36">
        <f>0+Q21</f>
      </c>
      <c r="O21">
        <f>0+R21</f>
      </c>
      <c r="Q21">
        <f>0+I22+I26+I30+I34+I38+I42</f>
      </c>
      <c>
        <f>0+O22+O26+O30+O34+O38+O42</f>
      </c>
    </row>
    <row r="22" spans="1:16" ht="25.5">
      <c r="A22" s="19" t="s">
        <v>35</v>
      </c>
      <c s="23" t="s">
        <v>23</v>
      </c>
      <c s="23" t="s">
        <v>100</v>
      </c>
      <c s="19" t="s">
        <v>37</v>
      </c>
      <c s="24" t="s">
        <v>101</v>
      </c>
      <c s="25" t="s">
        <v>96</v>
      </c>
      <c s="26">
        <v>23.37</v>
      </c>
      <c s="27">
        <v>0</v>
      </c>
      <c s="27">
        <f>ROUND(ROUND(H22,2)*ROUND(G22,3),2)</f>
      </c>
      <c r="O22">
        <f>(I22*21)/100</f>
      </c>
      <c t="s">
        <v>13</v>
      </c>
    </row>
    <row r="23" spans="1:5" ht="12.75">
      <c r="A23" s="28" t="s">
        <v>40</v>
      </c>
      <c r="E23" s="29" t="s">
        <v>102</v>
      </c>
    </row>
    <row r="24" spans="1:5" ht="51">
      <c r="A24" s="30" t="s">
        <v>42</v>
      </c>
      <c r="E24" s="31" t="s">
        <v>343</v>
      </c>
    </row>
    <row r="25" spans="1:5" ht="63.75">
      <c r="A25" t="s">
        <v>44</v>
      </c>
      <c r="E25" s="29" t="s">
        <v>99</v>
      </c>
    </row>
    <row r="26" spans="1:16" ht="12.75">
      <c r="A26" s="19" t="s">
        <v>35</v>
      </c>
      <c s="23" t="s">
        <v>25</v>
      </c>
      <c s="23" t="s">
        <v>113</v>
      </c>
      <c s="19" t="s">
        <v>37</v>
      </c>
      <c s="24" t="s">
        <v>114</v>
      </c>
      <c s="25" t="s">
        <v>96</v>
      </c>
      <c s="26">
        <v>6.8</v>
      </c>
      <c s="27">
        <v>0</v>
      </c>
      <c s="27">
        <f>ROUND(ROUND(H26,2)*ROUND(G26,3),2)</f>
      </c>
      <c r="O26">
        <f>(I26*21)/100</f>
      </c>
      <c t="s">
        <v>13</v>
      </c>
    </row>
    <row r="27" spans="1:5" ht="25.5">
      <c r="A27" s="28" t="s">
        <v>40</v>
      </c>
      <c r="E27" s="29" t="s">
        <v>115</v>
      </c>
    </row>
    <row r="28" spans="1:5" ht="51">
      <c r="A28" s="30" t="s">
        <v>42</v>
      </c>
      <c r="E28" s="31" t="s">
        <v>344</v>
      </c>
    </row>
    <row r="29" spans="1:5" ht="63.75">
      <c r="A29" t="s">
        <v>44</v>
      </c>
      <c r="E29" s="29" t="s">
        <v>99</v>
      </c>
    </row>
    <row r="30" spans="1:16" ht="12.75">
      <c r="A30" s="19" t="s">
        <v>35</v>
      </c>
      <c s="23" t="s">
        <v>27</v>
      </c>
      <c s="23" t="s">
        <v>128</v>
      </c>
      <c s="19" t="s">
        <v>37</v>
      </c>
      <c s="24" t="s">
        <v>129</v>
      </c>
      <c s="25" t="s">
        <v>96</v>
      </c>
      <c s="26">
        <v>116.05</v>
      </c>
      <c s="27">
        <v>0</v>
      </c>
      <c s="27">
        <f>ROUND(ROUND(H30,2)*ROUND(G30,3),2)</f>
      </c>
      <c r="O30">
        <f>(I30*21)/100</f>
      </c>
      <c t="s">
        <v>13</v>
      </c>
    </row>
    <row r="31" spans="1:5" ht="12.75">
      <c r="A31" s="28" t="s">
        <v>40</v>
      </c>
      <c r="E31" s="29" t="s">
        <v>345</v>
      </c>
    </row>
    <row r="32" spans="1:5" ht="51">
      <c r="A32" s="30" t="s">
        <v>42</v>
      </c>
      <c r="E32" s="31" t="s">
        <v>346</v>
      </c>
    </row>
    <row r="33" spans="1:5" ht="318.75">
      <c r="A33" t="s">
        <v>44</v>
      </c>
      <c r="E33" s="29" t="s">
        <v>131</v>
      </c>
    </row>
    <row r="34" spans="1:16" ht="12.75">
      <c r="A34" s="19" t="s">
        <v>35</v>
      </c>
      <c s="23" t="s">
        <v>63</v>
      </c>
      <c s="23" t="s">
        <v>347</v>
      </c>
      <c s="19" t="s">
        <v>37</v>
      </c>
      <c s="24" t="s">
        <v>348</v>
      </c>
      <c s="25" t="s">
        <v>96</v>
      </c>
      <c s="26">
        <v>73.2</v>
      </c>
      <c s="27">
        <v>0</v>
      </c>
      <c s="27">
        <f>ROUND(ROUND(H34,2)*ROUND(G34,3),2)</f>
      </c>
      <c r="O34">
        <f>(I34*21)/100</f>
      </c>
      <c t="s">
        <v>13</v>
      </c>
    </row>
    <row r="35" spans="1:5" ht="12.75">
      <c r="A35" s="28" t="s">
        <v>40</v>
      </c>
      <c r="E35" s="29" t="s">
        <v>349</v>
      </c>
    </row>
    <row r="36" spans="1:5" ht="51">
      <c r="A36" s="30" t="s">
        <v>42</v>
      </c>
      <c r="E36" s="31" t="s">
        <v>350</v>
      </c>
    </row>
    <row r="37" spans="1:5" ht="229.5">
      <c r="A37" t="s">
        <v>44</v>
      </c>
      <c r="E37" s="29" t="s">
        <v>351</v>
      </c>
    </row>
    <row r="38" spans="1:16" ht="12.75">
      <c r="A38" s="19" t="s">
        <v>35</v>
      </c>
      <c s="23" t="s">
        <v>67</v>
      </c>
      <c s="23" t="s">
        <v>352</v>
      </c>
      <c s="19" t="s">
        <v>37</v>
      </c>
      <c s="24" t="s">
        <v>353</v>
      </c>
      <c s="25" t="s">
        <v>96</v>
      </c>
      <c s="26">
        <v>31.15</v>
      </c>
      <c s="27">
        <v>0</v>
      </c>
      <c s="27">
        <f>ROUND(ROUND(H38,2)*ROUND(G38,3),2)</f>
      </c>
      <c r="O38">
        <f>(I38*21)/100</f>
      </c>
      <c t="s">
        <v>13</v>
      </c>
    </row>
    <row r="39" spans="1:5" ht="12.75">
      <c r="A39" s="28" t="s">
        <v>40</v>
      </c>
      <c r="E39" s="29" t="s">
        <v>354</v>
      </c>
    </row>
    <row r="40" spans="1:5" ht="51">
      <c r="A40" s="30" t="s">
        <v>42</v>
      </c>
      <c r="E40" s="31" t="s">
        <v>355</v>
      </c>
    </row>
    <row r="41" spans="1:5" ht="293.25">
      <c r="A41" t="s">
        <v>44</v>
      </c>
      <c r="E41" s="29" t="s">
        <v>356</v>
      </c>
    </row>
    <row r="42" spans="1:16" ht="12.75">
      <c r="A42" s="19" t="s">
        <v>35</v>
      </c>
      <c s="23" t="s">
        <v>30</v>
      </c>
      <c s="23" t="s">
        <v>133</v>
      </c>
      <c s="19" t="s">
        <v>37</v>
      </c>
      <c s="24" t="s">
        <v>134</v>
      </c>
      <c s="25" t="s">
        <v>135</v>
      </c>
      <c s="26">
        <v>77.88</v>
      </c>
      <c s="27">
        <v>0</v>
      </c>
      <c s="27">
        <f>ROUND(ROUND(H42,2)*ROUND(G42,3),2)</f>
      </c>
      <c r="O42">
        <f>(I42*21)/100</f>
      </c>
      <c t="s">
        <v>13</v>
      </c>
    </row>
    <row r="43" spans="1:5" ht="12.75">
      <c r="A43" s="28" t="s">
        <v>40</v>
      </c>
      <c r="E43" s="29" t="s">
        <v>37</v>
      </c>
    </row>
    <row r="44" spans="1:5" ht="51">
      <c r="A44" s="30" t="s">
        <v>42</v>
      </c>
      <c r="E44" s="31" t="s">
        <v>357</v>
      </c>
    </row>
    <row r="45" spans="1:5" ht="25.5">
      <c r="A45" t="s">
        <v>44</v>
      </c>
      <c r="E45" s="29" t="s">
        <v>137</v>
      </c>
    </row>
    <row r="46" spans="1:18" ht="12.75" customHeight="1">
      <c r="A46" s="5" t="s">
        <v>33</v>
      </c>
      <c s="5"/>
      <c s="35" t="s">
        <v>23</v>
      </c>
      <c s="5"/>
      <c s="21" t="s">
        <v>170</v>
      </c>
      <c s="5"/>
      <c s="5"/>
      <c s="5"/>
      <c s="36">
        <f>0+Q46</f>
      </c>
      <c r="O46">
        <f>0+R46</f>
      </c>
      <c r="Q46">
        <f>0+I47+I51</f>
      </c>
      <c>
        <f>0+O47+O51</f>
      </c>
    </row>
    <row r="47" spans="1:16" ht="12.75">
      <c r="A47" s="19" t="s">
        <v>35</v>
      </c>
      <c s="23" t="s">
        <v>32</v>
      </c>
      <c s="23" t="s">
        <v>172</v>
      </c>
      <c s="19" t="s">
        <v>37</v>
      </c>
      <c s="24" t="s">
        <v>173</v>
      </c>
      <c s="25" t="s">
        <v>96</v>
      </c>
      <c s="26">
        <v>1.1</v>
      </c>
      <c s="27">
        <v>0</v>
      </c>
      <c s="27">
        <f>ROUND(ROUND(H47,2)*ROUND(G47,3),2)</f>
      </c>
      <c r="O47">
        <f>(I47*21)/100</f>
      </c>
      <c t="s">
        <v>13</v>
      </c>
    </row>
    <row r="48" spans="1:5" ht="12.75">
      <c r="A48" s="28" t="s">
        <v>40</v>
      </c>
      <c r="E48" s="29" t="s">
        <v>358</v>
      </c>
    </row>
    <row r="49" spans="1:5" ht="12.75">
      <c r="A49" s="30" t="s">
        <v>42</v>
      </c>
      <c r="E49" s="31" t="s">
        <v>359</v>
      </c>
    </row>
    <row r="50" spans="1:5" ht="369.75">
      <c r="A50" t="s">
        <v>44</v>
      </c>
      <c r="E50" s="29" t="s">
        <v>176</v>
      </c>
    </row>
    <row r="51" spans="1:16" ht="12.75">
      <c r="A51" s="19" t="s">
        <v>35</v>
      </c>
      <c s="23" t="s">
        <v>127</v>
      </c>
      <c s="23" t="s">
        <v>178</v>
      </c>
      <c s="19" t="s">
        <v>37</v>
      </c>
      <c s="24" t="s">
        <v>179</v>
      </c>
      <c s="25" t="s">
        <v>96</v>
      </c>
      <c s="26">
        <v>11.68</v>
      </c>
      <c s="27">
        <v>0</v>
      </c>
      <c s="27">
        <f>ROUND(ROUND(H51,2)*ROUND(G51,3),2)</f>
      </c>
      <c r="O51">
        <f>(I51*21)/100</f>
      </c>
      <c t="s">
        <v>13</v>
      </c>
    </row>
    <row r="52" spans="1:5" ht="12.75">
      <c r="A52" s="28" t="s">
        <v>40</v>
      </c>
      <c r="E52" s="29" t="s">
        <v>354</v>
      </c>
    </row>
    <row r="53" spans="1:5" ht="51">
      <c r="A53" s="30" t="s">
        <v>42</v>
      </c>
      <c r="E53" s="31" t="s">
        <v>360</v>
      </c>
    </row>
    <row r="54" spans="1:5" ht="38.25">
      <c r="A54" t="s">
        <v>44</v>
      </c>
      <c r="E54" s="29" t="s">
        <v>159</v>
      </c>
    </row>
    <row r="55" spans="1:18" ht="12.75" customHeight="1">
      <c r="A55" s="5" t="s">
        <v>33</v>
      </c>
      <c s="5"/>
      <c s="35" t="s">
        <v>25</v>
      </c>
      <c s="5"/>
      <c s="21" t="s">
        <v>182</v>
      </c>
      <c s="5"/>
      <c s="5"/>
      <c s="5"/>
      <c s="36">
        <f>0+Q55</f>
      </c>
      <c r="O55">
        <f>0+R55</f>
      </c>
      <c r="Q55">
        <f>0+I56+I60+I64</f>
      </c>
      <c>
        <f>0+O56+O60+O64</f>
      </c>
    </row>
    <row r="56" spans="1:16" ht="12.75">
      <c r="A56" s="19" t="s">
        <v>35</v>
      </c>
      <c s="23" t="s">
        <v>132</v>
      </c>
      <c s="23" t="s">
        <v>184</v>
      </c>
      <c s="19" t="s">
        <v>52</v>
      </c>
      <c s="24" t="s">
        <v>185</v>
      </c>
      <c s="25" t="s">
        <v>96</v>
      </c>
      <c s="26">
        <v>11.68</v>
      </c>
      <c s="27">
        <v>0</v>
      </c>
      <c s="27">
        <f>ROUND(ROUND(H56,2)*ROUND(G56,3),2)</f>
      </c>
      <c r="O56">
        <f>(I56*21)/100</f>
      </c>
      <c t="s">
        <v>13</v>
      </c>
    </row>
    <row r="57" spans="1:5" ht="12.75">
      <c r="A57" s="28" t="s">
        <v>40</v>
      </c>
      <c r="E57" s="29" t="s">
        <v>186</v>
      </c>
    </row>
    <row r="58" spans="1:5" ht="51">
      <c r="A58" s="30" t="s">
        <v>42</v>
      </c>
      <c r="E58" s="31" t="s">
        <v>360</v>
      </c>
    </row>
    <row r="59" spans="1:5" ht="51">
      <c r="A59" t="s">
        <v>44</v>
      </c>
      <c r="E59" s="29" t="s">
        <v>188</v>
      </c>
    </row>
    <row r="60" spans="1:16" ht="12.75">
      <c r="A60" s="19" t="s">
        <v>35</v>
      </c>
      <c s="23" t="s">
        <v>138</v>
      </c>
      <c s="23" t="s">
        <v>184</v>
      </c>
      <c s="19" t="s">
        <v>55</v>
      </c>
      <c s="24" t="s">
        <v>185</v>
      </c>
      <c s="25" t="s">
        <v>96</v>
      </c>
      <c s="26">
        <v>11.68</v>
      </c>
      <c s="27">
        <v>0</v>
      </c>
      <c s="27">
        <f>ROUND(ROUND(H60,2)*ROUND(G60,3),2)</f>
      </c>
      <c r="O60">
        <f>(I60*21)/100</f>
      </c>
      <c t="s">
        <v>13</v>
      </c>
    </row>
    <row r="61" spans="1:5" ht="12.75">
      <c r="A61" s="28" t="s">
        <v>40</v>
      </c>
      <c r="E61" s="29" t="s">
        <v>190</v>
      </c>
    </row>
    <row r="62" spans="1:5" ht="51">
      <c r="A62" s="30" t="s">
        <v>42</v>
      </c>
      <c r="E62" s="31" t="s">
        <v>360</v>
      </c>
    </row>
    <row r="63" spans="1:5" ht="51">
      <c r="A63" t="s">
        <v>44</v>
      </c>
      <c r="E63" s="29" t="s">
        <v>188</v>
      </c>
    </row>
    <row r="64" spans="1:16" ht="12.75">
      <c r="A64" s="19" t="s">
        <v>35</v>
      </c>
      <c s="23" t="s">
        <v>144</v>
      </c>
      <c s="23" t="s">
        <v>203</v>
      </c>
      <c s="19" t="s">
        <v>37</v>
      </c>
      <c s="24" t="s">
        <v>204</v>
      </c>
      <c s="25" t="s">
        <v>135</v>
      </c>
      <c s="26">
        <v>113.28</v>
      </c>
      <c s="27">
        <v>0</v>
      </c>
      <c s="27">
        <f>ROUND(ROUND(H64,2)*ROUND(G64,3),2)</f>
      </c>
      <c r="O64">
        <f>(I64*21)/100</f>
      </c>
      <c t="s">
        <v>13</v>
      </c>
    </row>
    <row r="65" spans="1:5" ht="12.75">
      <c r="A65" s="28" t="s">
        <v>40</v>
      </c>
      <c r="E65" s="29" t="s">
        <v>205</v>
      </c>
    </row>
    <row r="66" spans="1:5" ht="51">
      <c r="A66" s="30" t="s">
        <v>42</v>
      </c>
      <c r="E66" s="31" t="s">
        <v>361</v>
      </c>
    </row>
    <row r="67" spans="1:5" ht="140.25">
      <c r="A67" t="s">
        <v>44</v>
      </c>
      <c r="E67" s="29" t="s">
        <v>201</v>
      </c>
    </row>
    <row r="68" spans="1:18" ht="12.75" customHeight="1">
      <c r="A68" s="5" t="s">
        <v>33</v>
      </c>
      <c s="5"/>
      <c s="35" t="s">
        <v>67</v>
      </c>
      <c s="5"/>
      <c s="21" t="s">
        <v>259</v>
      </c>
      <c s="5"/>
      <c s="5"/>
      <c s="5"/>
      <c s="36">
        <f>0+Q68</f>
      </c>
      <c r="O68">
        <f>0+R68</f>
      </c>
      <c r="Q68">
        <f>0+I69+I73+I77+I81+I85+I89+I93+I97+I101+I105+I109+I113+I117+I121+I125+I129+I133</f>
      </c>
      <c>
        <f>0+O69+O73+O77+O81+O85+O89+O93+O97+O101+O105+O109+O113+O117+O121+O125+O129+O133</f>
      </c>
    </row>
    <row r="69" spans="1:16" ht="12.75">
      <c r="A69" s="19" t="s">
        <v>35</v>
      </c>
      <c s="23" t="s">
        <v>148</v>
      </c>
      <c s="23" t="s">
        <v>362</v>
      </c>
      <c s="19" t="s">
        <v>37</v>
      </c>
      <c s="24" t="s">
        <v>363</v>
      </c>
      <c s="25" t="s">
        <v>110</v>
      </c>
      <c s="26">
        <v>2.2</v>
      </c>
      <c s="27">
        <v>0</v>
      </c>
      <c s="27">
        <f>ROUND(ROUND(H69,2)*ROUND(G69,3),2)</f>
      </c>
      <c r="O69">
        <f>(I69*21)/100</f>
      </c>
      <c t="s">
        <v>13</v>
      </c>
    </row>
    <row r="70" spans="1:5" ht="38.25">
      <c r="A70" s="28" t="s">
        <v>40</v>
      </c>
      <c r="E70" s="29" t="s">
        <v>364</v>
      </c>
    </row>
    <row r="71" spans="1:5" ht="12.75">
      <c r="A71" s="30" t="s">
        <v>42</v>
      </c>
      <c r="E71" s="31" t="s">
        <v>365</v>
      </c>
    </row>
    <row r="72" spans="1:5" ht="255">
      <c r="A72" t="s">
        <v>44</v>
      </c>
      <c r="E72" s="29" t="s">
        <v>366</v>
      </c>
    </row>
    <row r="73" spans="1:16" ht="12.75">
      <c r="A73" s="19" t="s">
        <v>35</v>
      </c>
      <c s="23" t="s">
        <v>154</v>
      </c>
      <c s="23" t="s">
        <v>367</v>
      </c>
      <c s="19" t="s">
        <v>37</v>
      </c>
      <c s="24" t="s">
        <v>368</v>
      </c>
      <c s="25" t="s">
        <v>110</v>
      </c>
      <c s="26">
        <v>68.6</v>
      </c>
      <c s="27">
        <v>0</v>
      </c>
      <c s="27">
        <f>ROUND(ROUND(H73,2)*ROUND(G73,3),2)</f>
      </c>
      <c r="O73">
        <f>(I73*21)/100</f>
      </c>
      <c t="s">
        <v>13</v>
      </c>
    </row>
    <row r="74" spans="1:5" ht="38.25">
      <c r="A74" s="28" t="s">
        <v>40</v>
      </c>
      <c r="E74" s="29" t="s">
        <v>369</v>
      </c>
    </row>
    <row r="75" spans="1:5" ht="12.75">
      <c r="A75" s="30" t="s">
        <v>42</v>
      </c>
      <c r="E75" s="31" t="s">
        <v>370</v>
      </c>
    </row>
    <row r="76" spans="1:5" ht="255">
      <c r="A76" t="s">
        <v>44</v>
      </c>
      <c r="E76" s="29" t="s">
        <v>366</v>
      </c>
    </row>
    <row r="77" spans="1:16" ht="12.75">
      <c r="A77" s="19" t="s">
        <v>35</v>
      </c>
      <c s="23" t="s">
        <v>160</v>
      </c>
      <c s="23" t="s">
        <v>371</v>
      </c>
      <c s="19" t="s">
        <v>37</v>
      </c>
      <c s="24" t="s">
        <v>372</v>
      </c>
      <c s="25" t="s">
        <v>110</v>
      </c>
      <c s="26">
        <v>68.6</v>
      </c>
      <c s="27">
        <v>0</v>
      </c>
      <c s="27">
        <f>ROUND(ROUND(H77,2)*ROUND(G77,3),2)</f>
      </c>
      <c r="O77">
        <f>(I77*21)/100</f>
      </c>
      <c t="s">
        <v>13</v>
      </c>
    </row>
    <row r="78" spans="1:5" ht="12.75">
      <c r="A78" s="28" t="s">
        <v>40</v>
      </c>
      <c r="E78" s="29" t="s">
        <v>373</v>
      </c>
    </row>
    <row r="79" spans="1:5" ht="12.75">
      <c r="A79" s="30" t="s">
        <v>42</v>
      </c>
      <c r="E79" s="31" t="s">
        <v>374</v>
      </c>
    </row>
    <row r="80" spans="1:5" ht="242.25">
      <c r="A80" t="s">
        <v>44</v>
      </c>
      <c r="E80" s="29" t="s">
        <v>375</v>
      </c>
    </row>
    <row r="81" spans="1:16" ht="12.75">
      <c r="A81" s="19" t="s">
        <v>35</v>
      </c>
      <c s="23" t="s">
        <v>166</v>
      </c>
      <c s="23" t="s">
        <v>376</v>
      </c>
      <c s="19" t="s">
        <v>37</v>
      </c>
      <c s="24" t="s">
        <v>377</v>
      </c>
      <c s="25" t="s">
        <v>110</v>
      </c>
      <c s="26">
        <v>63.5</v>
      </c>
      <c s="27">
        <v>0</v>
      </c>
      <c s="27">
        <f>ROUND(ROUND(H81,2)*ROUND(G81,3),2)</f>
      </c>
      <c r="O81">
        <f>(I81*21)/100</f>
      </c>
      <c t="s">
        <v>13</v>
      </c>
    </row>
    <row r="82" spans="1:5" ht="12.75">
      <c r="A82" s="28" t="s">
        <v>40</v>
      </c>
      <c r="E82" s="29" t="s">
        <v>378</v>
      </c>
    </row>
    <row r="83" spans="1:5" ht="12.75">
      <c r="A83" s="30" t="s">
        <v>42</v>
      </c>
      <c r="E83" s="31" t="s">
        <v>379</v>
      </c>
    </row>
    <row r="84" spans="1:5" ht="242.25">
      <c r="A84" t="s">
        <v>44</v>
      </c>
      <c r="E84" s="29" t="s">
        <v>380</v>
      </c>
    </row>
    <row r="85" spans="1:16" ht="12.75">
      <c r="A85" s="19" t="s">
        <v>35</v>
      </c>
      <c s="23" t="s">
        <v>171</v>
      </c>
      <c s="23" t="s">
        <v>381</v>
      </c>
      <c s="19" t="s">
        <v>37</v>
      </c>
      <c s="24" t="s">
        <v>382</v>
      </c>
      <c s="25" t="s">
        <v>249</v>
      </c>
      <c s="26">
        <v>1</v>
      </c>
      <c s="27">
        <v>0</v>
      </c>
      <c s="27">
        <f>ROUND(ROUND(H85,2)*ROUND(G85,3),2)</f>
      </c>
      <c r="O85">
        <f>(I85*21)/100</f>
      </c>
      <c t="s">
        <v>13</v>
      </c>
    </row>
    <row r="86" spans="1:5" ht="12.75">
      <c r="A86" s="28" t="s">
        <v>40</v>
      </c>
      <c r="E86" s="29" t="s">
        <v>383</v>
      </c>
    </row>
    <row r="87" spans="1:5" ht="12.75">
      <c r="A87" s="30" t="s">
        <v>42</v>
      </c>
      <c r="E87" s="31" t="s">
        <v>384</v>
      </c>
    </row>
    <row r="88" spans="1:5" ht="25.5">
      <c r="A88" t="s">
        <v>44</v>
      </c>
      <c r="E88" s="29" t="s">
        <v>385</v>
      </c>
    </row>
    <row r="89" spans="1:16" ht="12.75">
      <c r="A89" s="19" t="s">
        <v>35</v>
      </c>
      <c s="23" t="s">
        <v>177</v>
      </c>
      <c s="23" t="s">
        <v>386</v>
      </c>
      <c s="19" t="s">
        <v>37</v>
      </c>
      <c s="24" t="s">
        <v>387</v>
      </c>
      <c s="25" t="s">
        <v>249</v>
      </c>
      <c s="26">
        <v>1</v>
      </c>
      <c s="27">
        <v>0</v>
      </c>
      <c s="27">
        <f>ROUND(ROUND(H89,2)*ROUND(G89,3),2)</f>
      </c>
      <c r="O89">
        <f>(I89*21)/100</f>
      </c>
      <c t="s">
        <v>13</v>
      </c>
    </row>
    <row r="90" spans="1:5" ht="12.75">
      <c r="A90" s="28" t="s">
        <v>40</v>
      </c>
      <c r="E90" s="29" t="s">
        <v>388</v>
      </c>
    </row>
    <row r="91" spans="1:5" ht="12.75">
      <c r="A91" s="30" t="s">
        <v>42</v>
      </c>
      <c r="E91" s="31" t="s">
        <v>389</v>
      </c>
    </row>
    <row r="92" spans="1:5" ht="25.5">
      <c r="A92" t="s">
        <v>44</v>
      </c>
      <c r="E92" s="29" t="s">
        <v>385</v>
      </c>
    </row>
    <row r="93" spans="1:16" ht="12.75">
      <c r="A93" s="19" t="s">
        <v>35</v>
      </c>
      <c s="23" t="s">
        <v>183</v>
      </c>
      <c s="23" t="s">
        <v>390</v>
      </c>
      <c s="19" t="s">
        <v>37</v>
      </c>
      <c s="24" t="s">
        <v>391</v>
      </c>
      <c s="25" t="s">
        <v>249</v>
      </c>
      <c s="26">
        <v>1</v>
      </c>
      <c s="27">
        <v>0</v>
      </c>
      <c s="27">
        <f>ROUND(ROUND(H93,2)*ROUND(G93,3),2)</f>
      </c>
      <c r="O93">
        <f>(I93*21)/100</f>
      </c>
      <c t="s">
        <v>13</v>
      </c>
    </row>
    <row r="94" spans="1:5" ht="12.75">
      <c r="A94" s="28" t="s">
        <v>40</v>
      </c>
      <c r="E94" s="29" t="s">
        <v>392</v>
      </c>
    </row>
    <row r="95" spans="1:5" ht="12.75">
      <c r="A95" s="30" t="s">
        <v>42</v>
      </c>
      <c r="E95" s="31" t="s">
        <v>393</v>
      </c>
    </row>
    <row r="96" spans="1:5" ht="25.5">
      <c r="A96" t="s">
        <v>44</v>
      </c>
      <c r="E96" s="29" t="s">
        <v>385</v>
      </c>
    </row>
    <row r="97" spans="1:16" ht="12.75">
      <c r="A97" s="19" t="s">
        <v>35</v>
      </c>
      <c s="23" t="s">
        <v>189</v>
      </c>
      <c s="23" t="s">
        <v>394</v>
      </c>
      <c s="19" t="s">
        <v>37</v>
      </c>
      <c s="24" t="s">
        <v>395</v>
      </c>
      <c s="25" t="s">
        <v>249</v>
      </c>
      <c s="26">
        <v>1</v>
      </c>
      <c s="27">
        <v>0</v>
      </c>
      <c s="27">
        <f>ROUND(ROUND(H97,2)*ROUND(G97,3),2)</f>
      </c>
      <c r="O97">
        <f>(I97*21)/100</f>
      </c>
      <c t="s">
        <v>13</v>
      </c>
    </row>
    <row r="98" spans="1:5" ht="12.75">
      <c r="A98" s="28" t="s">
        <v>40</v>
      </c>
      <c r="E98" s="29" t="s">
        <v>396</v>
      </c>
    </row>
    <row r="99" spans="1:5" ht="12.75">
      <c r="A99" s="30" t="s">
        <v>42</v>
      </c>
      <c r="E99" s="31" t="s">
        <v>389</v>
      </c>
    </row>
    <row r="100" spans="1:5" ht="25.5">
      <c r="A100" t="s">
        <v>44</v>
      </c>
      <c r="E100" s="29" t="s">
        <v>385</v>
      </c>
    </row>
    <row r="101" spans="1:16" ht="12.75">
      <c r="A101" s="19" t="s">
        <v>35</v>
      </c>
      <c s="23" t="s">
        <v>191</v>
      </c>
      <c s="23" t="s">
        <v>397</v>
      </c>
      <c s="19" t="s">
        <v>37</v>
      </c>
      <c s="24" t="s">
        <v>398</v>
      </c>
      <c s="25" t="s">
        <v>249</v>
      </c>
      <c s="26">
        <v>1</v>
      </c>
      <c s="27">
        <v>0</v>
      </c>
      <c s="27">
        <f>ROUND(ROUND(H101,2)*ROUND(G101,3),2)</f>
      </c>
      <c r="O101">
        <f>(I101*21)/100</f>
      </c>
      <c t="s">
        <v>13</v>
      </c>
    </row>
    <row r="102" spans="1:5" ht="25.5">
      <c r="A102" s="28" t="s">
        <v>40</v>
      </c>
      <c r="E102" s="29" t="s">
        <v>399</v>
      </c>
    </row>
    <row r="103" spans="1:5" ht="12.75">
      <c r="A103" s="30" t="s">
        <v>42</v>
      </c>
      <c r="E103" s="31" t="s">
        <v>389</v>
      </c>
    </row>
    <row r="104" spans="1:5" ht="25.5">
      <c r="A104" t="s">
        <v>44</v>
      </c>
      <c r="E104" s="29" t="s">
        <v>385</v>
      </c>
    </row>
    <row r="105" spans="1:16" ht="12.75">
      <c r="A105" s="19" t="s">
        <v>35</v>
      </c>
      <c s="23" t="s">
        <v>197</v>
      </c>
      <c s="23" t="s">
        <v>261</v>
      </c>
      <c s="19" t="s">
        <v>37</v>
      </c>
      <c s="24" t="s">
        <v>262</v>
      </c>
      <c s="25" t="s">
        <v>249</v>
      </c>
      <c s="26">
        <v>1</v>
      </c>
      <c s="27">
        <v>0</v>
      </c>
      <c s="27">
        <f>ROUND(ROUND(H105,2)*ROUND(G105,3),2)</f>
      </c>
      <c r="O105">
        <f>(I105*21)/100</f>
      </c>
      <c t="s">
        <v>13</v>
      </c>
    </row>
    <row r="106" spans="1:5" ht="12.75">
      <c r="A106" s="28" t="s">
        <v>40</v>
      </c>
      <c r="E106" s="29" t="s">
        <v>37</v>
      </c>
    </row>
    <row r="107" spans="1:5" ht="12.75">
      <c r="A107" s="30" t="s">
        <v>42</v>
      </c>
      <c r="E107" s="31" t="s">
        <v>400</v>
      </c>
    </row>
    <row r="108" spans="1:5" ht="25.5">
      <c r="A108" t="s">
        <v>44</v>
      </c>
      <c r="E108" s="29" t="s">
        <v>264</v>
      </c>
    </row>
    <row r="109" spans="1:16" ht="12.75">
      <c r="A109" s="19" t="s">
        <v>35</v>
      </c>
      <c s="23" t="s">
        <v>202</v>
      </c>
      <c s="23" t="s">
        <v>401</v>
      </c>
      <c s="19" t="s">
        <v>37</v>
      </c>
      <c s="24" t="s">
        <v>402</v>
      </c>
      <c s="25" t="s">
        <v>110</v>
      </c>
      <c s="26">
        <v>70.8</v>
      </c>
      <c s="27">
        <v>0</v>
      </c>
      <c s="27">
        <f>ROUND(ROUND(H109,2)*ROUND(G109,3),2)</f>
      </c>
      <c r="O109">
        <f>(I109*21)/100</f>
      </c>
      <c t="s">
        <v>13</v>
      </c>
    </row>
    <row r="110" spans="1:5" ht="12.75">
      <c r="A110" s="28" t="s">
        <v>40</v>
      </c>
      <c r="E110" s="29" t="s">
        <v>37</v>
      </c>
    </row>
    <row r="111" spans="1:5" ht="12.75">
      <c r="A111" s="30" t="s">
        <v>42</v>
      </c>
      <c r="E111" s="31" t="s">
        <v>403</v>
      </c>
    </row>
    <row r="112" spans="1:5" ht="51">
      <c r="A112" t="s">
        <v>44</v>
      </c>
      <c r="E112" s="29" t="s">
        <v>404</v>
      </c>
    </row>
    <row r="113" spans="1:16" ht="12.75">
      <c r="A113" s="19" t="s">
        <v>35</v>
      </c>
      <c s="23" t="s">
        <v>206</v>
      </c>
      <c s="23" t="s">
        <v>405</v>
      </c>
      <c s="19" t="s">
        <v>37</v>
      </c>
      <c s="24" t="s">
        <v>406</v>
      </c>
      <c s="25" t="s">
        <v>110</v>
      </c>
      <c s="26">
        <v>70.8</v>
      </c>
      <c s="27">
        <v>0</v>
      </c>
      <c s="27">
        <f>ROUND(ROUND(H113,2)*ROUND(G113,3),2)</f>
      </c>
      <c r="O113">
        <f>(I113*21)/100</f>
      </c>
      <c t="s">
        <v>13</v>
      </c>
    </row>
    <row r="114" spans="1:5" ht="12.75">
      <c r="A114" s="28" t="s">
        <v>40</v>
      </c>
      <c r="E114" s="29" t="s">
        <v>407</v>
      </c>
    </row>
    <row r="115" spans="1:5" ht="12.75">
      <c r="A115" s="30" t="s">
        <v>42</v>
      </c>
      <c r="E115" s="31" t="s">
        <v>403</v>
      </c>
    </row>
    <row r="116" spans="1:5" ht="38.25">
      <c r="A116" t="s">
        <v>44</v>
      </c>
      <c r="E116" s="29" t="s">
        <v>408</v>
      </c>
    </row>
    <row r="117" spans="1:16" ht="12.75">
      <c r="A117" s="19" t="s">
        <v>35</v>
      </c>
      <c s="23" t="s">
        <v>212</v>
      </c>
      <c s="23" t="s">
        <v>409</v>
      </c>
      <c s="19" t="s">
        <v>37</v>
      </c>
      <c s="24" t="s">
        <v>410</v>
      </c>
      <c s="25" t="s">
        <v>110</v>
      </c>
      <c s="26">
        <v>2.2</v>
      </c>
      <c s="27">
        <v>0</v>
      </c>
      <c s="27">
        <f>ROUND(ROUND(H117,2)*ROUND(G117,3),2)</f>
      </c>
      <c r="O117">
        <f>(I117*21)/100</f>
      </c>
      <c t="s">
        <v>13</v>
      </c>
    </row>
    <row r="118" spans="1:5" ht="12.75">
      <c r="A118" s="28" t="s">
        <v>40</v>
      </c>
      <c r="E118" s="29" t="s">
        <v>37</v>
      </c>
    </row>
    <row r="119" spans="1:5" ht="12.75">
      <c r="A119" s="30" t="s">
        <v>42</v>
      </c>
      <c r="E119" s="31" t="s">
        <v>365</v>
      </c>
    </row>
    <row r="120" spans="1:5" ht="51">
      <c r="A120" t="s">
        <v>44</v>
      </c>
      <c r="E120" s="29" t="s">
        <v>411</v>
      </c>
    </row>
    <row r="121" spans="1:16" ht="12.75">
      <c r="A121" s="19" t="s">
        <v>35</v>
      </c>
      <c s="23" t="s">
        <v>217</v>
      </c>
      <c s="23" t="s">
        <v>412</v>
      </c>
      <c s="19" t="s">
        <v>37</v>
      </c>
      <c s="24" t="s">
        <v>413</v>
      </c>
      <c s="25" t="s">
        <v>110</v>
      </c>
      <c s="26">
        <v>68.6</v>
      </c>
      <c s="27">
        <v>0</v>
      </c>
      <c s="27">
        <f>ROUND(ROUND(H121,2)*ROUND(G121,3),2)</f>
      </c>
      <c r="O121">
        <f>(I121*21)/100</f>
      </c>
      <c t="s">
        <v>13</v>
      </c>
    </row>
    <row r="122" spans="1:5" ht="12.75">
      <c r="A122" s="28" t="s">
        <v>40</v>
      </c>
      <c r="E122" s="29" t="s">
        <v>37</v>
      </c>
    </row>
    <row r="123" spans="1:5" ht="12.75">
      <c r="A123" s="30" t="s">
        <v>42</v>
      </c>
      <c r="E123" s="31" t="s">
        <v>370</v>
      </c>
    </row>
    <row r="124" spans="1:5" ht="51">
      <c r="A124" t="s">
        <v>44</v>
      </c>
      <c r="E124" s="29" t="s">
        <v>411</v>
      </c>
    </row>
    <row r="125" spans="1:16" ht="12.75">
      <c r="A125" s="19" t="s">
        <v>35</v>
      </c>
      <c s="23" t="s">
        <v>222</v>
      </c>
      <c s="23" t="s">
        <v>414</v>
      </c>
      <c s="19" t="s">
        <v>37</v>
      </c>
      <c s="24" t="s">
        <v>415</v>
      </c>
      <c s="25" t="s">
        <v>110</v>
      </c>
      <c s="26">
        <v>2.2</v>
      </c>
      <c s="27">
        <v>0</v>
      </c>
      <c s="27">
        <f>ROUND(ROUND(H125,2)*ROUND(G125,3),2)</f>
      </c>
      <c r="O125">
        <f>(I125*21)/100</f>
      </c>
      <c t="s">
        <v>13</v>
      </c>
    </row>
    <row r="126" spans="1:5" ht="12.75">
      <c r="A126" s="28" t="s">
        <v>40</v>
      </c>
      <c r="E126" s="29" t="s">
        <v>37</v>
      </c>
    </row>
    <row r="127" spans="1:5" ht="12.75">
      <c r="A127" s="30" t="s">
        <v>42</v>
      </c>
      <c r="E127" s="31" t="s">
        <v>365</v>
      </c>
    </row>
    <row r="128" spans="1:5" ht="25.5">
      <c r="A128" t="s">
        <v>44</v>
      </c>
      <c r="E128" s="29" t="s">
        <v>416</v>
      </c>
    </row>
    <row r="129" spans="1:16" ht="12.75">
      <c r="A129" s="19" t="s">
        <v>35</v>
      </c>
      <c s="23" t="s">
        <v>227</v>
      </c>
      <c s="23" t="s">
        <v>417</v>
      </c>
      <c s="19" t="s">
        <v>37</v>
      </c>
      <c s="24" t="s">
        <v>418</v>
      </c>
      <c s="25" t="s">
        <v>110</v>
      </c>
      <c s="26">
        <v>68.6</v>
      </c>
      <c s="27">
        <v>0</v>
      </c>
      <c s="27">
        <f>ROUND(ROUND(H129,2)*ROUND(G129,3),2)</f>
      </c>
      <c r="O129">
        <f>(I129*21)/100</f>
      </c>
      <c t="s">
        <v>13</v>
      </c>
    </row>
    <row r="130" spans="1:5" ht="12.75">
      <c r="A130" s="28" t="s">
        <v>40</v>
      </c>
      <c r="E130" s="29" t="s">
        <v>37</v>
      </c>
    </row>
    <row r="131" spans="1:5" ht="12.75">
      <c r="A131" s="30" t="s">
        <v>42</v>
      </c>
      <c r="E131" s="31" t="s">
        <v>370</v>
      </c>
    </row>
    <row r="132" spans="1:5" ht="25.5">
      <c r="A132" t="s">
        <v>44</v>
      </c>
      <c r="E132" s="29" t="s">
        <v>416</v>
      </c>
    </row>
    <row r="133" spans="1:16" ht="12.75">
      <c r="A133" s="19" t="s">
        <v>35</v>
      </c>
      <c s="23" t="s">
        <v>232</v>
      </c>
      <c s="23" t="s">
        <v>419</v>
      </c>
      <c s="19" t="s">
        <v>37</v>
      </c>
      <c s="24" t="s">
        <v>420</v>
      </c>
      <c s="25" t="s">
        <v>249</v>
      </c>
      <c s="26">
        <v>2</v>
      </c>
      <c s="27">
        <v>0</v>
      </c>
      <c s="27">
        <f>ROUND(ROUND(H133,2)*ROUND(G133,3),2)</f>
      </c>
      <c r="O133">
        <f>(I133*21)/100</f>
      </c>
      <c t="s">
        <v>13</v>
      </c>
    </row>
    <row r="134" spans="1:5" ht="25.5">
      <c r="A134" s="28" t="s">
        <v>40</v>
      </c>
      <c r="E134" s="29" t="s">
        <v>421</v>
      </c>
    </row>
    <row r="135" spans="1:5" ht="12.75">
      <c r="A135" s="30" t="s">
        <v>42</v>
      </c>
      <c r="E135" s="31" t="s">
        <v>422</v>
      </c>
    </row>
    <row r="136" spans="1:5" ht="12.75">
      <c r="A136" t="s">
        <v>44</v>
      </c>
      <c r="E136" s="29" t="s">
        <v>423</v>
      </c>
    </row>
    <row r="137" spans="1:18" ht="12.75" customHeight="1">
      <c r="A137" s="5" t="s">
        <v>33</v>
      </c>
      <c s="5"/>
      <c s="35" t="s">
        <v>30</v>
      </c>
      <c s="5"/>
      <c s="21" t="s">
        <v>265</v>
      </c>
      <c s="5"/>
      <c s="5"/>
      <c s="5"/>
      <c s="36">
        <f>0+Q137</f>
      </c>
      <c r="O137">
        <f>0+R137</f>
      </c>
      <c r="Q137">
        <f>0+I138+I142</f>
      </c>
      <c>
        <f>0+O138+O142</f>
      </c>
    </row>
    <row r="138" spans="1:16" ht="12.75">
      <c r="A138" s="19" t="s">
        <v>35</v>
      </c>
      <c s="23" t="s">
        <v>239</v>
      </c>
      <c s="23" t="s">
        <v>424</v>
      </c>
      <c s="19" t="s">
        <v>37</v>
      </c>
      <c s="24" t="s">
        <v>425</v>
      </c>
      <c s="25" t="s">
        <v>110</v>
      </c>
      <c s="26">
        <v>2.2</v>
      </c>
      <c s="27">
        <v>0</v>
      </c>
      <c s="27">
        <f>ROUND(ROUND(H138,2)*ROUND(G138,3),2)</f>
      </c>
      <c r="O138">
        <f>(I138*21)/100</f>
      </c>
      <c t="s">
        <v>13</v>
      </c>
    </row>
    <row r="139" spans="1:5" ht="12.75">
      <c r="A139" s="28" t="s">
        <v>40</v>
      </c>
      <c r="E139" s="29" t="s">
        <v>426</v>
      </c>
    </row>
    <row r="140" spans="1:5" ht="12.75">
      <c r="A140" s="30" t="s">
        <v>42</v>
      </c>
      <c r="E140" s="31" t="s">
        <v>427</v>
      </c>
    </row>
    <row r="141" spans="1:5" ht="76.5">
      <c r="A141" t="s">
        <v>44</v>
      </c>
      <c r="E141" s="29" t="s">
        <v>428</v>
      </c>
    </row>
    <row r="142" spans="1:16" ht="12.75">
      <c r="A142" s="19" t="s">
        <v>35</v>
      </c>
      <c s="23" t="s">
        <v>245</v>
      </c>
      <c s="23" t="s">
        <v>429</v>
      </c>
      <c s="19" t="s">
        <v>37</v>
      </c>
      <c s="24" t="s">
        <v>430</v>
      </c>
      <c s="25" t="s">
        <v>110</v>
      </c>
      <c s="26">
        <v>68.6</v>
      </c>
      <c s="27">
        <v>0</v>
      </c>
      <c s="27">
        <f>ROUND(ROUND(H142,2)*ROUND(G142,3),2)</f>
      </c>
      <c r="O142">
        <f>(I142*21)/100</f>
      </c>
      <c t="s">
        <v>13</v>
      </c>
    </row>
    <row r="143" spans="1:5" ht="12.75">
      <c r="A143" s="28" t="s">
        <v>40</v>
      </c>
      <c r="E143" s="29" t="s">
        <v>426</v>
      </c>
    </row>
    <row r="144" spans="1:5" ht="12.75">
      <c r="A144" s="30" t="s">
        <v>42</v>
      </c>
      <c r="E144" s="31" t="s">
        <v>431</v>
      </c>
    </row>
    <row r="145" spans="1:5" ht="76.5">
      <c r="A145" t="s">
        <v>44</v>
      </c>
      <c r="E145" s="29" t="s">
        <v>428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1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0+O8+O25+O54+O59+O72+O113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432</v>
      </c>
      <c s="32">
        <f>0+I8+I25+I54+I59+I72+I113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432</v>
      </c>
      <c s="5"/>
      <c s="14" t="s">
        <v>433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0+I9+I13+I17+I21</f>
      </c>
      <c>
        <f>0+O9+O13+O17+O21</f>
      </c>
    </row>
    <row r="9" spans="1:16" ht="12.75">
      <c r="A9" s="19" t="s">
        <v>35</v>
      </c>
      <c s="23" t="s">
        <v>19</v>
      </c>
      <c s="23" t="s">
        <v>81</v>
      </c>
      <c s="19" t="s">
        <v>37</v>
      </c>
      <c s="24" t="s">
        <v>82</v>
      </c>
      <c s="25" t="s">
        <v>83</v>
      </c>
      <c s="26">
        <v>179.04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12.75">
      <c r="A10" s="28" t="s">
        <v>40</v>
      </c>
      <c r="E10" s="29" t="s">
        <v>84</v>
      </c>
    </row>
    <row r="11" spans="1:5" ht="12.75">
      <c r="A11" s="30" t="s">
        <v>42</v>
      </c>
      <c r="E11" s="31" t="s">
        <v>434</v>
      </c>
    </row>
    <row r="12" spans="1:5" ht="25.5">
      <c r="A12" t="s">
        <v>44</v>
      </c>
      <c r="E12" s="29" t="s">
        <v>86</v>
      </c>
    </row>
    <row r="13" spans="1:16" ht="12.75">
      <c r="A13" s="19" t="s">
        <v>35</v>
      </c>
      <c s="23" t="s">
        <v>13</v>
      </c>
      <c s="23" t="s">
        <v>87</v>
      </c>
      <c s="19" t="s">
        <v>37</v>
      </c>
      <c s="24" t="s">
        <v>88</v>
      </c>
      <c s="25" t="s">
        <v>83</v>
      </c>
      <c s="26">
        <v>10.66</v>
      </c>
      <c s="27">
        <v>0</v>
      </c>
      <c s="27">
        <f>ROUND(ROUND(H13,2)*ROUND(G13,3),2)</f>
      </c>
      <c r="O13">
        <f>(I13*21)/100</f>
      </c>
      <c t="s">
        <v>13</v>
      </c>
    </row>
    <row r="14" spans="1:5" ht="12.75">
      <c r="A14" s="28" t="s">
        <v>40</v>
      </c>
      <c r="E14" s="29" t="s">
        <v>89</v>
      </c>
    </row>
    <row r="15" spans="1:5" ht="38.25">
      <c r="A15" s="30" t="s">
        <v>42</v>
      </c>
      <c r="E15" s="31" t="s">
        <v>435</v>
      </c>
    </row>
    <row r="16" spans="1:5" ht="25.5">
      <c r="A16" t="s">
        <v>44</v>
      </c>
      <c r="E16" s="29" t="s">
        <v>86</v>
      </c>
    </row>
    <row r="17" spans="1:16" ht="12.75">
      <c r="A17" s="19" t="s">
        <v>35</v>
      </c>
      <c s="23" t="s">
        <v>12</v>
      </c>
      <c s="23" t="s">
        <v>36</v>
      </c>
      <c s="19" t="s">
        <v>37</v>
      </c>
      <c s="24" t="s">
        <v>38</v>
      </c>
      <c s="25" t="s">
        <v>39</v>
      </c>
      <c s="26">
        <v>1</v>
      </c>
      <c s="27">
        <v>0</v>
      </c>
      <c s="27">
        <f>ROUND(ROUND(H17,2)*ROUND(G17,3),2)</f>
      </c>
      <c r="O17">
        <f>(I17*21)/100</f>
      </c>
      <c t="s">
        <v>13</v>
      </c>
    </row>
    <row r="18" spans="1:5" ht="12.75">
      <c r="A18" s="28" t="s">
        <v>40</v>
      </c>
      <c r="E18" s="29" t="s">
        <v>341</v>
      </c>
    </row>
    <row r="19" spans="1:5" ht="38.25">
      <c r="A19" s="30" t="s">
        <v>42</v>
      </c>
      <c r="E19" s="31" t="s">
        <v>436</v>
      </c>
    </row>
    <row r="20" spans="1:5" ht="12.75">
      <c r="A20" t="s">
        <v>44</v>
      </c>
      <c r="E20" s="29" t="s">
        <v>45</v>
      </c>
    </row>
    <row r="21" spans="1:16" ht="12.75">
      <c r="A21" s="19" t="s">
        <v>35</v>
      </c>
      <c s="23" t="s">
        <v>23</v>
      </c>
      <c s="23" t="s">
        <v>72</v>
      </c>
      <c s="19" t="s">
        <v>37</v>
      </c>
      <c s="24" t="s">
        <v>73</v>
      </c>
      <c s="25" t="s">
        <v>39</v>
      </c>
      <c s="26">
        <v>1</v>
      </c>
      <c s="27">
        <v>0</v>
      </c>
      <c s="27">
        <f>ROUND(ROUND(H21,2)*ROUND(G21,3),2)</f>
      </c>
      <c r="O21">
        <f>(I21*21)/100</f>
      </c>
      <c t="s">
        <v>13</v>
      </c>
    </row>
    <row r="22" spans="1:5" ht="12.75">
      <c r="A22" s="28" t="s">
        <v>40</v>
      </c>
      <c r="E22" s="29" t="s">
        <v>437</v>
      </c>
    </row>
    <row r="23" spans="1:5" ht="12.75">
      <c r="A23" s="30" t="s">
        <v>42</v>
      </c>
      <c r="E23" s="31" t="s">
        <v>49</v>
      </c>
    </row>
    <row r="24" spans="1:5" ht="12.75">
      <c r="A24" t="s">
        <v>44</v>
      </c>
      <c r="E24" s="29" t="s">
        <v>50</v>
      </c>
    </row>
    <row r="25" spans="1:18" ht="12.75" customHeight="1">
      <c r="A25" s="5" t="s">
        <v>33</v>
      </c>
      <c s="5"/>
      <c s="35" t="s">
        <v>19</v>
      </c>
      <c s="5"/>
      <c s="21" t="s">
        <v>93</v>
      </c>
      <c s="5"/>
      <c s="5"/>
      <c s="5"/>
      <c s="36">
        <f>0+Q25</f>
      </c>
      <c r="O25">
        <f>0+R25</f>
      </c>
      <c r="Q25">
        <f>0+I26+I30+I34+I38+I42+I46+I50</f>
      </c>
      <c>
        <f>0+O26+O30+O34+O38+O42+O46+O50</f>
      </c>
    </row>
    <row r="26" spans="1:16" ht="25.5">
      <c r="A26" s="19" t="s">
        <v>35</v>
      </c>
      <c s="23" t="s">
        <v>25</v>
      </c>
      <c s="23" t="s">
        <v>100</v>
      </c>
      <c s="19" t="s">
        <v>37</v>
      </c>
      <c s="24" t="s">
        <v>101</v>
      </c>
      <c s="25" t="s">
        <v>96</v>
      </c>
      <c s="26">
        <v>5.04</v>
      </c>
      <c s="27">
        <v>0</v>
      </c>
      <c s="27">
        <f>ROUND(ROUND(H26,2)*ROUND(G26,3),2)</f>
      </c>
      <c r="O26">
        <f>(I26*21)/100</f>
      </c>
      <c t="s">
        <v>13</v>
      </c>
    </row>
    <row r="27" spans="1:5" ht="12.75">
      <c r="A27" s="28" t="s">
        <v>40</v>
      </c>
      <c r="E27" s="29" t="s">
        <v>102</v>
      </c>
    </row>
    <row r="28" spans="1:5" ht="25.5">
      <c r="A28" s="30" t="s">
        <v>42</v>
      </c>
      <c r="E28" s="31" t="s">
        <v>438</v>
      </c>
    </row>
    <row r="29" spans="1:5" ht="63.75">
      <c r="A29" t="s">
        <v>44</v>
      </c>
      <c r="E29" s="29" t="s">
        <v>99</v>
      </c>
    </row>
    <row r="30" spans="1:16" ht="12.75">
      <c r="A30" s="19" t="s">
        <v>35</v>
      </c>
      <c s="23" t="s">
        <v>27</v>
      </c>
      <c s="23" t="s">
        <v>113</v>
      </c>
      <c s="19" t="s">
        <v>37</v>
      </c>
      <c s="24" t="s">
        <v>114</v>
      </c>
      <c s="25" t="s">
        <v>96</v>
      </c>
      <c s="26">
        <v>1.26</v>
      </c>
      <c s="27">
        <v>0</v>
      </c>
      <c s="27">
        <f>ROUND(ROUND(H30,2)*ROUND(G30,3),2)</f>
      </c>
      <c r="O30">
        <f>(I30*21)/100</f>
      </c>
      <c t="s">
        <v>13</v>
      </c>
    </row>
    <row r="31" spans="1:5" ht="25.5">
      <c r="A31" s="28" t="s">
        <v>40</v>
      </c>
      <c r="E31" s="29" t="s">
        <v>115</v>
      </c>
    </row>
    <row r="32" spans="1:5" ht="25.5">
      <c r="A32" s="30" t="s">
        <v>42</v>
      </c>
      <c r="E32" s="31" t="s">
        <v>439</v>
      </c>
    </row>
    <row r="33" spans="1:5" ht="63.75">
      <c r="A33" t="s">
        <v>44</v>
      </c>
      <c r="E33" s="29" t="s">
        <v>99</v>
      </c>
    </row>
    <row r="34" spans="1:16" ht="12.75">
      <c r="A34" s="19" t="s">
        <v>35</v>
      </c>
      <c s="23" t="s">
        <v>63</v>
      </c>
      <c s="23" t="s">
        <v>440</v>
      </c>
      <c s="19" t="s">
        <v>37</v>
      </c>
      <c s="24" t="s">
        <v>441</v>
      </c>
      <c s="25" t="s">
        <v>96</v>
      </c>
      <c s="26">
        <v>81.52</v>
      </c>
      <c s="27">
        <v>0</v>
      </c>
      <c s="27">
        <f>ROUND(ROUND(H34,2)*ROUND(G34,3),2)</f>
      </c>
      <c r="O34">
        <f>(I34*21)/100</f>
      </c>
      <c t="s">
        <v>13</v>
      </c>
    </row>
    <row r="35" spans="1:5" ht="12.75">
      <c r="A35" s="28" t="s">
        <v>40</v>
      </c>
      <c r="E35" s="29" t="s">
        <v>345</v>
      </c>
    </row>
    <row r="36" spans="1:5" ht="25.5">
      <c r="A36" s="30" t="s">
        <v>42</v>
      </c>
      <c r="E36" s="31" t="s">
        <v>442</v>
      </c>
    </row>
    <row r="37" spans="1:5" ht="318.75">
      <c r="A37" t="s">
        <v>44</v>
      </c>
      <c r="E37" s="29" t="s">
        <v>131</v>
      </c>
    </row>
    <row r="38" spans="1:16" ht="12.75">
      <c r="A38" s="19" t="s">
        <v>35</v>
      </c>
      <c s="23" t="s">
        <v>67</v>
      </c>
      <c s="23" t="s">
        <v>443</v>
      </c>
      <c s="19" t="s">
        <v>37</v>
      </c>
      <c s="24" t="s">
        <v>444</v>
      </c>
      <c s="25" t="s">
        <v>96</v>
      </c>
      <c s="26">
        <v>8</v>
      </c>
      <c s="27">
        <v>0</v>
      </c>
      <c s="27">
        <f>ROUND(ROUND(H38,2)*ROUND(G38,3),2)</f>
      </c>
      <c r="O38">
        <f>(I38*21)/100</f>
      </c>
      <c t="s">
        <v>13</v>
      </c>
    </row>
    <row r="39" spans="1:5" ht="12.75">
      <c r="A39" s="28" t="s">
        <v>40</v>
      </c>
      <c r="E39" s="29" t="s">
        <v>124</v>
      </c>
    </row>
    <row r="40" spans="1:5" ht="12.75">
      <c r="A40" s="30" t="s">
        <v>42</v>
      </c>
      <c r="E40" s="31" t="s">
        <v>445</v>
      </c>
    </row>
    <row r="41" spans="1:5" ht="318.75">
      <c r="A41" t="s">
        <v>44</v>
      </c>
      <c r="E41" s="29" t="s">
        <v>131</v>
      </c>
    </row>
    <row r="42" spans="1:16" ht="12.75">
      <c r="A42" s="19" t="s">
        <v>35</v>
      </c>
      <c s="23" t="s">
        <v>30</v>
      </c>
      <c s="23" t="s">
        <v>347</v>
      </c>
      <c s="19" t="s">
        <v>37</v>
      </c>
      <c s="24" t="s">
        <v>348</v>
      </c>
      <c s="25" t="s">
        <v>96</v>
      </c>
      <c s="26">
        <v>59.49</v>
      </c>
      <c s="27">
        <v>0</v>
      </c>
      <c s="27">
        <f>ROUND(ROUND(H42,2)*ROUND(G42,3),2)</f>
      </c>
      <c r="O42">
        <f>(I42*21)/100</f>
      </c>
      <c t="s">
        <v>13</v>
      </c>
    </row>
    <row r="43" spans="1:5" ht="12.75">
      <c r="A43" s="28" t="s">
        <v>40</v>
      </c>
      <c r="E43" s="29" t="s">
        <v>349</v>
      </c>
    </row>
    <row r="44" spans="1:5" ht="25.5">
      <c r="A44" s="30" t="s">
        <v>42</v>
      </c>
      <c r="E44" s="31" t="s">
        <v>446</v>
      </c>
    </row>
    <row r="45" spans="1:5" ht="229.5">
      <c r="A45" t="s">
        <v>44</v>
      </c>
      <c r="E45" s="29" t="s">
        <v>351</v>
      </c>
    </row>
    <row r="46" spans="1:16" ht="12.75">
      <c r="A46" s="19" t="s">
        <v>35</v>
      </c>
      <c s="23" t="s">
        <v>32</v>
      </c>
      <c s="23" t="s">
        <v>352</v>
      </c>
      <c s="19" t="s">
        <v>37</v>
      </c>
      <c s="24" t="s">
        <v>353</v>
      </c>
      <c s="25" t="s">
        <v>96</v>
      </c>
      <c s="26">
        <v>16.38</v>
      </c>
      <c s="27">
        <v>0</v>
      </c>
      <c s="27">
        <f>ROUND(ROUND(H46,2)*ROUND(G46,3),2)</f>
      </c>
      <c r="O46">
        <f>(I46*21)/100</f>
      </c>
      <c t="s">
        <v>13</v>
      </c>
    </row>
    <row r="47" spans="1:5" ht="12.75">
      <c r="A47" s="28" t="s">
        <v>40</v>
      </c>
      <c r="E47" s="29" t="s">
        <v>447</v>
      </c>
    </row>
    <row r="48" spans="1:5" ht="25.5">
      <c r="A48" s="30" t="s">
        <v>42</v>
      </c>
      <c r="E48" s="31" t="s">
        <v>448</v>
      </c>
    </row>
    <row r="49" spans="1:5" ht="293.25">
      <c r="A49" t="s">
        <v>44</v>
      </c>
      <c r="E49" s="29" t="s">
        <v>356</v>
      </c>
    </row>
    <row r="50" spans="1:16" ht="12.75">
      <c r="A50" s="19" t="s">
        <v>35</v>
      </c>
      <c s="23" t="s">
        <v>127</v>
      </c>
      <c s="23" t="s">
        <v>133</v>
      </c>
      <c s="19" t="s">
        <v>37</v>
      </c>
      <c s="24" t="s">
        <v>134</v>
      </c>
      <c s="25" t="s">
        <v>135</v>
      </c>
      <c s="26">
        <v>56.49</v>
      </c>
      <c s="27">
        <v>0</v>
      </c>
      <c s="27">
        <f>ROUND(ROUND(H50,2)*ROUND(G50,3),2)</f>
      </c>
      <c r="O50">
        <f>(I50*21)/100</f>
      </c>
      <c t="s">
        <v>13</v>
      </c>
    </row>
    <row r="51" spans="1:5" ht="12.75">
      <c r="A51" s="28" t="s">
        <v>40</v>
      </c>
      <c r="E51" s="29" t="s">
        <v>37</v>
      </c>
    </row>
    <row r="52" spans="1:5" ht="25.5">
      <c r="A52" s="30" t="s">
        <v>42</v>
      </c>
      <c r="E52" s="31" t="s">
        <v>449</v>
      </c>
    </row>
    <row r="53" spans="1:5" ht="25.5">
      <c r="A53" t="s">
        <v>44</v>
      </c>
      <c r="E53" s="29" t="s">
        <v>137</v>
      </c>
    </row>
    <row r="54" spans="1:18" ht="12.75" customHeight="1">
      <c r="A54" s="5" t="s">
        <v>33</v>
      </c>
      <c s="5"/>
      <c s="35" t="s">
        <v>23</v>
      </c>
      <c s="5"/>
      <c s="21" t="s">
        <v>170</v>
      </c>
      <c s="5"/>
      <c s="5"/>
      <c s="5"/>
      <c s="36">
        <f>0+Q54</f>
      </c>
      <c r="O54">
        <f>0+R54</f>
      </c>
      <c r="Q54">
        <f>0+I55</f>
      </c>
      <c>
        <f>0+O55</f>
      </c>
    </row>
    <row r="55" spans="1:16" ht="12.75">
      <c r="A55" s="19" t="s">
        <v>35</v>
      </c>
      <c s="23" t="s">
        <v>132</v>
      </c>
      <c s="23" t="s">
        <v>178</v>
      </c>
      <c s="19" t="s">
        <v>37</v>
      </c>
      <c s="24" t="s">
        <v>179</v>
      </c>
      <c s="25" t="s">
        <v>96</v>
      </c>
      <c s="26">
        <v>5.65</v>
      </c>
      <c s="27">
        <v>0</v>
      </c>
      <c s="27">
        <f>ROUND(ROUND(H55,2)*ROUND(G55,3),2)</f>
      </c>
      <c r="O55">
        <f>(I55*21)/100</f>
      </c>
      <c t="s">
        <v>13</v>
      </c>
    </row>
    <row r="56" spans="1:5" ht="12.75">
      <c r="A56" s="28" t="s">
        <v>40</v>
      </c>
      <c r="E56" s="29" t="s">
        <v>447</v>
      </c>
    </row>
    <row r="57" spans="1:5" ht="25.5">
      <c r="A57" s="30" t="s">
        <v>42</v>
      </c>
      <c r="E57" s="31" t="s">
        <v>450</v>
      </c>
    </row>
    <row r="58" spans="1:5" ht="38.25">
      <c r="A58" t="s">
        <v>44</v>
      </c>
      <c r="E58" s="29" t="s">
        <v>159</v>
      </c>
    </row>
    <row r="59" spans="1:18" ht="12.75" customHeight="1">
      <c r="A59" s="5" t="s">
        <v>33</v>
      </c>
      <c s="5"/>
      <c s="35" t="s">
        <v>25</v>
      </c>
      <c s="5"/>
      <c s="21" t="s">
        <v>182</v>
      </c>
      <c s="5"/>
      <c s="5"/>
      <c s="5"/>
      <c s="36">
        <f>0+Q59</f>
      </c>
      <c r="O59">
        <f>0+R59</f>
      </c>
      <c r="Q59">
        <f>0+I60+I64+I68</f>
      </c>
      <c>
        <f>0+O60+O64+O68</f>
      </c>
    </row>
    <row r="60" spans="1:16" ht="12.75">
      <c r="A60" s="19" t="s">
        <v>35</v>
      </c>
      <c s="23" t="s">
        <v>138</v>
      </c>
      <c s="23" t="s">
        <v>184</v>
      </c>
      <c s="19" t="s">
        <v>52</v>
      </c>
      <c s="24" t="s">
        <v>185</v>
      </c>
      <c s="25" t="s">
        <v>96</v>
      </c>
      <c s="26">
        <v>2.52</v>
      </c>
      <c s="27">
        <v>0</v>
      </c>
      <c s="27">
        <f>ROUND(ROUND(H60,2)*ROUND(G60,3),2)</f>
      </c>
      <c r="O60">
        <f>(I60*21)/100</f>
      </c>
      <c t="s">
        <v>13</v>
      </c>
    </row>
    <row r="61" spans="1:5" ht="12.75">
      <c r="A61" s="28" t="s">
        <v>40</v>
      </c>
      <c r="E61" s="29" t="s">
        <v>186</v>
      </c>
    </row>
    <row r="62" spans="1:5" ht="25.5">
      <c r="A62" s="30" t="s">
        <v>42</v>
      </c>
      <c r="E62" s="31" t="s">
        <v>451</v>
      </c>
    </row>
    <row r="63" spans="1:5" ht="51">
      <c r="A63" t="s">
        <v>44</v>
      </c>
      <c r="E63" s="29" t="s">
        <v>188</v>
      </c>
    </row>
    <row r="64" spans="1:16" ht="12.75">
      <c r="A64" s="19" t="s">
        <v>35</v>
      </c>
      <c s="23" t="s">
        <v>144</v>
      </c>
      <c s="23" t="s">
        <v>184</v>
      </c>
      <c s="19" t="s">
        <v>55</v>
      </c>
      <c s="24" t="s">
        <v>185</v>
      </c>
      <c s="25" t="s">
        <v>96</v>
      </c>
      <c s="26">
        <v>2.52</v>
      </c>
      <c s="27">
        <v>0</v>
      </c>
      <c s="27">
        <f>ROUND(ROUND(H64,2)*ROUND(G64,3),2)</f>
      </c>
      <c r="O64">
        <f>(I64*21)/100</f>
      </c>
      <c t="s">
        <v>13</v>
      </c>
    </row>
    <row r="65" spans="1:5" ht="12.75">
      <c r="A65" s="28" t="s">
        <v>40</v>
      </c>
      <c r="E65" s="29" t="s">
        <v>190</v>
      </c>
    </row>
    <row r="66" spans="1:5" ht="25.5">
      <c r="A66" s="30" t="s">
        <v>42</v>
      </c>
      <c r="E66" s="31" t="s">
        <v>451</v>
      </c>
    </row>
    <row r="67" spans="1:5" ht="51">
      <c r="A67" t="s">
        <v>44</v>
      </c>
      <c r="E67" s="29" t="s">
        <v>188</v>
      </c>
    </row>
    <row r="68" spans="1:16" ht="12.75">
      <c r="A68" s="19" t="s">
        <v>35</v>
      </c>
      <c s="23" t="s">
        <v>148</v>
      </c>
      <c s="23" t="s">
        <v>203</v>
      </c>
      <c s="19" t="s">
        <v>37</v>
      </c>
      <c s="24" t="s">
        <v>204</v>
      </c>
      <c s="25" t="s">
        <v>135</v>
      </c>
      <c s="26">
        <v>21</v>
      </c>
      <c s="27">
        <v>0</v>
      </c>
      <c s="27">
        <f>ROUND(ROUND(H68,2)*ROUND(G68,3),2)</f>
      </c>
      <c r="O68">
        <f>(I68*21)/100</f>
      </c>
      <c t="s">
        <v>13</v>
      </c>
    </row>
    <row r="69" spans="1:5" ht="12.75">
      <c r="A69" s="28" t="s">
        <v>40</v>
      </c>
      <c r="E69" s="29" t="s">
        <v>205</v>
      </c>
    </row>
    <row r="70" spans="1:5" ht="25.5">
      <c r="A70" s="30" t="s">
        <v>42</v>
      </c>
      <c r="E70" s="31" t="s">
        <v>452</v>
      </c>
    </row>
    <row r="71" spans="1:5" ht="140.25">
      <c r="A71" t="s">
        <v>44</v>
      </c>
      <c r="E71" s="29" t="s">
        <v>201</v>
      </c>
    </row>
    <row r="72" spans="1:18" ht="12.75" customHeight="1">
      <c r="A72" s="5" t="s">
        <v>33</v>
      </c>
      <c s="5"/>
      <c s="35" t="s">
        <v>67</v>
      </c>
      <c s="5"/>
      <c s="21" t="s">
        <v>259</v>
      </c>
      <c s="5"/>
      <c s="5"/>
      <c s="5"/>
      <c s="36">
        <f>0+Q72</f>
      </c>
      <c r="O72">
        <f>0+R72</f>
      </c>
      <c r="Q72">
        <f>0+I73+I77+I81+I85+I89+I93+I97+I101+I105+I109</f>
      </c>
      <c>
        <f>0+O73+O77+O81+O85+O89+O93+O97+O101+O105+O109</f>
      </c>
    </row>
    <row r="73" spans="1:16" ht="12.75">
      <c r="A73" s="19" t="s">
        <v>35</v>
      </c>
      <c s="23" t="s">
        <v>154</v>
      </c>
      <c s="23" t="s">
        <v>367</v>
      </c>
      <c s="19" t="s">
        <v>37</v>
      </c>
      <c s="24" t="s">
        <v>368</v>
      </c>
      <c s="25" t="s">
        <v>110</v>
      </c>
      <c s="26">
        <v>9.5</v>
      </c>
      <c s="27">
        <v>0</v>
      </c>
      <c s="27">
        <f>ROUND(ROUND(H73,2)*ROUND(G73,3),2)</f>
      </c>
      <c r="O73">
        <f>(I73*21)/100</f>
      </c>
      <c t="s">
        <v>13</v>
      </c>
    </row>
    <row r="74" spans="1:5" ht="25.5">
      <c r="A74" s="28" t="s">
        <v>40</v>
      </c>
      <c r="E74" s="29" t="s">
        <v>453</v>
      </c>
    </row>
    <row r="75" spans="1:5" ht="12.75">
      <c r="A75" s="30" t="s">
        <v>42</v>
      </c>
      <c r="E75" s="31" t="s">
        <v>454</v>
      </c>
    </row>
    <row r="76" spans="1:5" ht="255">
      <c r="A76" t="s">
        <v>44</v>
      </c>
      <c r="E76" s="29" t="s">
        <v>366</v>
      </c>
    </row>
    <row r="77" spans="1:16" ht="12.75">
      <c r="A77" s="19" t="s">
        <v>35</v>
      </c>
      <c s="23" t="s">
        <v>160</v>
      </c>
      <c s="23" t="s">
        <v>455</v>
      </c>
      <c s="19" t="s">
        <v>37</v>
      </c>
      <c s="24" t="s">
        <v>456</v>
      </c>
      <c s="25" t="s">
        <v>110</v>
      </c>
      <c s="26">
        <v>5.5</v>
      </c>
      <c s="27">
        <v>0</v>
      </c>
      <c s="27">
        <f>ROUND(ROUND(H77,2)*ROUND(G77,3),2)</f>
      </c>
      <c r="O77">
        <f>(I77*21)/100</f>
      </c>
      <c t="s">
        <v>13</v>
      </c>
    </row>
    <row r="78" spans="1:5" ht="25.5">
      <c r="A78" s="28" t="s">
        <v>40</v>
      </c>
      <c r="E78" s="29" t="s">
        <v>457</v>
      </c>
    </row>
    <row r="79" spans="1:5" ht="12.75">
      <c r="A79" s="30" t="s">
        <v>42</v>
      </c>
      <c r="E79" s="31" t="s">
        <v>458</v>
      </c>
    </row>
    <row r="80" spans="1:5" ht="242.25">
      <c r="A80" t="s">
        <v>44</v>
      </c>
      <c r="E80" s="29" t="s">
        <v>380</v>
      </c>
    </row>
    <row r="81" spans="1:16" ht="12.75">
      <c r="A81" s="19" t="s">
        <v>35</v>
      </c>
      <c s="23" t="s">
        <v>166</v>
      </c>
      <c s="23" t="s">
        <v>459</v>
      </c>
      <c s="19" t="s">
        <v>37</v>
      </c>
      <c s="24" t="s">
        <v>460</v>
      </c>
      <c s="25" t="s">
        <v>110</v>
      </c>
      <c s="26">
        <v>5.5</v>
      </c>
      <c s="27">
        <v>0</v>
      </c>
      <c s="27">
        <f>ROUND(ROUND(H81,2)*ROUND(G81,3),2)</f>
      </c>
      <c r="O81">
        <f>(I81*21)/100</f>
      </c>
      <c t="s">
        <v>13</v>
      </c>
    </row>
    <row r="82" spans="1:5" ht="12.75">
      <c r="A82" s="28" t="s">
        <v>40</v>
      </c>
      <c r="E82" s="29" t="s">
        <v>37</v>
      </c>
    </row>
    <row r="83" spans="1:5" ht="12.75">
      <c r="A83" s="30" t="s">
        <v>42</v>
      </c>
      <c r="E83" s="31" t="s">
        <v>461</v>
      </c>
    </row>
    <row r="84" spans="1:5" ht="51">
      <c r="A84" t="s">
        <v>44</v>
      </c>
      <c r="E84" s="29" t="s">
        <v>462</v>
      </c>
    </row>
    <row r="85" spans="1:16" ht="12.75">
      <c r="A85" s="19" t="s">
        <v>35</v>
      </c>
      <c s="23" t="s">
        <v>171</v>
      </c>
      <c s="23" t="s">
        <v>394</v>
      </c>
      <c s="19" t="s">
        <v>52</v>
      </c>
      <c s="24" t="s">
        <v>395</v>
      </c>
      <c s="25" t="s">
        <v>249</v>
      </c>
      <c s="26">
        <v>2</v>
      </c>
      <c s="27">
        <v>0</v>
      </c>
      <c s="27">
        <f>ROUND(ROUND(H85,2)*ROUND(G85,3),2)</f>
      </c>
      <c r="O85">
        <f>(I85*21)/100</f>
      </c>
      <c t="s">
        <v>13</v>
      </c>
    </row>
    <row r="86" spans="1:5" ht="12.75">
      <c r="A86" s="28" t="s">
        <v>40</v>
      </c>
      <c r="E86" s="29" t="s">
        <v>463</v>
      </c>
    </row>
    <row r="87" spans="1:5" ht="12.75">
      <c r="A87" s="30" t="s">
        <v>42</v>
      </c>
      <c r="E87" s="31" t="s">
        <v>464</v>
      </c>
    </row>
    <row r="88" spans="1:5" ht="25.5">
      <c r="A88" t="s">
        <v>44</v>
      </c>
      <c r="E88" s="29" t="s">
        <v>385</v>
      </c>
    </row>
    <row r="89" spans="1:16" ht="12.75">
      <c r="A89" s="19" t="s">
        <v>35</v>
      </c>
      <c s="23" t="s">
        <v>177</v>
      </c>
      <c s="23" t="s">
        <v>394</v>
      </c>
      <c s="19" t="s">
        <v>55</v>
      </c>
      <c s="24" t="s">
        <v>395</v>
      </c>
      <c s="25" t="s">
        <v>249</v>
      </c>
      <c s="26">
        <v>2</v>
      </c>
      <c s="27">
        <v>0</v>
      </c>
      <c s="27">
        <f>ROUND(ROUND(H89,2)*ROUND(G89,3),2)</f>
      </c>
      <c r="O89">
        <f>(I89*21)/100</f>
      </c>
      <c t="s">
        <v>13</v>
      </c>
    </row>
    <row r="90" spans="1:5" ht="12.75">
      <c r="A90" s="28" t="s">
        <v>40</v>
      </c>
      <c r="E90" s="29" t="s">
        <v>465</v>
      </c>
    </row>
    <row r="91" spans="1:5" ht="12.75">
      <c r="A91" s="30" t="s">
        <v>42</v>
      </c>
      <c r="E91" s="31" t="s">
        <v>466</v>
      </c>
    </row>
    <row r="92" spans="1:5" ht="25.5">
      <c r="A92" t="s">
        <v>44</v>
      </c>
      <c r="E92" s="29" t="s">
        <v>385</v>
      </c>
    </row>
    <row r="93" spans="1:16" ht="12.75">
      <c r="A93" s="19" t="s">
        <v>35</v>
      </c>
      <c s="23" t="s">
        <v>183</v>
      </c>
      <c s="23" t="s">
        <v>401</v>
      </c>
      <c s="19" t="s">
        <v>37</v>
      </c>
      <c s="24" t="s">
        <v>402</v>
      </c>
      <c s="25" t="s">
        <v>110</v>
      </c>
      <c s="26">
        <v>18</v>
      </c>
      <c s="27">
        <v>0</v>
      </c>
      <c s="27">
        <f>ROUND(ROUND(H93,2)*ROUND(G93,3),2)</f>
      </c>
      <c r="O93">
        <f>(I93*21)/100</f>
      </c>
      <c t="s">
        <v>13</v>
      </c>
    </row>
    <row r="94" spans="1:5" ht="12.75">
      <c r="A94" s="28" t="s">
        <v>40</v>
      </c>
      <c r="E94" s="29" t="s">
        <v>467</v>
      </c>
    </row>
    <row r="95" spans="1:5" ht="12.75">
      <c r="A95" s="30" t="s">
        <v>42</v>
      </c>
      <c r="E95" s="31" t="s">
        <v>468</v>
      </c>
    </row>
    <row r="96" spans="1:5" ht="51">
      <c r="A96" t="s">
        <v>44</v>
      </c>
      <c r="E96" s="29" t="s">
        <v>404</v>
      </c>
    </row>
    <row r="97" spans="1:16" ht="12.75">
      <c r="A97" s="19" t="s">
        <v>35</v>
      </c>
      <c s="23" t="s">
        <v>189</v>
      </c>
      <c s="23" t="s">
        <v>405</v>
      </c>
      <c s="19" t="s">
        <v>37</v>
      </c>
      <c s="24" t="s">
        <v>406</v>
      </c>
      <c s="25" t="s">
        <v>110</v>
      </c>
      <c s="26">
        <v>18</v>
      </c>
      <c s="27">
        <v>0</v>
      </c>
      <c s="27">
        <f>ROUND(ROUND(H97,2)*ROUND(G97,3),2)</f>
      </c>
      <c r="O97">
        <f>(I97*21)/100</f>
      </c>
      <c t="s">
        <v>13</v>
      </c>
    </row>
    <row r="98" spans="1:5" ht="12.75">
      <c r="A98" s="28" t="s">
        <v>40</v>
      </c>
      <c r="E98" s="29" t="s">
        <v>469</v>
      </c>
    </row>
    <row r="99" spans="1:5" ht="12.75">
      <c r="A99" s="30" t="s">
        <v>42</v>
      </c>
      <c r="E99" s="31" t="s">
        <v>468</v>
      </c>
    </row>
    <row r="100" spans="1:5" ht="38.25">
      <c r="A100" t="s">
        <v>44</v>
      </c>
      <c r="E100" s="29" t="s">
        <v>408</v>
      </c>
    </row>
    <row r="101" spans="1:16" ht="12.75">
      <c r="A101" s="19" t="s">
        <v>35</v>
      </c>
      <c s="23" t="s">
        <v>191</v>
      </c>
      <c s="23" t="s">
        <v>470</v>
      </c>
      <c s="19" t="s">
        <v>37</v>
      </c>
      <c s="24" t="s">
        <v>471</v>
      </c>
      <c s="25" t="s">
        <v>249</v>
      </c>
      <c s="26">
        <v>1</v>
      </c>
      <c s="27">
        <v>0</v>
      </c>
      <c s="27">
        <f>ROUND(ROUND(H101,2)*ROUND(G101,3),2)</f>
      </c>
      <c r="O101">
        <f>(I101*21)/100</f>
      </c>
      <c t="s">
        <v>13</v>
      </c>
    </row>
    <row r="102" spans="1:5" ht="38.25">
      <c r="A102" s="28" t="s">
        <v>40</v>
      </c>
      <c r="E102" s="29" t="s">
        <v>472</v>
      </c>
    </row>
    <row r="103" spans="1:5" ht="25.5">
      <c r="A103" s="30" t="s">
        <v>42</v>
      </c>
      <c r="E103" s="31" t="s">
        <v>473</v>
      </c>
    </row>
    <row r="104" spans="1:5" ht="25.5">
      <c r="A104" t="s">
        <v>44</v>
      </c>
      <c r="E104" s="29" t="s">
        <v>474</v>
      </c>
    </row>
    <row r="105" spans="1:16" ht="12.75">
      <c r="A105" s="19" t="s">
        <v>35</v>
      </c>
      <c s="23" t="s">
        <v>197</v>
      </c>
      <c s="23" t="s">
        <v>412</v>
      </c>
      <c s="19" t="s">
        <v>247</v>
      </c>
      <c s="24" t="s">
        <v>413</v>
      </c>
      <c s="25" t="s">
        <v>110</v>
      </c>
      <c s="26">
        <v>9.5</v>
      </c>
      <c s="27">
        <v>0</v>
      </c>
      <c s="27">
        <f>ROUND(ROUND(H105,2)*ROUND(G105,3),2)</f>
      </c>
      <c r="O105">
        <f>(I105*21)/100</f>
      </c>
      <c t="s">
        <v>13</v>
      </c>
    </row>
    <row r="106" spans="1:5" ht="12.75">
      <c r="A106" s="28" t="s">
        <v>40</v>
      </c>
      <c r="E106" s="29" t="s">
        <v>475</v>
      </c>
    </row>
    <row r="107" spans="1:5" ht="12.75">
      <c r="A107" s="30" t="s">
        <v>42</v>
      </c>
      <c r="E107" s="31" t="s">
        <v>476</v>
      </c>
    </row>
    <row r="108" spans="1:5" ht="51">
      <c r="A108" t="s">
        <v>44</v>
      </c>
      <c r="E108" s="29" t="s">
        <v>477</v>
      </c>
    </row>
    <row r="109" spans="1:16" ht="12.75">
      <c r="A109" s="19" t="s">
        <v>35</v>
      </c>
      <c s="23" t="s">
        <v>202</v>
      </c>
      <c s="23" t="s">
        <v>419</v>
      </c>
      <c s="19" t="s">
        <v>37</v>
      </c>
      <c s="24" t="s">
        <v>420</v>
      </c>
      <c s="25" t="s">
        <v>249</v>
      </c>
      <c s="26">
        <v>2</v>
      </c>
      <c s="27">
        <v>0</v>
      </c>
      <c s="27">
        <f>ROUND(ROUND(H109,2)*ROUND(G109,3),2)</f>
      </c>
      <c r="O109">
        <f>(I109*21)/100</f>
      </c>
      <c t="s">
        <v>13</v>
      </c>
    </row>
    <row r="110" spans="1:5" ht="25.5">
      <c r="A110" s="28" t="s">
        <v>40</v>
      </c>
      <c r="E110" s="29" t="s">
        <v>478</v>
      </c>
    </row>
    <row r="111" spans="1:5" ht="12.75">
      <c r="A111" s="30" t="s">
        <v>42</v>
      </c>
      <c r="E111" s="31" t="s">
        <v>479</v>
      </c>
    </row>
    <row r="112" spans="1:5" ht="12.75">
      <c r="A112" t="s">
        <v>44</v>
      </c>
      <c r="E112" s="29" t="s">
        <v>423</v>
      </c>
    </row>
    <row r="113" spans="1:18" ht="12.75" customHeight="1">
      <c r="A113" s="5" t="s">
        <v>33</v>
      </c>
      <c s="5"/>
      <c s="35" t="s">
        <v>30</v>
      </c>
      <c s="5"/>
      <c s="21" t="s">
        <v>265</v>
      </c>
      <c s="5"/>
      <c s="5"/>
      <c s="5"/>
      <c s="36">
        <f>0+Q113</f>
      </c>
      <c r="O113">
        <f>0+R113</f>
      </c>
      <c r="Q113">
        <f>0+I114</f>
      </c>
      <c>
        <f>0+O114</f>
      </c>
    </row>
    <row r="114" spans="1:16" ht="12.75">
      <c r="A114" s="19" t="s">
        <v>35</v>
      </c>
      <c s="23" t="s">
        <v>206</v>
      </c>
      <c s="23" t="s">
        <v>480</v>
      </c>
      <c s="19" t="s">
        <v>37</v>
      </c>
      <c s="24" t="s">
        <v>481</v>
      </c>
      <c s="25" t="s">
        <v>110</v>
      </c>
      <c s="26">
        <v>26.4</v>
      </c>
      <c s="27">
        <v>0</v>
      </c>
      <c s="27">
        <f>ROUND(ROUND(H114,2)*ROUND(G114,3),2)</f>
      </c>
      <c r="O114">
        <f>(I114*21)/100</f>
      </c>
      <c t="s">
        <v>13</v>
      </c>
    </row>
    <row r="115" spans="1:5" ht="12.75">
      <c r="A115" s="28" t="s">
        <v>40</v>
      </c>
      <c r="E115" s="29" t="s">
        <v>482</v>
      </c>
    </row>
    <row r="116" spans="1:5" ht="38.25">
      <c r="A116" s="30" t="s">
        <v>42</v>
      </c>
      <c r="E116" s="31" t="s">
        <v>483</v>
      </c>
    </row>
    <row r="117" spans="1:5" ht="76.5">
      <c r="A117" t="s">
        <v>44</v>
      </c>
      <c r="E117" s="29" t="s">
        <v>428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