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57480" yWindow="65416" windowWidth="29040" windowHeight="15840" activeTab="3"/>
  </bookViews>
  <sheets>
    <sheet name="Rekapitulace Nábytku" sheetId="5" r:id="rId1"/>
    <sheet name="D.2.01.2a - ZT Soupis ZN" sheetId="1" r:id="rId2"/>
    <sheet name="D.2.01.2b -ZT soupis VN" sheetId="3" r:id="rId3"/>
    <sheet name="D.2.01.3_1 -IN soupis VN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 localSheetId="2">#REF!</definedName>
    <definedName name="a" localSheetId="3">#REF!</definedName>
    <definedName name="a">#REF!</definedName>
    <definedName name="aaaa" localSheetId="2">#REF!</definedName>
    <definedName name="aaaa" localSheetId="3">#REF!</definedName>
    <definedName name="aaaa">#REF!</definedName>
    <definedName name="aaaaa" localSheetId="2">#REF!</definedName>
    <definedName name="aaaaa" localSheetId="3">#REF!</definedName>
    <definedName name="aaaaa">#REF!</definedName>
    <definedName name="aaaaaaa" localSheetId="2">#REF!</definedName>
    <definedName name="aaaaaaa" localSheetId="3">#REF!</definedName>
    <definedName name="aaaaaaa">#REF!</definedName>
    <definedName name="AL_obvodový_plášť" localSheetId="2">#REF!</definedName>
    <definedName name="AL_obvodový_plášť" localSheetId="3">#REF!</definedName>
    <definedName name="AL_obvodový_plášť">#REF!</definedName>
    <definedName name="bbbbbbbbbbb">#REF!</definedName>
    <definedName name="BuiltIn_Print_Area___1">"$List1.$A$#REF!:$F$#REF!"</definedName>
    <definedName name="cccccgggg">#REF!</definedName>
    <definedName name="ČÁST_DOKUMENTACE">#REF!</definedName>
    <definedName name="Database" localSheetId="2">#REF!</definedName>
    <definedName name="Database" localSheetId="3">#REF!</definedName>
    <definedName name="Database">#REF!</definedName>
    <definedName name="DATUM">#REF!</definedName>
    <definedName name="DĚLENÍ_PROFESNÍHO_DILU">#REF!</definedName>
    <definedName name="DÍLČÍ_ČLENĚNÍ">#REF!</definedName>
    <definedName name="Excel_BuiltIn_Print_Area_1">"$List1.$A$#REF!:$F$#REF!"</definedName>
    <definedName name="Excel_BuiltIn_Print_Area_1_1">#REF!</definedName>
    <definedName name="Excel_BuiltIn_Print_Titles_1">#REF!</definedName>
    <definedName name="f">#REF!</definedName>
    <definedName name="fff">#REF!</definedName>
    <definedName name="ffffffff">#REF!</definedName>
    <definedName name="FUNKCNI_CLENENI">#REF!</definedName>
    <definedName name="ggggg">#REF!</definedName>
    <definedName name="hh">#REF!</definedName>
    <definedName name="hhh">#REF!</definedName>
    <definedName name="hydro">#REF!</definedName>
    <definedName name="hydrom">#REF!</definedName>
    <definedName name="Hydrotechnické_výpočty">#REF!</definedName>
    <definedName name="IS" localSheetId="2">#REF!</definedName>
    <definedName name="IS" localSheetId="3">#REF!</definedName>
    <definedName name="IS">#REF!</definedName>
    <definedName name="Izolace_akustické" localSheetId="2">#REF!</definedName>
    <definedName name="Izolace_akustické" localSheetId="3">#REF!</definedName>
    <definedName name="Izolace_akustické">#REF!</definedName>
    <definedName name="Izolace_proti_vodě" localSheetId="2">#REF!</definedName>
    <definedName name="Izolace_proti_vodě" localSheetId="3">#REF!</definedName>
    <definedName name="Izolace_proti_vodě">#REF!</definedName>
    <definedName name="jj">#REF!</definedName>
    <definedName name="jjjj">#REF!</definedName>
    <definedName name="jjjjj">#REF!</definedName>
    <definedName name="K">#REF!</definedName>
    <definedName name="Komunikace" localSheetId="2">#REF!</definedName>
    <definedName name="Komunikace" localSheetId="3">#REF!</definedName>
    <definedName name="Komunikace">#REF!</definedName>
    <definedName name="Konstrukce_klempířské" localSheetId="2">#REF!</definedName>
    <definedName name="Konstrukce_klempířské" localSheetId="3">#REF!</definedName>
    <definedName name="Konstrukce_klempířské">#REF!</definedName>
    <definedName name="Konstrukce_tesařské" localSheetId="2">#REF!</definedName>
    <definedName name="Konstrukce_tesařské" localSheetId="3">#REF!</definedName>
    <definedName name="Konstrukce_tesařské">#REF!</definedName>
    <definedName name="Konstrukce_truhlářské" localSheetId="2">#REF!</definedName>
    <definedName name="Konstrukce_truhlářské" localSheetId="3">#REF!</definedName>
    <definedName name="Konstrukce_truhlářské">#REF!</definedName>
    <definedName name="Kovové_stavební_doplňkové_konstrukce" localSheetId="2">#REF!</definedName>
    <definedName name="Kovové_stavební_doplňkové_konstrukce" localSheetId="3">#REF!</definedName>
    <definedName name="Kovové_stavební_doplňkové_konstrukce">#REF!</definedName>
    <definedName name="KSDK" localSheetId="2">#REF!</definedName>
    <definedName name="KSDK" localSheetId="3">#REF!</definedName>
    <definedName name="KSDK">#REF!</definedName>
    <definedName name="L">#REF!</definedName>
    <definedName name="LV_obsluha_hs_pripojka_nn">#REF!</definedName>
    <definedName name="m">#REF!</definedName>
    <definedName name="Malby__tapety__nátěry__nástřiky" localSheetId="2">#REF!</definedName>
    <definedName name="Malby__tapety__nátěry__nástřiky" localSheetId="3">#REF!</definedName>
    <definedName name="Malby__tapety__nátěry__nástřiky">#REF!</definedName>
    <definedName name="NaVedomi" localSheetId="2">#REF!</definedName>
    <definedName name="NaVedomi" localSheetId="3">#REF!</definedName>
    <definedName name="NaVedomi">#REF!</definedName>
    <definedName name="nnn">#REF!</definedName>
    <definedName name="Objekty" localSheetId="2">#REF!</definedName>
    <definedName name="Objekty" localSheetId="3">#REF!</definedName>
    <definedName name="Objekty">#REF!</definedName>
    <definedName name="Obklady_keramické" localSheetId="2">#REF!</definedName>
    <definedName name="Obklady_keramické" localSheetId="3">#REF!</definedName>
    <definedName name="Obklady_keramické">#REF!</definedName>
    <definedName name="_xlnm.Print_Area" localSheetId="1">'D.2.01.2a - ZT Soupis ZN'!$B$1:$K$120</definedName>
    <definedName name="_xlnm.Print_Area" localSheetId="2">'D.2.01.2b -ZT soupis VN'!$B$3:$K$251</definedName>
    <definedName name="_xlnm.Print_Area" localSheetId="3">'D.2.01.3_1 -IN soupis VN'!$B$1:$K$87</definedName>
    <definedName name="_xlnm.Print_Area" localSheetId="0">'Rekapitulace Nábytku'!$B$1:$AP$25</definedName>
    <definedName name="Ostatní_výrobky" localSheetId="2">#REF!</definedName>
    <definedName name="Ostatní_výrobky" localSheetId="3">#REF!</definedName>
    <definedName name="Ostatní_výrobky">#REF!</definedName>
    <definedName name="OUD" localSheetId="2">#REF!</definedName>
    <definedName name="OUD" localSheetId="3">#REF!</definedName>
    <definedName name="OUD">#REF!</definedName>
    <definedName name="Podhl" localSheetId="2">#REF!</definedName>
    <definedName name="Podhl" localSheetId="3">#REF!</definedName>
    <definedName name="Podhl">#REF!</definedName>
    <definedName name="Podhledy" localSheetId="2">#REF!</definedName>
    <definedName name="Podhledy" localSheetId="3">#REF!</definedName>
    <definedName name="Podhledy">#REF!</definedName>
    <definedName name="Predmet" localSheetId="2">#REF!</definedName>
    <definedName name="Predmet" localSheetId="3">#REF!</definedName>
    <definedName name="Predmet">#REF!</definedName>
    <definedName name="Prilohy" localSheetId="2">#REF!</definedName>
    <definedName name="Prilohy" localSheetId="3">#REF!</definedName>
    <definedName name="Prilohy">#REF!</definedName>
    <definedName name="PROFESNI_DIL" localSheetId="2">#REF!</definedName>
    <definedName name="PROFESNI_DIL" localSheetId="3">#REF!</definedName>
    <definedName name="PROFESNI_DIL">#REF!</definedName>
    <definedName name="PS" localSheetId="2">#REF!</definedName>
    <definedName name="PS" localSheetId="3">#REF!</definedName>
    <definedName name="PS">#REF!</definedName>
    <definedName name="q">#REF!</definedName>
    <definedName name="qqq">#REF!</definedName>
    <definedName name="REKAPITULACE" localSheetId="2">#REF!</definedName>
    <definedName name="REKAPITULACE" localSheetId="3">#REF!</definedName>
    <definedName name="REKAPITULACE">#REF!</definedName>
    <definedName name="Sádrokartonové_konstrukce" localSheetId="2">#REF!</definedName>
    <definedName name="Sádrokartonové_konstrukce" localSheetId="3">#REF!</definedName>
    <definedName name="Sádrokartonové_konstrukce">#REF!</definedName>
    <definedName name="STAVEBNI_OBJEKT" localSheetId="2">#REF!</definedName>
    <definedName name="STAVEBNI_OBJEKT" localSheetId="3">#REF!</definedName>
    <definedName name="STAVEBNI_OBJEKT">#REF!</definedName>
    <definedName name="t" localSheetId="2">#REF!</definedName>
    <definedName name="t" localSheetId="3">#REF!</definedName>
    <definedName name="t">#REF!</definedName>
    <definedName name="test" localSheetId="2">#REF!</definedName>
    <definedName name="test" localSheetId="3">#REF!</definedName>
    <definedName name="test">#REF!</definedName>
    <definedName name="tg">#REF!</definedName>
    <definedName name="ttttt">#REF!</definedName>
    <definedName name="ttttttt">#REF!</definedName>
    <definedName name="tttttttttttt">#REF!</definedName>
    <definedName name="uuu">#REF!</definedName>
    <definedName name="V">#REF!</definedName>
    <definedName name="VedProjProfese">#REF!</definedName>
    <definedName name="VL">#REF!</definedName>
    <definedName name="Vodorovné_konstrukce" localSheetId="2">#REF!</definedName>
    <definedName name="Vodorovné_konstrukce" localSheetId="3">#REF!</definedName>
    <definedName name="Vodorovné_konstrukce">#REF!</definedName>
    <definedName name="VYPRACOVAL_01">#REF!</definedName>
    <definedName name="VYPRACOVAL_02">#REF!</definedName>
    <definedName name="VYPRACOVAL_03">#REF!</definedName>
    <definedName name="w">#REF!</definedName>
    <definedName name="www">#REF!</definedName>
    <definedName name="x">#REF!</definedName>
    <definedName name="Z">#REF!</definedName>
    <definedName name="Základy" localSheetId="2">#REF!</definedName>
    <definedName name="Základy" localSheetId="3">#REF!</definedName>
    <definedName name="Základy">#REF!</definedName>
    <definedName name="Zemní_práce">#REF!</definedName>
    <definedName name="ZPRACOVATEL" localSheetId="2">#REF!</definedName>
    <definedName name="ZPRACOVATEL" localSheetId="3">#REF!</definedName>
    <definedName name="ZPRACOVATEL">#REF!</definedName>
    <definedName name="Zprava" localSheetId="2">#REF!</definedName>
    <definedName name="Zprava" localSheetId="3">#REF!</definedName>
    <definedName name="Zprava">#REF!</definedName>
    <definedName name="zz" localSheetId="2">#REF!</definedName>
    <definedName name="zz" localSheetId="3">#REF!</definedName>
    <definedName name="zz">#REF!</definedName>
    <definedName name="zzz" localSheetId="2">#REF!</definedName>
    <definedName name="zzz" localSheetId="3">#REF!</definedName>
    <definedName name="zzz">#REF!</definedName>
    <definedName name="zzzzzzzzz" localSheetId="2">#REF!</definedName>
    <definedName name="zzzzzzzzz" localSheetId="3">#REF!</definedName>
    <definedName name="zzzzzzzzz">#REF!</definedName>
    <definedName name="zzzzzzzzzzzzz" localSheetId="2">#REF!</definedName>
    <definedName name="zzzzzzzzzzzzz" localSheetId="3">#REF!</definedName>
    <definedName name="zzzzzzzzzzzzz">#REF!</definedName>
    <definedName name="_xlnm.Print_Titles" localSheetId="0">'Rekapitulace Nábytku'!$14:$14</definedName>
    <definedName name="_xlnm.Print_Titles" localSheetId="1">'D.2.01.2a - ZT Soupis ZN'!$46:$46</definedName>
    <definedName name="_xlnm.Print_Titles" localSheetId="2">'D.2.01.2b -ZT soupis VN'!$46:$46</definedName>
    <definedName name="_xlnm.Print_Titles" localSheetId="3">'D.2.01.3_1 -IN soupis VN'!$44:$44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<sst xmlns="http://schemas.openxmlformats.org/spreadsheetml/2006/main" count="2612" uniqueCount="422">
  <si>
    <t>&gt;&gt;  skryté sloupce  &lt;&lt;</t>
  </si>
  <si>
    <t>{fef95c9c-1f01-45fc-a0cf-9ea198e63c00}</t>
  </si>
  <si>
    <t>2</t>
  </si>
  <si>
    <t>False</t>
  </si>
  <si>
    <t>Stavba:</t>
  </si>
  <si>
    <t>Objekt:</t>
  </si>
  <si>
    <t>SO 01 - PAVILON A</t>
  </si>
  <si>
    <t>Soupis:</t>
  </si>
  <si>
    <t>D.2 - Dokumentace technických a technologických zařízení</t>
  </si>
  <si>
    <t>Úroveň 3:</t>
  </si>
  <si>
    <t/>
  </si>
  <si>
    <t>Místo:</t>
  </si>
  <si>
    <t xml:space="preserve"> </t>
  </si>
  <si>
    <t>Datum:</t>
  </si>
  <si>
    <t>Zadavatel:</t>
  </si>
  <si>
    <t>Zhotovitel:</t>
  </si>
  <si>
    <t>Projektant:</t>
  </si>
  <si>
    <t>Zpracovatel:</t>
  </si>
  <si>
    <t>DPH</t>
  </si>
  <si>
    <t>základní</t>
  </si>
  <si>
    <t>Kód dílu - Popis</t>
  </si>
  <si>
    <t>Cena celkem [CZK]</t>
  </si>
  <si>
    <t>Náklady ze soupisu prací</t>
  </si>
  <si>
    <t>-1</t>
  </si>
  <si>
    <t>D1 -Zdravotnické technologie - Zastavěný nábytek</t>
  </si>
  <si>
    <t>PČ</t>
  </si>
  <si>
    <t>Typ</t>
  </si>
  <si>
    <t>Kód</t>
  </si>
  <si>
    <t>Popis</t>
  </si>
  <si>
    <t>MJ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</si>
  <si>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</si>
  <si>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</si>
  <si>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</si>
  <si>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</si>
  <si>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</si>
  <si>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</si>
  <si>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</si>
  <si>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</si>
  <si>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</si>
  <si>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</si>
  <si>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D1</t>
  </si>
  <si>
    <t>Zdravotnické technologie - Zastavěný nábytek</t>
  </si>
  <si>
    <t>1</t>
  </si>
  <si>
    <t>0</t>
  </si>
  <si>
    <t>ROZPOCET</t>
  </si>
  <si>
    <t>K</t>
  </si>
  <si>
    <t>L101</t>
  </si>
  <si>
    <t>Linka pracovní s umyvadlem a dřezem + skříňky D/H</t>
  </si>
  <si>
    <t>ks</t>
  </si>
  <si>
    <t>4</t>
  </si>
  <si>
    <t>P</t>
  </si>
  <si>
    <t>L102</t>
  </si>
  <si>
    <t>3</t>
  </si>
  <si>
    <t>L103</t>
  </si>
  <si>
    <t>6</t>
  </si>
  <si>
    <t>L104</t>
  </si>
  <si>
    <t>Linka pracovní rohová s umyvadlem a dřezem + skříňky D/H</t>
  </si>
  <si>
    <t>8</t>
  </si>
  <si>
    <t>5</t>
  </si>
  <si>
    <t>L105</t>
  </si>
  <si>
    <t>10</t>
  </si>
  <si>
    <t>L106</t>
  </si>
  <si>
    <t>12</t>
  </si>
  <si>
    <t>7</t>
  </si>
  <si>
    <t>L107</t>
  </si>
  <si>
    <t>Linka pracovní s dřezem + skříňky D/H</t>
  </si>
  <si>
    <t>14</t>
  </si>
  <si>
    <t>L108</t>
  </si>
  <si>
    <t>16</t>
  </si>
  <si>
    <t>9</t>
  </si>
  <si>
    <t>L109</t>
  </si>
  <si>
    <t>18</t>
  </si>
  <si>
    <t>L110</t>
  </si>
  <si>
    <t>20</t>
  </si>
  <si>
    <t>11</t>
  </si>
  <si>
    <t>L111</t>
  </si>
  <si>
    <t>22</t>
  </si>
  <si>
    <t>L112</t>
  </si>
  <si>
    <t>Linka pracovní rohová s dřezem a umyvadlem + skříňky D/H</t>
  </si>
  <si>
    <t>24</t>
  </si>
  <si>
    <t>13</t>
  </si>
  <si>
    <t>L113</t>
  </si>
  <si>
    <t>Linka pracovní s umyvadlem + skříňky D/H</t>
  </si>
  <si>
    <t>26</t>
  </si>
  <si>
    <t>L114</t>
  </si>
  <si>
    <t>28</t>
  </si>
  <si>
    <t>15</t>
  </si>
  <si>
    <t>L115</t>
  </si>
  <si>
    <t>30</t>
  </si>
  <si>
    <t>L116</t>
  </si>
  <si>
    <t>32</t>
  </si>
  <si>
    <t>17</t>
  </si>
  <si>
    <t>L117</t>
  </si>
  <si>
    <t>34</t>
  </si>
  <si>
    <t>L118</t>
  </si>
  <si>
    <t>36</t>
  </si>
  <si>
    <t>19</t>
  </si>
  <si>
    <t>L119</t>
  </si>
  <si>
    <t>38</t>
  </si>
  <si>
    <t>L120</t>
  </si>
  <si>
    <t>40</t>
  </si>
  <si>
    <t>21</t>
  </si>
  <si>
    <t>L121</t>
  </si>
  <si>
    <t>Linka pracovní + skříňky D/H</t>
  </si>
  <si>
    <t>42</t>
  </si>
  <si>
    <t>L122</t>
  </si>
  <si>
    <t>Linka pracovní laboratorní s umyvadlem a dřezem + skříňky D/H</t>
  </si>
  <si>
    <t>44</t>
  </si>
  <si>
    <t>23</t>
  </si>
  <si>
    <t>L123</t>
  </si>
  <si>
    <t>Linka pracovní s umyvadlem a dřezem + skříňky D</t>
  </si>
  <si>
    <t>46</t>
  </si>
  <si>
    <t>L124</t>
  </si>
  <si>
    <t>Linka pracovní s dřezem + skříňky D</t>
  </si>
  <si>
    <t>48</t>
  </si>
  <si>
    <t>25</t>
  </si>
  <si>
    <t>L141</t>
  </si>
  <si>
    <t>Linka pracovní + skříňky D</t>
  </si>
  <si>
    <t>50</t>
  </si>
  <si>
    <t>L126</t>
  </si>
  <si>
    <t>52</t>
  </si>
  <si>
    <t>L130</t>
  </si>
  <si>
    <t>Linka pracovní laboratorní s výlevkou, tvar L + skříňky D</t>
  </si>
  <si>
    <t>60</t>
  </si>
  <si>
    <t>L131</t>
  </si>
  <si>
    <t xml:space="preserve">Linka pracovní laboratorní + skříňky D </t>
  </si>
  <si>
    <t>62</t>
  </si>
  <si>
    <t>L132</t>
  </si>
  <si>
    <t>Linka pracovní laboratorní s výlevkou + skříňky D/H</t>
  </si>
  <si>
    <t>64</t>
  </si>
  <si>
    <t>L133</t>
  </si>
  <si>
    <t>66</t>
  </si>
  <si>
    <t>L134</t>
  </si>
  <si>
    <t>68</t>
  </si>
  <si>
    <t>L137</t>
  </si>
  <si>
    <t>Linka pracovní s pultem + skříňky D + police</t>
  </si>
  <si>
    <t>74</t>
  </si>
  <si>
    <t>L138</t>
  </si>
  <si>
    <t>76</t>
  </si>
  <si>
    <t>L139</t>
  </si>
  <si>
    <t>78</t>
  </si>
  <si>
    <t>L140</t>
  </si>
  <si>
    <t>80</t>
  </si>
  <si>
    <t>Poznámka k položce:
viz specifikace 15033-DPS-D.2-01.2a  Kusovník_zdravotnického zastavěného nábytku</t>
  </si>
  <si>
    <t xml:space="preserve">Součástí ceny jednotlivých  položek je i  roznos   do místa osazení, montáž včetně kotvení, dopojení   </t>
  </si>
  <si>
    <t>NOVOSTAVBA PAVILONU "A" _  OBLASTNÍ NEMOCNICE JIČÍN A.S.</t>
  </si>
  <si>
    <t>REKAPITULACE ČLENĚNÍ SOUPISU DODÁVEK</t>
  </si>
  <si>
    <t>SOUPIS DODÁVEK</t>
  </si>
  <si>
    <t>KRÁLOVÉHRADECKÝ KRAJ</t>
  </si>
  <si>
    <t xml:space="preserve">Na základě výběrového řešení </t>
  </si>
  <si>
    <t xml:space="preserve">D2 - Zdravotnické technologie -  volný nábytek </t>
  </si>
  <si>
    <t xml:space="preserve">D2 </t>
  </si>
  <si>
    <t xml:space="preserve">Zdravotnické technologie -  volný nábytek </t>
  </si>
  <si>
    <t>N103</t>
  </si>
  <si>
    <t>SKŘÍŇ POLICOVÁ 2-DVÉŘOVÁ, UZAMYKATELNÁ</t>
  </si>
  <si>
    <t>90</t>
  </si>
  <si>
    <t xml:space="preserve">Poznámka k položce:
viz specifikace 15033-DPS-D.2-01.2b  Kusovník_zdravotnického volného nábytku </t>
  </si>
  <si>
    <t>N107</t>
  </si>
  <si>
    <t xml:space="preserve">SKŘÍŇ POLICOVÁ 1-DVÉŘOVÁ, UZAMYKATELNÁ, 6x POLICE </t>
  </si>
  <si>
    <t>96</t>
  </si>
  <si>
    <t>N128</t>
  </si>
  <si>
    <t xml:space="preserve">SKŘÍŇ POLICOVÁ 2-DVÉŘOVÁ, UZAMYKATELNÁ, 6x POLICE </t>
  </si>
  <si>
    <t>122</t>
  </si>
  <si>
    <t>N131</t>
  </si>
  <si>
    <t>SKŘÍŇ POLICOVÁ 2-DVÉŘOVÁ, UZAMYKATELNÁ, 6x POLICE</t>
  </si>
  <si>
    <t>N135</t>
  </si>
  <si>
    <t xml:space="preserve">SKŘÍŇ POLICOVÁ 1 PLNÉ A 1 PROSKLENÉ DVEŘE, (2/3 SKLO, 1/3 PLNÉ), UZAMYKATELNÁ, 6x POLICE </t>
  </si>
  <si>
    <t>124</t>
  </si>
  <si>
    <t>N136</t>
  </si>
  <si>
    <t xml:space="preserve">SKŘÍŇ POLICOVÁ 1 PLNÉ A 1 PROSKLENÉ DVEŘE (2/3 SKLO, 1/3 PLNÉ), UZAMYKATELNÁ, 6x POLICE </t>
  </si>
  <si>
    <t>126</t>
  </si>
  <si>
    <t>N137</t>
  </si>
  <si>
    <t>SKŘÍŇ POLICOVÁ 1 PLNÉ A 1 PROSKLENÉ DVEŘE (2/3 SKLO, 1/3 PLNÉ), UZAMYKATELNÁ, 6x POLICE</t>
  </si>
  <si>
    <t>128</t>
  </si>
  <si>
    <t>N138</t>
  </si>
  <si>
    <t>SKŘÍŇ POLICOVÁ 1-DVÉŘOVÁ, UZAMYKATELNÁ, 6x POLICE</t>
  </si>
  <si>
    <t>130</t>
  </si>
  <si>
    <t>N141-1</t>
  </si>
  <si>
    <t xml:space="preserve">LÉKÁRNA  POLICOVÁ 1 PLNÉ A 1 PROSKLENÉ DVEŘE (2/3 SKLO, 1/3 PLNÉ), UZAMYKATELNÁ, 6x POLICE </t>
  </si>
  <si>
    <t>132</t>
  </si>
  <si>
    <t>N141-2</t>
  </si>
  <si>
    <t>LÉKÁRNA  POLICOVÁ 1 DVEŘOVÁ UZAMYKATELNÁ, 6x POLICE</t>
  </si>
  <si>
    <t>134</t>
  </si>
  <si>
    <t>N174</t>
  </si>
  <si>
    <t>SKŘÍŇ POLICOVÁ 2-DVÉŘOVÁ,  UZAMYKATELNÁ, 3x POLICE</t>
  </si>
  <si>
    <t>136</t>
  </si>
  <si>
    <t>N181</t>
  </si>
  <si>
    <t>SKŘÍŇ POLICOVÁ 2 PLNÉ A 2 PROSKLENÉ DVEŘE (2/3 SKLO, 1/3 PLNÉ), UZAMYKATELNÁ,
6x POLICE</t>
  </si>
  <si>
    <t>138</t>
  </si>
  <si>
    <t>N182</t>
  </si>
  <si>
    <t>140</t>
  </si>
  <si>
    <t>N183</t>
  </si>
  <si>
    <t xml:space="preserve">SKŘÍŇ POLICOVÁ 2 PLNÉ A 2 PROSKLENÉ DVEŘE (2/3 SKLO, 1/3 PLNÉ), UZAMYKATELNÁ, 6x POLICE </t>
  </si>
  <si>
    <t>142</t>
  </si>
  <si>
    <t>N184</t>
  </si>
  <si>
    <t xml:space="preserve">SKŘÍŇ ŠATNÍ 1 DVÉŘOVÁ, 2x POLICE, 2x ŠATNÍ DVOUHÁČEK </t>
  </si>
  <si>
    <t>144</t>
  </si>
  <si>
    <t>N185</t>
  </si>
  <si>
    <t xml:space="preserve">SKŘÍŇ POLICOVÁ 2-DVÉŘOVÁ, UZAMYKATELNÁ, 3x POLICE </t>
  </si>
  <si>
    <t>146</t>
  </si>
  <si>
    <t>N186</t>
  </si>
  <si>
    <t>148</t>
  </si>
  <si>
    <t>N187</t>
  </si>
  <si>
    <t xml:space="preserve">SKŘÍŇ POLICOVÁ 2-DVÉŘOVÁ, UZAMYKATELNÁ, 1x POLICE </t>
  </si>
  <si>
    <t>150</t>
  </si>
  <si>
    <t>N188</t>
  </si>
  <si>
    <t>N189-1</t>
  </si>
  <si>
    <t xml:space="preserve">SKŘÍŇ POLICOVÁ 2-DVÉŘOVÁ, UZAMYKATELNÁ, 2x POLICE </t>
  </si>
  <si>
    <t>N189-2</t>
  </si>
  <si>
    <t xml:space="preserve">SKŘÍŇ POLICOVÁ  2 PLNÉ A 2 PROSKLENÉ DVEŘE (2/3 SKLO, 1/3 PLNÉ), UZAMYKATELNÁ, 6x POLICE </t>
  </si>
  <si>
    <t>N190</t>
  </si>
  <si>
    <t>OTEVŘENÁ ZÁVĚSNÁ NIKA</t>
  </si>
  <si>
    <t>N191</t>
  </si>
  <si>
    <t>N192</t>
  </si>
  <si>
    <t>N193</t>
  </si>
  <si>
    <t>N195</t>
  </si>
  <si>
    <t>SKŘÍŇ ŠATNÍ, 4-DVÉŘOVÁ, UZAMYKATELNÁ</t>
  </si>
  <si>
    <t>N206</t>
  </si>
  <si>
    <t>SKŘÍŇ POLICOVÁ 2-DVÉŘOVÁ, UZAMYKATELNÁ, 2x POLICE</t>
  </si>
  <si>
    <t>N207</t>
  </si>
  <si>
    <t>SKŘÍŇ ŠATNÍ PRO PERSONÁLNÍ PROPUSTĚ, UZAMYKATELNÁ  PODNOŽ</t>
  </si>
  <si>
    <t>N245</t>
  </si>
  <si>
    <t xml:space="preserve">SKŘÍŇ NÁSTĚNNÁ (ZÁVĚSNÁ) NAD PRACOVNÍ STŮL, POLICOVÁ 1-DVÉŘOVÁ, UZAMYKATELNÁ, 2x POLICE </t>
  </si>
  <si>
    <t>N301</t>
  </si>
  <si>
    <t>SKŘÍŇ POLICOVÁ 2 PLNÉ DVEŘ A 2 PROSKLENÉ DVEŘE (2/3 SKLO, 1/3 PLNÉ), UZAMYKATELNÁ, 6x POLICE</t>
  </si>
  <si>
    <t>N302</t>
  </si>
  <si>
    <t>SKŘÍŇ POLICOVÁ 2 PLNÉ A 2 PROSKLENÉ DVEŘE (2/3 SKLO, 1/3 PLNÉ), UZAMYKATELNÁ, 6x POLICE</t>
  </si>
  <si>
    <t>N303</t>
  </si>
  <si>
    <t>N400</t>
  </si>
  <si>
    <t>N401</t>
  </si>
  <si>
    <t>N402-1</t>
  </si>
  <si>
    <t>SKŘÍŇ POLICOVÁ  2 PLNÉ A 2 PROSKLENÉ DVEŘE (2/3 SKLO, 1/3 PLNÉ), UZAMYKATELNÁ, 6x POLICE</t>
  </si>
  <si>
    <t>N402-2</t>
  </si>
  <si>
    <t xml:space="preserve">SKŘÍŇ POLICOVÁ 2-DVÉŘOVÁ, UZAMYKATELNÁ,6x POLICE </t>
  </si>
  <si>
    <t>N405-1</t>
  </si>
  <si>
    <t>N405-2</t>
  </si>
  <si>
    <t xml:space="preserve">SKŘÍŇ POLICOVÁ 2-DVÉŘOVÁ,  UZAMYKATELNÁ, 6x POLICE </t>
  </si>
  <si>
    <t>N124</t>
  </si>
  <si>
    <t>KONTEJNER POJÍZDNÝ DVÍŘKA, 1xPOLICE, ZÁMEK</t>
  </si>
  <si>
    <t xml:space="preserve">Poznámka k položce:
viz specifikace 15033-DPS-D.2-01.2b  Kusovník_zdravotnického volného nábytku  </t>
  </si>
  <si>
    <t>N139</t>
  </si>
  <si>
    <t>KONTEJNER POJÍZDNÝ 4x ZÁSUVKA, CENTRÁLNÍ ZÁMEK</t>
  </si>
  <si>
    <t>N140</t>
  </si>
  <si>
    <t>N142KOM</t>
  </si>
  <si>
    <t>STŮL PRACOVNÍ, 2x PRŮCHODKA, KOVOVÁ PODNOŽ</t>
  </si>
  <si>
    <t>N143</t>
  </si>
  <si>
    <t>N145PF</t>
  </si>
  <si>
    <t>N147PF</t>
  </si>
  <si>
    <t>N148PF</t>
  </si>
  <si>
    <t>N150PF</t>
  </si>
  <si>
    <t>STŮL ODKLÁDACÍ, KOVOVÁ PODNOŽ</t>
  </si>
  <si>
    <t>N151PF</t>
  </si>
  <si>
    <t>N152PF</t>
  </si>
  <si>
    <t>N153KOM</t>
  </si>
  <si>
    <t>N153PF</t>
  </si>
  <si>
    <t>N154PF</t>
  </si>
  <si>
    <t>N154KOM</t>
  </si>
  <si>
    <t>N155KOM</t>
  </si>
  <si>
    <t>STŮL PRACOVNÍ, 2x PRŮCHODKA</t>
  </si>
  <si>
    <t>N155PF</t>
  </si>
  <si>
    <t>N156PF</t>
  </si>
  <si>
    <t>STŮL PŘÍRUČNÍ, KOVOVÁ PODNOŽ</t>
  </si>
  <si>
    <t>N156UK</t>
  </si>
  <si>
    <t>N157KOM</t>
  </si>
  <si>
    <t>STŮL PRACOVNÍ, STŮL PRO ODSTŘEDIVKY,  KOVOVÁ PODNOŽ</t>
  </si>
  <si>
    <t>N158PF</t>
  </si>
  <si>
    <t>STOLEK S BOČNÍMI PARAVANY, KOVOVÁ PODNOŽ</t>
  </si>
  <si>
    <t>N159KOM</t>
  </si>
  <si>
    <t>N160KOM</t>
  </si>
  <si>
    <t>STŮL PRACOVNÍ POJÍZDNÝ S POLICÍ KOVOVÁ PODNOŽ NA KOLEČKÁCH</t>
  </si>
  <si>
    <t>N162KOM</t>
  </si>
  <si>
    <t>STŮL PRACOVNÍ + , STŮL PRO ODSTŘEDIVKY,  KOVOVÁ PODNOŽ</t>
  </si>
  <si>
    <t>N163KOM</t>
  </si>
  <si>
    <t>N163PF</t>
  </si>
  <si>
    <t>N164KOM</t>
  </si>
  <si>
    <t>N165KOM</t>
  </si>
  <si>
    <t>N165PF</t>
  </si>
  <si>
    <t>N166KOM</t>
  </si>
  <si>
    <t>N167KOM</t>
  </si>
  <si>
    <t>N168PF</t>
  </si>
  <si>
    <t>N171UK</t>
  </si>
  <si>
    <t>STŮL PRO ODSTŘEDIVKY POJÍZDNÝ, KOVOVÁ PODNOŽ</t>
  </si>
  <si>
    <t>N173KOM-1</t>
  </si>
  <si>
    <t>N173KOM-2</t>
  </si>
  <si>
    <t>STŮL PRACOVNÍ S POLICÍ, 2x PRŮCHODKA</t>
  </si>
  <si>
    <t>N176KOM</t>
  </si>
  <si>
    <t>N176PF</t>
  </si>
  <si>
    <t>N180KOM</t>
  </si>
  <si>
    <t>N194KOM</t>
  </si>
  <si>
    <t>N196PF</t>
  </si>
  <si>
    <t>STŮL JÍDELNÍ, KOVOVÁ PODNOŽ</t>
  </si>
  <si>
    <t>N197KOM</t>
  </si>
  <si>
    <t>STŮL PRACOVNÍ POJÍZDNÝ, KOVOVÁ PODNOŽ NA KOLEČKÁCH</t>
  </si>
  <si>
    <t>N198KOM</t>
  </si>
  <si>
    <t>STŮL PRACOVNÍ ROHOVÝ ATYP S POLICÍ, KOVOVÁ PODNOŽ</t>
  </si>
  <si>
    <t>N199PF</t>
  </si>
  <si>
    <t>STOLEK ODKLÁDACÍ, KOVOVÁ PODNOŽ</t>
  </si>
  <si>
    <t>N201KOM</t>
  </si>
  <si>
    <t>PULT ODKLÁDACÍ S POLICÍ, KOVOVÁ PODNOŽ</t>
  </si>
  <si>
    <t>N203KOM</t>
  </si>
  <si>
    <t>PULT PŘEKLÁDACÍ VE TVARU l, SPODNÍ SKŘÍŇKY S POLICEMI (2ks ve skříni)</t>
  </si>
  <si>
    <t>N210UK</t>
  </si>
  <si>
    <t xml:space="preserve">STŮL PRACOVNÍ S POLICÍ, KOVOVÁ PODNOŽ  </t>
  </si>
  <si>
    <t>N212KOM</t>
  </si>
  <si>
    <t xml:space="preserve">STŮL PRACOVNÍ S POLICÍ, KOVOVÁ PODNOŽ </t>
  </si>
  <si>
    <t>N213KOM</t>
  </si>
  <si>
    <t xml:space="preserve">STŮL PRACOVNÍ, KOVOVÁ PODNOŽ </t>
  </si>
  <si>
    <t>N214KOM</t>
  </si>
  <si>
    <t xml:space="preserve">STŮL PRACOVNÍ s výřezem u sloupu ROHOVÝ ATYP S POLICÍ, KOVOVÁ PODNOŽ </t>
  </si>
  <si>
    <t>N221KOM</t>
  </si>
  <si>
    <t>LABORATORNÍ STŮL S MÉDIOVOU NÁSTAVBOU</t>
  </si>
  <si>
    <t>N399KOM</t>
  </si>
  <si>
    <t>N406KOM</t>
  </si>
  <si>
    <t xml:space="preserve">STŮL PRACOVNÍ ATYP DESKA, KOVOVÁ PODNOŽ  </t>
  </si>
  <si>
    <t>N408KOM</t>
  </si>
  <si>
    <t>STŮL PRACOVNÍ, ATYP DESKA + SKŘÍŇKY</t>
  </si>
  <si>
    <t>N409KOM</t>
  </si>
  <si>
    <t>STŮL PRACOVNÍ S POLICÍ, KOVOVÁ PODNOŽ</t>
  </si>
  <si>
    <t>N420PF</t>
  </si>
  <si>
    <t xml:space="preserve">PULT  OVLÁDACÍ K MR,  2x PRŮCHODKA, KABELOVÝ ŽLAB, KOVOVÁ PODNOŽ </t>
  </si>
  <si>
    <t>N239</t>
  </si>
  <si>
    <t xml:space="preserve">POLICE NÁSTĚNNÁ NAD PRACOVNÍ STŮL </t>
  </si>
  <si>
    <t>N240</t>
  </si>
  <si>
    <t>POLICE NÁSTĚNNÁ NAD PRACOVNÍ STŮL</t>
  </si>
  <si>
    <t>N241</t>
  </si>
  <si>
    <t>POLICE NÁSTĚNNÁ NAD PRACOVNÍ STŮL, ROHOVÁ</t>
  </si>
  <si>
    <t>N242</t>
  </si>
  <si>
    <t>N243</t>
  </si>
  <si>
    <t>N244</t>
  </si>
  <si>
    <t>N415</t>
  </si>
  <si>
    <t xml:space="preserve">STĚNA VĚŠÁKOVÁ LDTD + HÁČKY </t>
  </si>
  <si>
    <t>N417</t>
  </si>
  <si>
    <t>STĚNA VĚŠÁKOVÁ LDTD + HÁČKY</t>
  </si>
  <si>
    <t>Součástí ceny jednotlivých  položek je i  roznos   do místa osazení, montáž včetně kotvení</t>
  </si>
  <si>
    <t>D.2.01.3_1 - Vybavení_interiér_ volný nábytek</t>
  </si>
  <si>
    <t xml:space="preserve">D2 - Interiér -  volný nábytek </t>
  </si>
  <si>
    <t xml:space="preserve">Interiér -  volný nábytek </t>
  </si>
  <si>
    <t>SS3a)</t>
  </si>
  <si>
    <t>ŠATNÍ SKŘÍŇ 6-DVEŘOVÁ (6x BOX)</t>
  </si>
  <si>
    <t xml:space="preserve">Poznámka k položce:
viz specifikace 15033-DPS-D.2-01.3  Kusovník_interiérového volného nábytku </t>
  </si>
  <si>
    <t>SS3b)</t>
  </si>
  <si>
    <t xml:space="preserve">ŠATNÍ SKŘÍŇ 6-DVEŘOVÁ (6x BOX) </t>
  </si>
  <si>
    <t>SS4a)</t>
  </si>
  <si>
    <t xml:space="preserve">ŠATNÍ SKŘÍŇ 2-DVEŘOVÁ (2x BOX) </t>
  </si>
  <si>
    <t>SS4b)</t>
  </si>
  <si>
    <t xml:space="preserve">ŠATNÍ SKŘÍŇ 3-DVEŘOVÁ (3x BOX) </t>
  </si>
  <si>
    <t>SS5</t>
  </si>
  <si>
    <t xml:space="preserve">OTEVŘENÁ POLICOVÁ S MEZISTĚNOU </t>
  </si>
  <si>
    <t>SS6</t>
  </si>
  <si>
    <t>ŠATNÍ SKŘÍŇ 4-DVEŘOVÁ (4x BOX)</t>
  </si>
  <si>
    <t>VS1</t>
  </si>
  <si>
    <t>VĚŠÁKOVÁ STĚNA</t>
  </si>
  <si>
    <t xml:space="preserve">PS1 </t>
  </si>
  <si>
    <t xml:space="preserve">PRACOVNÍ STŮL, KOVOVÁ PODNOŽ </t>
  </si>
  <si>
    <t>PS2</t>
  </si>
  <si>
    <t xml:space="preserve">PS3 </t>
  </si>
  <si>
    <t xml:space="preserve">STOLOVÝ OBLOUK </t>
  </si>
  <si>
    <t xml:space="preserve">PS4 </t>
  </si>
  <si>
    <t xml:space="preserve">PS5 </t>
  </si>
  <si>
    <t xml:space="preserve">POJÍZDNÝ SKLÁDACÍ STŮL </t>
  </si>
  <si>
    <t>KT1</t>
  </si>
  <si>
    <t xml:space="preserve"> KONTEJNER 4-ZÁSUVKOVÝ, POJÍZDNÝ, CENTRÁLNÍ ZÁMEK</t>
  </si>
  <si>
    <t xml:space="preserve">SK1 </t>
  </si>
  <si>
    <t xml:space="preserve">SKŘÍŇ VYSOKÁ UZAVŘENÁ, 2-DVÉŘOVÁ, 4-POLICOVÁ </t>
  </si>
  <si>
    <t>SK2</t>
  </si>
  <si>
    <t xml:space="preserve">SKŘÍŇ VYSOKÁ 2/3 OTEVŘENÁ 1/3 UZAVŘENÁ UZAMYKATELNÁ </t>
  </si>
  <si>
    <t xml:space="preserve">SK3 </t>
  </si>
  <si>
    <t xml:space="preserve">SKŘÍŇ UZAVŘENÁ, 2-DVÉŘOVÁ, 2-POLICOVÁ </t>
  </si>
  <si>
    <t xml:space="preserve">SK4 </t>
  </si>
  <si>
    <t>ŠATNÍ SKŘÍŇ VYSOKÁ UZAVŘENÁ, 2-DVÉŘOVÁ</t>
  </si>
  <si>
    <t>SK5</t>
  </si>
  <si>
    <t>SKŘÍŇ VYSOKÁ UZAVŘENÁ, 1-DVÉŘOVÁ, 4-POLICOVÁ</t>
  </si>
  <si>
    <t>JS1</t>
  </si>
  <si>
    <t xml:space="preserve">JÍDELNÍ STŮL </t>
  </si>
  <si>
    <t>KS1</t>
  </si>
  <si>
    <t>KONFERENČNÍ - ODKLÁDACÍ STOLEK</t>
  </si>
  <si>
    <t>152</t>
  </si>
  <si>
    <t>Export Komplet</t>
  </si>
  <si>
    <t>2.0</t>
  </si>
  <si>
    <t>{c6e780b0-f7af-4686-872d-44fc5cf1ac9a}</t>
  </si>
  <si>
    <t>0,01</t>
  </si>
  <si>
    <t>Kód:</t>
  </si>
  <si>
    <t>801 11</t>
  </si>
  <si>
    <t>Jičín</t>
  </si>
  <si>
    <t>Informatívní údaje z listů zakázek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</si>
  <si>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</si>
  <si>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</si>
  <si>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</si>
  <si>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</si>
  <si>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</si>
  <si>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</si>
  <si>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</si>
  <si>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</si>
  <si>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</si>
  <si>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</si>
  <si>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</si>
  <si>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</si>
  <si>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</si>
  <si>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</si>
  <si>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</si>
  <si>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###NOIMPORT###</t>
  </si>
  <si>
    <t>IMPORT</t>
  </si>
  <si>
    <t>{00000000-0000-0000-0000-000000000000}</t>
  </si>
  <si>
    <t>/</t>
  </si>
  <si>
    <t>SO 01</t>
  </si>
  <si>
    <t>PAVILON A</t>
  </si>
  <si>
    <t>STA</t>
  </si>
  <si>
    <t>{250bdf49-2698-4b08-b146-2bc487a30cd4}</t>
  </si>
  <si>
    <t>Soupis</t>
  </si>
  <si>
    <t>D.2</t>
  </si>
  <si>
    <t>Dokumentace technických a technologických zařízení</t>
  </si>
  <si>
    <t>{63aafa61-765b-4d55-a2c6-4cdea16d4047}</t>
  </si>
  <si>
    <t>D.2.01.3</t>
  </si>
  <si>
    <t xml:space="preserve">REKAPITULACE SOUPISŮ DODÁVEK </t>
  </si>
  <si>
    <t>D.2.01.3 - Vybavení_interiér_ volný nábytek</t>
  </si>
  <si>
    <t>Zdravotnické technologie - volný  nábytek</t>
  </si>
  <si>
    <t>Vybavení_interiér_ volný nábytek</t>
  </si>
  <si>
    <t>D.2.01.2a</t>
  </si>
  <si>
    <t>D.2.01.2b</t>
  </si>
  <si>
    <t>D.2.01.2b - Zdravotnické technologie - volný  nábytek</t>
  </si>
  <si>
    <t>Zdravotnické technologie - zastavěný nábytek</t>
  </si>
  <si>
    <t>D.2.01.2a - Zdravotnické technologie - zastavěný nábytek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</si>
</sst>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6" formatCode="#,##0.00000"/>
    <numFmt numFmtId="167" formatCode="#,##0.0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FF0000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FFFFFF"/>
      <name val="Arial CE"/>
      <family val="2"/>
    </font>
    <font>
      <sz val="12"/>
      <color rgb="FF969696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/>
      <bottom style="thin"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</cellStyleXfs>
  <cellXfs count="238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horizontal="left" vertical="center"/>
      <protection/>
    </xf>
    <xf numFmtId="0" fontId="2" fillId="0" borderId="1" xfId="20" applyBorder="1">
      <alignment/>
      <protection/>
    </xf>
    <xf numFmtId="0" fontId="4" fillId="0" borderId="0" xfId="20" applyFont="1" applyAlignment="1">
      <alignment horizontal="left" vertical="center"/>
      <protection/>
    </xf>
    <xf numFmtId="0" fontId="2" fillId="0" borderId="1" xfId="20" applyBorder="1" applyAlignment="1">
      <alignment vertical="center"/>
      <protection/>
    </xf>
    <xf numFmtId="0" fontId="2" fillId="0" borderId="0" xfId="20" applyAlignment="1">
      <alignment vertical="center"/>
      <protection/>
    </xf>
    <xf numFmtId="164" fontId="8" fillId="0" borderId="0" xfId="20" applyNumberFormat="1" applyFont="1" applyAlignment="1">
      <alignment horizontal="left" vertical="center"/>
      <protection/>
    </xf>
    <xf numFmtId="0" fontId="2" fillId="0" borderId="2" xfId="20" applyBorder="1" applyAlignment="1">
      <alignment vertical="center"/>
      <protection/>
    </xf>
    <xf numFmtId="4" fontId="10" fillId="0" borderId="0" xfId="20" applyNumberFormat="1" applyFont="1" applyAlignment="1">
      <alignment vertical="center"/>
      <protection/>
    </xf>
    <xf numFmtId="4" fontId="5" fillId="0" borderId="0" xfId="20" applyNumberFormat="1" applyFont="1" applyAlignment="1">
      <alignment vertical="center"/>
      <protection/>
    </xf>
    <xf numFmtId="0" fontId="2" fillId="2" borderId="0" xfId="20" applyFill="1" applyAlignment="1">
      <alignment vertical="center"/>
      <protection/>
    </xf>
    <xf numFmtId="0" fontId="2" fillId="2" borderId="3" xfId="20" applyFill="1" applyBorder="1" applyAlignment="1">
      <alignment vertical="center"/>
      <protection/>
    </xf>
    <xf numFmtId="0" fontId="2" fillId="0" borderId="4" xfId="20" applyBorder="1" applyAlignment="1">
      <alignment vertical="center"/>
      <protection/>
    </xf>
    <xf numFmtId="0" fontId="2" fillId="0" borderId="5" xfId="20" applyBorder="1" applyAlignment="1">
      <alignment vertical="center"/>
      <protection/>
    </xf>
    <xf numFmtId="0" fontId="2" fillId="0" borderId="6" xfId="20" applyBorder="1" applyAlignment="1">
      <alignment vertical="center"/>
      <protection/>
    </xf>
    <xf numFmtId="0" fontId="2" fillId="0" borderId="7" xfId="20" applyBorder="1" applyAlignment="1">
      <alignment vertical="center"/>
      <protection/>
    </xf>
    <xf numFmtId="0" fontId="8" fillId="0" borderId="0" xfId="20" applyFont="1" applyAlignment="1">
      <alignment horizontal="left" vertical="center" wrapText="1"/>
      <protection/>
    </xf>
    <xf numFmtId="0" fontId="12" fillId="2" borderId="0" xfId="20" applyFont="1" applyFill="1" applyAlignment="1">
      <alignment horizontal="left" vertical="center"/>
      <protection/>
    </xf>
    <xf numFmtId="0" fontId="12" fillId="2" borderId="0" xfId="20" applyFont="1" applyFill="1" applyAlignment="1">
      <alignment horizontal="right" vertical="center"/>
      <protection/>
    </xf>
    <xf numFmtId="0" fontId="13" fillId="0" borderId="0" xfId="20" applyFont="1" applyAlignment="1">
      <alignment horizontal="left" vertical="center"/>
      <protection/>
    </xf>
    <xf numFmtId="0" fontId="14" fillId="0" borderId="1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8" xfId="20" applyFont="1" applyBorder="1" applyAlignment="1">
      <alignment horizontal="left" vertical="center"/>
      <protection/>
    </xf>
    <xf numFmtId="0" fontId="14" fillId="0" borderId="8" xfId="20" applyFont="1" applyBorder="1" applyAlignment="1">
      <alignment vertical="center"/>
      <protection/>
    </xf>
    <xf numFmtId="4" fontId="14" fillId="0" borderId="8" xfId="20" applyNumberFormat="1" applyFont="1" applyBorder="1" applyAlignment="1">
      <alignment vertical="center"/>
      <protection/>
    </xf>
    <xf numFmtId="0" fontId="2" fillId="0" borderId="1" xfId="20" applyBorder="1" applyAlignment="1">
      <alignment horizontal="center" vertical="center" wrapText="1"/>
      <protection/>
    </xf>
    <xf numFmtId="0" fontId="12" fillId="2" borderId="9" xfId="20" applyFont="1" applyFill="1" applyBorder="1" applyAlignment="1">
      <alignment horizontal="center" vertical="center" wrapText="1"/>
      <protection/>
    </xf>
    <xf numFmtId="0" fontId="12" fillId="2" borderId="10" xfId="20" applyFont="1" applyFill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 wrapText="1"/>
      <protection/>
    </xf>
    <xf numFmtId="0" fontId="15" fillId="0" borderId="11" xfId="20" applyFont="1" applyBorder="1" applyAlignment="1">
      <alignment horizontal="center" vertical="center" wrapText="1"/>
      <protection/>
    </xf>
    <xf numFmtId="0" fontId="2" fillId="0" borderId="0" xfId="20" applyAlignment="1">
      <alignment horizontal="center" vertical="center" wrapText="1"/>
      <protection/>
    </xf>
    <xf numFmtId="0" fontId="10" fillId="0" borderId="0" xfId="20" applyFont="1" applyAlignment="1">
      <alignment horizontal="left" vertical="center"/>
      <protection/>
    </xf>
    <xf numFmtId="4" fontId="10" fillId="0" borderId="0" xfId="20" applyNumberFormat="1" applyFont="1">
      <alignment/>
      <protection/>
    </xf>
    <xf numFmtId="0" fontId="2" fillId="0" borderId="12" xfId="20" applyBorder="1" applyAlignment="1">
      <alignment vertical="center"/>
      <protection/>
    </xf>
    <xf numFmtId="166" fontId="16" fillId="0" borderId="2" xfId="20" applyNumberFormat="1" applyFont="1" applyBorder="1">
      <alignment/>
      <protection/>
    </xf>
    <xf numFmtId="166" fontId="16" fillId="0" borderId="13" xfId="20" applyNumberFormat="1" applyFont="1" applyBorder="1">
      <alignment/>
      <protection/>
    </xf>
    <xf numFmtId="4" fontId="17" fillId="0" borderId="0" xfId="20" applyNumberFormat="1" applyFont="1" applyAlignment="1">
      <alignment vertical="center"/>
      <protection/>
    </xf>
    <xf numFmtId="0" fontId="18" fillId="0" borderId="1" xfId="20" applyFont="1" applyBorder="1">
      <alignment/>
      <protection/>
    </xf>
    <xf numFmtId="0" fontId="18" fillId="0" borderId="0" xfId="20" applyFont="1">
      <alignment/>
      <protection/>
    </xf>
    <xf numFmtId="0" fontId="18" fillId="0" borderId="0" xfId="20" applyFont="1" applyAlignment="1">
      <alignment horizontal="left"/>
      <protection/>
    </xf>
    <xf numFmtId="0" fontId="14" fillId="0" borderId="0" xfId="20" applyFont="1" applyAlignment="1">
      <alignment horizontal="left"/>
      <protection/>
    </xf>
    <xf numFmtId="4" fontId="14" fillId="0" borderId="0" xfId="20" applyNumberFormat="1" applyFont="1">
      <alignment/>
      <protection/>
    </xf>
    <xf numFmtId="0" fontId="18" fillId="0" borderId="14" xfId="20" applyFont="1" applyBorder="1">
      <alignment/>
      <protection/>
    </xf>
    <xf numFmtId="166" fontId="18" fillId="0" borderId="0" xfId="20" applyNumberFormat="1" applyFont="1">
      <alignment/>
      <protection/>
    </xf>
    <xf numFmtId="166" fontId="18" fillId="0" borderId="15" xfId="20" applyNumberFormat="1" applyFont="1" applyBorder="1">
      <alignment/>
      <protection/>
    </xf>
    <xf numFmtId="0" fontId="18" fillId="0" borderId="0" xfId="20" applyFont="1" applyAlignment="1">
      <alignment horizontal="center"/>
      <protection/>
    </xf>
    <xf numFmtId="4" fontId="18" fillId="0" borderId="0" xfId="20" applyNumberFormat="1" applyFont="1" applyAlignment="1">
      <alignment vertical="center"/>
      <protection/>
    </xf>
    <xf numFmtId="4" fontId="2" fillId="0" borderId="1" xfId="20" applyNumberFormat="1" applyBorder="1" applyAlignment="1">
      <alignment vertical="center"/>
      <protection/>
    </xf>
    <xf numFmtId="0" fontId="15" fillId="0" borderId="14" xfId="20" applyFont="1" applyBorder="1" applyAlignment="1">
      <alignment horizontal="left" vertical="center"/>
      <protection/>
    </xf>
    <xf numFmtId="0" fontId="15" fillId="0" borderId="0" xfId="20" applyFont="1" applyAlignment="1">
      <alignment horizontal="center" vertical="center"/>
      <protection/>
    </xf>
    <xf numFmtId="166" fontId="15" fillId="0" borderId="0" xfId="20" applyNumberFormat="1" applyFont="1" applyAlignment="1">
      <alignment vertical="center"/>
      <protection/>
    </xf>
    <xf numFmtId="166" fontId="15" fillId="0" borderId="15" xfId="20" applyNumberFormat="1" applyFont="1" applyBorder="1" applyAlignment="1">
      <alignment vertical="center"/>
      <protection/>
    </xf>
    <xf numFmtId="0" fontId="12" fillId="0" borderId="0" xfId="20" applyFont="1" applyAlignment="1">
      <alignment horizontal="left" vertical="center"/>
      <protection/>
    </xf>
    <xf numFmtId="4" fontId="2" fillId="0" borderId="0" xfId="20" applyNumberFormat="1" applyAlignment="1">
      <alignment vertical="center"/>
      <protection/>
    </xf>
    <xf numFmtId="0" fontId="19" fillId="0" borderId="0" xfId="20" applyFont="1" applyAlignment="1">
      <alignment horizontal="left" vertical="center"/>
      <protection/>
    </xf>
    <xf numFmtId="0" fontId="20" fillId="0" borderId="0" xfId="20" applyFont="1" applyAlignment="1">
      <alignment vertical="center" wrapText="1"/>
      <protection/>
    </xf>
    <xf numFmtId="0" fontId="2" fillId="0" borderId="14" xfId="20" applyBorder="1" applyAlignment="1">
      <alignment vertical="center"/>
      <protection/>
    </xf>
    <xf numFmtId="0" fontId="2" fillId="0" borderId="15" xfId="20" applyBorder="1" applyAlignment="1">
      <alignment vertical="center"/>
      <protection/>
    </xf>
    <xf numFmtId="0" fontId="21" fillId="0" borderId="0" xfId="20" applyFont="1">
      <alignment/>
      <protection/>
    </xf>
    <xf numFmtId="4" fontId="12" fillId="3" borderId="16" xfId="20" applyNumberFormat="1" applyFont="1" applyFill="1" applyBorder="1" applyAlignment="1" applyProtection="1">
      <alignment vertical="center"/>
      <protection locked="0"/>
    </xf>
    <xf numFmtId="0" fontId="8" fillId="0" borderId="0" xfId="20" applyFont="1" applyAlignment="1">
      <alignment horizontal="left" vertical="center"/>
      <protection/>
    </xf>
    <xf numFmtId="0" fontId="2" fillId="0" borderId="0" xfId="20">
      <alignment/>
      <protection/>
    </xf>
    <xf numFmtId="0" fontId="5" fillId="0" borderId="0" xfId="20" applyFont="1" applyAlignment="1">
      <alignment horizontal="left" vertical="center"/>
      <protection/>
    </xf>
    <xf numFmtId="0" fontId="2" fillId="0" borderId="0" xfId="20" applyAlignment="1">
      <alignment vertical="center"/>
      <protection/>
    </xf>
    <xf numFmtId="0" fontId="6" fillId="0" borderId="0" xfId="20" applyFont="1" applyAlignment="1">
      <alignment horizontal="left" vertical="center"/>
      <protection/>
    </xf>
    <xf numFmtId="0" fontId="2" fillId="0" borderId="0" xfId="20" applyAlignment="1">
      <alignment vertical="center"/>
      <protection/>
    </xf>
    <xf numFmtId="0" fontId="7" fillId="0" borderId="0" xfId="20" applyFont="1" applyAlignment="1">
      <alignment horizontal="left"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5" fillId="0" borderId="0" xfId="20" applyFont="1" applyAlignment="1">
      <alignment horizontal="left" vertical="center"/>
      <protection/>
    </xf>
    <xf numFmtId="0" fontId="2" fillId="0" borderId="0" xfId="20">
      <alignment/>
      <protection/>
    </xf>
    <xf numFmtId="0" fontId="3" fillId="4" borderId="0" xfId="20" applyFont="1" applyFill="1" applyAlignment="1">
      <alignment horizontal="center" vertical="center"/>
      <protection/>
    </xf>
    <xf numFmtId="0" fontId="2" fillId="0" borderId="0" xfId="20" applyProtection="1">
      <alignment/>
      <protection/>
    </xf>
    <xf numFmtId="0" fontId="2" fillId="0" borderId="0" xfId="20" applyAlignment="1" applyProtection="1">
      <alignment vertical="center"/>
      <protection/>
    </xf>
    <xf numFmtId="0" fontId="2" fillId="0" borderId="6" xfId="20" applyBorder="1" applyAlignment="1" applyProtection="1">
      <alignment vertical="center"/>
      <protection/>
    </xf>
    <xf numFmtId="0" fontId="2" fillId="0" borderId="7" xfId="20" applyBorder="1" applyAlignment="1" applyProtection="1">
      <alignment vertical="center"/>
      <protection/>
    </xf>
    <xf numFmtId="0" fontId="2" fillId="0" borderId="1" xfId="20" applyBorder="1" applyAlignment="1" applyProtection="1">
      <alignment vertical="center"/>
      <protection/>
    </xf>
    <xf numFmtId="0" fontId="4" fillId="0" borderId="0" xfId="20" applyFont="1" applyAlignment="1" applyProtection="1">
      <alignment horizontal="left" vertical="center"/>
      <protection/>
    </xf>
    <xf numFmtId="0" fontId="5" fillId="0" borderId="0" xfId="20" applyFont="1" applyAlignment="1" applyProtection="1">
      <alignment horizontal="left" vertical="center"/>
      <protection/>
    </xf>
    <xf numFmtId="0" fontId="5" fillId="0" borderId="0" xfId="20" applyFont="1" applyAlignment="1" applyProtection="1">
      <alignment horizontal="left" vertical="center" wrapText="1"/>
      <protection/>
    </xf>
    <xf numFmtId="0" fontId="5" fillId="0" borderId="0" xfId="20" applyFont="1" applyAlignment="1" applyProtection="1">
      <alignment horizontal="left" vertical="center"/>
      <protection/>
    </xf>
    <xf numFmtId="0" fontId="2" fillId="0" borderId="1" xfId="20" applyBorder="1" applyProtection="1">
      <alignment/>
      <protection/>
    </xf>
    <xf numFmtId="0" fontId="2" fillId="0" borderId="0" xfId="20" applyProtection="1">
      <alignment/>
      <protection/>
    </xf>
    <xf numFmtId="0" fontId="6" fillId="0" borderId="0" xfId="20" applyFont="1" applyAlignment="1" applyProtection="1">
      <alignment horizontal="left" vertical="center"/>
      <protection/>
    </xf>
    <xf numFmtId="0" fontId="2" fillId="0" borderId="0" xfId="20" applyAlignment="1" applyProtection="1">
      <alignment vertical="center"/>
      <protection/>
    </xf>
    <xf numFmtId="0" fontId="7" fillId="0" borderId="0" xfId="20" applyFont="1" applyAlignment="1" applyProtection="1">
      <alignment horizontal="left" vertical="center" wrapText="1"/>
      <protection/>
    </xf>
    <xf numFmtId="0" fontId="8" fillId="0" borderId="0" xfId="20" applyFont="1" applyAlignment="1" applyProtection="1">
      <alignment horizontal="left" vertical="center"/>
      <protection/>
    </xf>
    <xf numFmtId="0" fontId="8" fillId="0" borderId="0" xfId="20" applyFont="1" applyAlignment="1" applyProtection="1">
      <alignment horizontal="left" vertical="center" wrapText="1"/>
      <protection/>
    </xf>
    <xf numFmtId="0" fontId="12" fillId="2" borderId="0" xfId="20" applyFont="1" applyFill="1" applyAlignment="1" applyProtection="1">
      <alignment horizontal="left" vertical="center"/>
      <protection/>
    </xf>
    <xf numFmtId="0" fontId="2" fillId="2" borderId="0" xfId="20" applyFill="1" applyAlignment="1" applyProtection="1">
      <alignment vertical="center"/>
      <protection/>
    </xf>
    <xf numFmtId="0" fontId="12" fillId="2" borderId="0" xfId="20" applyFont="1" applyFill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left" vertical="center"/>
      <protection/>
    </xf>
    <xf numFmtId="4" fontId="10" fillId="0" borderId="0" xfId="20" applyNumberFormat="1" applyFont="1" applyAlignment="1" applyProtection="1">
      <alignment vertical="center"/>
      <protection/>
    </xf>
    <xf numFmtId="0" fontId="14" fillId="0" borderId="0" xfId="20" applyFont="1" applyAlignment="1" applyProtection="1">
      <alignment vertical="center"/>
      <protection/>
    </xf>
    <xf numFmtId="0" fontId="14" fillId="0" borderId="1" xfId="20" applyFont="1" applyBorder="1" applyAlignment="1" applyProtection="1">
      <alignment vertical="center"/>
      <protection/>
    </xf>
    <xf numFmtId="0" fontId="14" fillId="0" borderId="8" xfId="20" applyFont="1" applyBorder="1" applyAlignment="1" applyProtection="1">
      <alignment horizontal="left" vertical="center"/>
      <protection/>
    </xf>
    <xf numFmtId="0" fontId="14" fillId="0" borderId="8" xfId="20" applyFont="1" applyBorder="1" applyAlignment="1" applyProtection="1">
      <alignment vertical="center"/>
      <protection/>
    </xf>
    <xf numFmtId="4" fontId="14" fillId="0" borderId="8" xfId="20" applyNumberFormat="1" applyFont="1" applyBorder="1" applyAlignment="1" applyProtection="1">
      <alignment vertical="center"/>
      <protection/>
    </xf>
    <xf numFmtId="0" fontId="2" fillId="0" borderId="4" xfId="20" applyBorder="1" applyAlignment="1" applyProtection="1">
      <alignment vertical="center"/>
      <protection/>
    </xf>
    <xf numFmtId="0" fontId="2" fillId="0" borderId="5" xfId="20" applyBorder="1" applyAlignment="1" applyProtection="1">
      <alignment vertical="center"/>
      <protection/>
    </xf>
    <xf numFmtId="164" fontId="8" fillId="0" borderId="0" xfId="20" applyNumberFormat="1" applyFont="1" applyAlignment="1" applyProtection="1">
      <alignment horizontal="left" vertical="center"/>
      <protection/>
    </xf>
    <xf numFmtId="0" fontId="2" fillId="0" borderId="0" xfId="20" applyAlignment="1" applyProtection="1">
      <alignment horizontal="center" vertical="center" wrapText="1"/>
      <protection/>
    </xf>
    <xf numFmtId="0" fontId="2" fillId="0" borderId="1" xfId="20" applyBorder="1" applyAlignment="1" applyProtection="1">
      <alignment horizontal="center" vertical="center" wrapText="1"/>
      <protection/>
    </xf>
    <xf numFmtId="0" fontId="12" fillId="2" borderId="9" xfId="20" applyFont="1" applyFill="1" applyBorder="1" applyAlignment="1" applyProtection="1">
      <alignment horizontal="center" vertical="center" wrapText="1"/>
      <protection/>
    </xf>
    <xf numFmtId="0" fontId="12" fillId="2" borderId="10" xfId="20" applyFont="1" applyFill="1" applyBorder="1" applyAlignment="1" applyProtection="1">
      <alignment horizontal="center" vertical="center" wrapText="1"/>
      <protection/>
    </xf>
    <xf numFmtId="0" fontId="12" fillId="2" borderId="11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Alignment="1" applyProtection="1">
      <alignment horizontal="left" vertical="center"/>
      <protection/>
    </xf>
    <xf numFmtId="4" fontId="10" fillId="0" borderId="0" xfId="20" applyNumberFormat="1" applyFont="1" applyProtection="1">
      <alignment/>
      <protection/>
    </xf>
    <xf numFmtId="0" fontId="18" fillId="0" borderId="0" xfId="20" applyFont="1" applyProtection="1">
      <alignment/>
      <protection/>
    </xf>
    <xf numFmtId="0" fontId="18" fillId="0" borderId="1" xfId="20" applyFont="1" applyBorder="1" applyProtection="1">
      <alignment/>
      <protection/>
    </xf>
    <xf numFmtId="0" fontId="18" fillId="0" borderId="0" xfId="20" applyFont="1" applyAlignment="1" applyProtection="1">
      <alignment horizontal="left"/>
      <protection/>
    </xf>
    <xf numFmtId="0" fontId="14" fillId="0" borderId="0" xfId="20" applyFont="1" applyAlignment="1" applyProtection="1">
      <alignment horizontal="left"/>
      <protection/>
    </xf>
    <xf numFmtId="4" fontId="14" fillId="0" borderId="0" xfId="20" applyNumberFormat="1" applyFont="1" applyProtection="1">
      <alignment/>
      <protection/>
    </xf>
    <xf numFmtId="0" fontId="12" fillId="0" borderId="16" xfId="20" applyFont="1" applyBorder="1" applyAlignment="1" applyProtection="1">
      <alignment horizontal="center" vertical="center"/>
      <protection/>
    </xf>
    <xf numFmtId="49" fontId="12" fillId="0" borderId="16" xfId="20" applyNumberFormat="1" applyFont="1" applyBorder="1" applyAlignment="1" applyProtection="1">
      <alignment horizontal="left" vertical="center" wrapText="1"/>
      <protection/>
    </xf>
    <xf numFmtId="0" fontId="12" fillId="0" borderId="16" xfId="20" applyFont="1" applyBorder="1" applyAlignment="1" applyProtection="1">
      <alignment horizontal="left" vertical="center" wrapText="1"/>
      <protection/>
    </xf>
    <xf numFmtId="0" fontId="12" fillId="0" borderId="16" xfId="20" applyFont="1" applyBorder="1" applyAlignment="1" applyProtection="1">
      <alignment horizontal="center" vertical="center" wrapText="1"/>
      <protection/>
    </xf>
    <xf numFmtId="167" fontId="12" fillId="0" borderId="16" xfId="20" applyNumberFormat="1" applyFont="1" applyBorder="1" applyAlignment="1" applyProtection="1">
      <alignment vertical="center"/>
      <protection/>
    </xf>
    <xf numFmtId="4" fontId="12" fillId="0" borderId="16" xfId="20" applyNumberFormat="1" applyFont="1" applyBorder="1" applyAlignment="1" applyProtection="1">
      <alignment vertical="center"/>
      <protection/>
    </xf>
    <xf numFmtId="0" fontId="19" fillId="0" borderId="0" xfId="20" applyFont="1" applyAlignment="1" applyProtection="1">
      <alignment horizontal="left" vertical="center"/>
      <protection/>
    </xf>
    <xf numFmtId="0" fontId="20" fillId="0" borderId="0" xfId="20" applyFont="1" applyAlignment="1" applyProtection="1">
      <alignment vertical="center" wrapText="1"/>
      <protection/>
    </xf>
    <xf numFmtId="0" fontId="21" fillId="0" borderId="0" xfId="20" applyFont="1" applyProtection="1">
      <alignment/>
      <protection/>
    </xf>
    <xf numFmtId="0" fontId="2" fillId="0" borderId="0" xfId="20" applyAlignment="1" applyProtection="1">
      <alignment vertical="center"/>
      <protection locked="0"/>
    </xf>
    <xf numFmtId="0" fontId="8" fillId="5" borderId="0" xfId="20" applyFont="1" applyFill="1" applyAlignment="1" applyProtection="1">
      <alignment horizontal="left" vertical="center"/>
      <protection locked="0"/>
    </xf>
    <xf numFmtId="164" fontId="8" fillId="5" borderId="0" xfId="20" applyNumberFormat="1" applyFont="1" applyFill="1" applyAlignment="1" applyProtection="1">
      <alignment horizontal="left" vertical="center"/>
      <protection locked="0"/>
    </xf>
    <xf numFmtId="0" fontId="2" fillId="0" borderId="17" xfId="20" applyBorder="1" applyAlignment="1">
      <alignment vertical="center"/>
      <protection/>
    </xf>
    <xf numFmtId="0" fontId="2" fillId="0" borderId="18" xfId="20" applyBorder="1" applyAlignment="1">
      <alignment vertical="center"/>
      <protection/>
    </xf>
    <xf numFmtId="0" fontId="2" fillId="0" borderId="18" xfId="20" applyBorder="1">
      <alignment/>
      <protection/>
    </xf>
    <xf numFmtId="0" fontId="2" fillId="2" borderId="18" xfId="20" applyFill="1" applyBorder="1" applyAlignment="1">
      <alignment vertical="center"/>
      <protection/>
    </xf>
    <xf numFmtId="0" fontId="12" fillId="0" borderId="0" xfId="20" applyFont="1" applyAlignment="1">
      <alignment horizontal="right" vertical="center"/>
      <protection/>
    </xf>
    <xf numFmtId="0" fontId="14" fillId="0" borderId="18" xfId="20" applyFont="1" applyBorder="1" applyAlignment="1">
      <alignment vertical="center"/>
      <protection/>
    </xf>
    <xf numFmtId="4" fontId="14" fillId="0" borderId="0" xfId="20" applyNumberFormat="1" applyFont="1" applyAlignment="1">
      <alignment vertical="center"/>
      <protection/>
    </xf>
    <xf numFmtId="0" fontId="2" fillId="0" borderId="19" xfId="20" applyBorder="1" applyAlignment="1">
      <alignment vertical="center"/>
      <protection/>
    </xf>
    <xf numFmtId="0" fontId="12" fillId="2" borderId="20" xfId="20" applyFont="1" applyFill="1" applyBorder="1" applyAlignment="1">
      <alignment horizontal="center" vertical="center" wrapText="1"/>
      <protection/>
    </xf>
    <xf numFmtId="0" fontId="12" fillId="0" borderId="0" xfId="20" applyFont="1" applyAlignment="1">
      <alignment horizontal="center" vertical="center" wrapText="1"/>
      <protection/>
    </xf>
    <xf numFmtId="0" fontId="18" fillId="0" borderId="18" xfId="20" applyFont="1" applyBorder="1">
      <alignment/>
      <protection/>
    </xf>
    <xf numFmtId="0" fontId="12" fillId="0" borderId="16" xfId="20" applyFont="1" applyBorder="1" applyAlignment="1">
      <alignment horizontal="center" vertical="center"/>
      <protection/>
    </xf>
    <xf numFmtId="49" fontId="12" fillId="0" borderId="16" xfId="20" applyNumberFormat="1" applyFont="1" applyBorder="1" applyAlignment="1">
      <alignment horizontal="left" vertical="center" wrapText="1"/>
      <protection/>
    </xf>
    <xf numFmtId="0" fontId="12" fillId="0" borderId="16" xfId="20" applyFont="1" applyBorder="1" applyAlignment="1">
      <alignment horizontal="left" vertical="center" wrapText="1"/>
      <protection/>
    </xf>
    <xf numFmtId="0" fontId="12" fillId="0" borderId="16" xfId="20" applyFont="1" applyBorder="1" applyAlignment="1">
      <alignment horizontal="center" vertical="center" wrapText="1"/>
      <protection/>
    </xf>
    <xf numFmtId="167" fontId="12" fillId="0" borderId="16" xfId="20" applyNumberFormat="1" applyFont="1" applyBorder="1" applyAlignment="1">
      <alignment vertical="center"/>
      <protection/>
    </xf>
    <xf numFmtId="4" fontId="12" fillId="0" borderId="16" xfId="20" applyNumberFormat="1" applyFont="1" applyBorder="1" applyAlignment="1">
      <alignment vertical="center"/>
      <protection/>
    </xf>
    <xf numFmtId="0" fontId="12" fillId="0" borderId="21" xfId="20" applyFont="1" applyBorder="1" applyAlignment="1">
      <alignment horizontal="left" vertical="center" wrapText="1"/>
      <protection/>
    </xf>
    <xf numFmtId="167" fontId="12" fillId="0" borderId="0" xfId="20" applyNumberFormat="1" applyFont="1" applyAlignment="1" applyProtection="1">
      <alignment vertical="center"/>
      <protection locked="0"/>
    </xf>
    <xf numFmtId="4" fontId="12" fillId="0" borderId="0" xfId="20" applyNumberFormat="1" applyFont="1" applyAlignment="1" applyProtection="1">
      <alignment vertical="center"/>
      <protection locked="0"/>
    </xf>
    <xf numFmtId="0" fontId="23" fillId="0" borderId="0" xfId="20" applyFont="1" applyAlignment="1">
      <alignment horizontal="left" vertical="center"/>
      <protection/>
    </xf>
    <xf numFmtId="0" fontId="8" fillId="0" borderId="0" xfId="20" applyFont="1" applyAlignment="1">
      <alignment vertical="center"/>
      <protection/>
    </xf>
    <xf numFmtId="0" fontId="8" fillId="0" borderId="1" xfId="20" applyFont="1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1" xfId="20" applyFont="1" applyBorder="1" applyAlignment="1">
      <alignment vertical="center"/>
      <protection/>
    </xf>
    <xf numFmtId="0" fontId="24" fillId="0" borderId="12" xfId="20" applyFont="1" applyBorder="1" applyAlignment="1">
      <alignment horizontal="center" vertical="center"/>
      <protection/>
    </xf>
    <xf numFmtId="0" fontId="24" fillId="0" borderId="2" xfId="20" applyFont="1" applyBorder="1" applyAlignment="1">
      <alignment horizontal="left" vertical="center"/>
      <protection/>
    </xf>
    <xf numFmtId="0" fontId="2" fillId="0" borderId="13" xfId="20" applyBorder="1" applyAlignment="1">
      <alignment vertical="center"/>
      <protection/>
    </xf>
    <xf numFmtId="0" fontId="6" fillId="0" borderId="14" xfId="20" applyFont="1" applyBorder="1" applyAlignment="1">
      <alignment horizontal="left" vertical="center"/>
      <protection/>
    </xf>
    <xf numFmtId="0" fontId="12" fillId="2" borderId="22" xfId="20" applyFont="1" applyFill="1" applyBorder="1" applyAlignment="1">
      <alignment horizontal="center" vertical="center"/>
      <protection/>
    </xf>
    <xf numFmtId="0" fontId="12" fillId="2" borderId="3" xfId="20" applyFont="1" applyFill="1" applyBorder="1" applyAlignment="1">
      <alignment horizontal="left" vertical="center"/>
      <protection/>
    </xf>
    <xf numFmtId="0" fontId="12" fillId="2" borderId="3" xfId="20" applyFont="1" applyFill="1" applyBorder="1" applyAlignment="1">
      <alignment horizontal="center" vertical="center"/>
      <protection/>
    </xf>
    <xf numFmtId="0" fontId="12" fillId="2" borderId="3" xfId="20" applyFont="1" applyFill="1" applyBorder="1" applyAlignment="1">
      <alignment horizontal="right" vertical="center"/>
      <protection/>
    </xf>
    <xf numFmtId="0" fontId="12" fillId="2" borderId="0" xfId="20" applyFont="1" applyFill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0" fontId="11" fillId="0" borderId="1" xfId="20" applyFont="1" applyBorder="1" applyAlignment="1">
      <alignment vertical="center"/>
      <protection/>
    </xf>
    <xf numFmtId="0" fontId="11" fillId="0" borderId="0" xfId="20" applyFont="1" applyAlignment="1">
      <alignment horizontal="center" vertical="center"/>
      <protection/>
    </xf>
    <xf numFmtId="4" fontId="24" fillId="0" borderId="14" xfId="20" applyNumberFormat="1" applyFont="1" applyBorder="1" applyAlignment="1">
      <alignment vertical="center"/>
      <protection/>
    </xf>
    <xf numFmtId="4" fontId="24" fillId="0" borderId="0" xfId="20" applyNumberFormat="1" applyFont="1" applyAlignment="1">
      <alignment vertical="center"/>
      <protection/>
    </xf>
    <xf numFmtId="166" fontId="24" fillId="0" borderId="0" xfId="20" applyNumberFormat="1" applyFont="1" applyAlignment="1">
      <alignment vertical="center"/>
      <protection/>
    </xf>
    <xf numFmtId="4" fontId="24" fillId="0" borderId="15" xfId="20" applyNumberFormat="1" applyFont="1" applyBorder="1" applyAlignment="1">
      <alignment vertical="center"/>
      <protection/>
    </xf>
    <xf numFmtId="0" fontId="11" fillId="0" borderId="0" xfId="20" applyFont="1" applyAlignment="1">
      <alignment horizontal="left" vertical="center"/>
      <protection/>
    </xf>
    <xf numFmtId="0" fontId="25" fillId="0" borderId="0" xfId="20" applyFont="1" applyAlignment="1">
      <alignment horizontal="left" vertical="center"/>
      <protection/>
    </xf>
    <xf numFmtId="0" fontId="26" fillId="0" borderId="0" xfId="21" applyFont="1" applyAlignment="1">
      <alignment horizontal="center" vertical="center"/>
    </xf>
    <xf numFmtId="0" fontId="27" fillId="0" borderId="1" xfId="20" applyFont="1" applyBorder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4" fontId="30" fillId="0" borderId="14" xfId="20" applyNumberFormat="1" applyFont="1" applyBorder="1" applyAlignment="1">
      <alignment vertical="center"/>
      <protection/>
    </xf>
    <xf numFmtId="4" fontId="30" fillId="0" borderId="0" xfId="20" applyNumberFormat="1" applyFont="1" applyAlignment="1">
      <alignment vertical="center"/>
      <protection/>
    </xf>
    <xf numFmtId="166" fontId="30" fillId="0" borderId="0" xfId="20" applyNumberFormat="1" applyFont="1" applyAlignment="1">
      <alignment vertical="center"/>
      <protection/>
    </xf>
    <xf numFmtId="4" fontId="30" fillId="0" borderId="15" xfId="20" applyNumberFormat="1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>
      <alignment horizontal="left" vertical="center"/>
      <protection/>
    </xf>
    <xf numFmtId="0" fontId="8" fillId="0" borderId="0" xfId="20" applyFont="1" applyAlignment="1">
      <alignment horizontal="center" vertical="center"/>
      <protection/>
    </xf>
    <xf numFmtId="4" fontId="5" fillId="0" borderId="14" xfId="20" applyNumberFormat="1" applyFont="1" applyBorder="1" applyAlignment="1">
      <alignment vertical="center"/>
      <protection/>
    </xf>
    <xf numFmtId="166" fontId="5" fillId="0" borderId="0" xfId="20" applyNumberFormat="1" applyFont="1" applyAlignment="1">
      <alignment vertical="center"/>
      <protection/>
    </xf>
    <xf numFmtId="4" fontId="5" fillId="0" borderId="15" xfId="20" applyNumberFormat="1" applyFont="1" applyBorder="1" applyAlignment="1">
      <alignment vertical="center"/>
      <protection/>
    </xf>
    <xf numFmtId="0" fontId="27" fillId="0" borderId="1" xfId="20" applyFont="1" applyFill="1" applyBorder="1" applyAlignment="1">
      <alignment vertical="center"/>
      <protection/>
    </xf>
    <xf numFmtId="0" fontId="8" fillId="0" borderId="1" xfId="20" applyFont="1" applyFill="1" applyBorder="1" applyAlignment="1">
      <alignment vertical="center"/>
      <protection/>
    </xf>
    <xf numFmtId="0" fontId="2" fillId="0" borderId="17" xfId="20" applyBorder="1" applyAlignment="1" applyProtection="1">
      <alignment vertical="center"/>
      <protection/>
    </xf>
    <xf numFmtId="0" fontId="2" fillId="0" borderId="18" xfId="20" applyBorder="1" applyAlignment="1" applyProtection="1">
      <alignment vertical="center"/>
      <protection/>
    </xf>
    <xf numFmtId="0" fontId="2" fillId="0" borderId="18" xfId="20" applyBorder="1" applyProtection="1">
      <alignment/>
      <protection/>
    </xf>
    <xf numFmtId="0" fontId="2" fillId="2" borderId="18" xfId="20" applyFill="1" applyBorder="1" applyAlignment="1" applyProtection="1">
      <alignment vertical="center"/>
      <protection/>
    </xf>
    <xf numFmtId="0" fontId="14" fillId="0" borderId="18" xfId="20" applyFont="1" applyBorder="1" applyAlignment="1" applyProtection="1">
      <alignment vertical="center"/>
      <protection/>
    </xf>
    <xf numFmtId="0" fontId="2" fillId="0" borderId="19" xfId="20" applyBorder="1" applyAlignment="1" applyProtection="1">
      <alignment vertical="center"/>
      <protection/>
    </xf>
    <xf numFmtId="0" fontId="12" fillId="2" borderId="20" xfId="20" applyFont="1" applyFill="1" applyBorder="1" applyAlignment="1" applyProtection="1">
      <alignment horizontal="center" vertical="center" wrapText="1"/>
      <protection/>
    </xf>
    <xf numFmtId="0" fontId="18" fillId="0" borderId="18" xfId="20" applyFont="1" applyBorder="1" applyProtection="1">
      <alignment/>
      <protection/>
    </xf>
    <xf numFmtId="0" fontId="12" fillId="0" borderId="21" xfId="20" applyFont="1" applyBorder="1" applyAlignment="1" applyProtection="1">
      <alignment horizontal="left" vertical="center" wrapText="1"/>
      <protection/>
    </xf>
    <xf numFmtId="0" fontId="20" fillId="0" borderId="2" xfId="20" applyFont="1" applyBorder="1" applyAlignment="1" applyProtection="1">
      <alignment vertical="center" wrapText="1"/>
      <protection/>
    </xf>
    <xf numFmtId="0" fontId="2" fillId="0" borderId="23" xfId="20" applyBorder="1" applyAlignment="1" applyProtection="1">
      <alignment vertical="center"/>
      <protection/>
    </xf>
    <xf numFmtId="0" fontId="20" fillId="0" borderId="23" xfId="20" applyFont="1" applyBorder="1" applyAlignment="1" applyProtection="1">
      <alignment vertical="center" wrapText="1"/>
      <protection/>
    </xf>
    <xf numFmtId="0" fontId="18" fillId="0" borderId="0" xfId="20" applyFont="1" applyProtection="1">
      <alignment/>
      <protection locked="0"/>
    </xf>
    <xf numFmtId="0" fontId="4" fillId="0" borderId="0" xfId="20" applyFont="1" applyBorder="1" applyAlignment="1">
      <alignment horizontal="left" vertical="center"/>
      <protection/>
    </xf>
    <xf numFmtId="0" fontId="2" fillId="0" borderId="0" xfId="20" applyBorder="1" applyAlignment="1">
      <alignment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18" xfId="20" applyFont="1" applyBorder="1" applyAlignment="1">
      <alignment vertical="center"/>
      <protection/>
    </xf>
    <xf numFmtId="0" fontId="7" fillId="0" borderId="0" xfId="20" applyFont="1" applyBorder="1" applyAlignment="1">
      <alignment horizontal="left"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horizontal="left" vertical="center" wrapText="1"/>
      <protection/>
    </xf>
    <xf numFmtId="0" fontId="7" fillId="0" borderId="0" xfId="20" applyFont="1" applyBorder="1" applyAlignment="1">
      <alignment vertical="center"/>
      <protection/>
    </xf>
    <xf numFmtId="0" fontId="7" fillId="0" borderId="18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164" fontId="8" fillId="5" borderId="0" xfId="20" applyNumberFormat="1" applyFont="1" applyFill="1" applyBorder="1" applyAlignment="1">
      <alignment horizontal="left" vertical="center"/>
      <protection/>
    </xf>
    <xf numFmtId="0" fontId="8" fillId="0" borderId="0" xfId="20" applyFont="1" applyBorder="1" applyAlignment="1">
      <alignment vertical="center" wrapText="1"/>
      <protection/>
    </xf>
    <xf numFmtId="0" fontId="8" fillId="0" borderId="0" xfId="20" applyFont="1" applyBorder="1" applyAlignment="1">
      <alignment vertical="center"/>
      <protection/>
    </xf>
    <xf numFmtId="0" fontId="8" fillId="0" borderId="18" xfId="20" applyFont="1" applyBorder="1" applyAlignment="1">
      <alignment vertical="center"/>
      <protection/>
    </xf>
    <xf numFmtId="0" fontId="8" fillId="5" borderId="0" xfId="20" applyFont="1" applyFill="1" applyBorder="1" applyAlignment="1">
      <alignment vertical="center"/>
      <protection/>
    </xf>
    <xf numFmtId="0" fontId="2" fillId="5" borderId="0" xfId="20" applyFill="1" applyBorder="1" applyAlignment="1">
      <alignment vertical="center"/>
      <protection/>
    </xf>
    <xf numFmtId="0" fontId="12" fillId="2" borderId="24" xfId="20" applyFont="1" applyFill="1" applyBorder="1" applyAlignment="1">
      <alignment horizontal="left" vertical="center"/>
      <protection/>
    </xf>
    <xf numFmtId="0" fontId="10" fillId="0" borderId="0" xfId="20" applyFont="1" applyBorder="1" applyAlignment="1">
      <alignment horizontal="left" vertical="center"/>
      <protection/>
    </xf>
    <xf numFmtId="0" fontId="10" fillId="0" borderId="0" xfId="20" applyFont="1" applyBorder="1" applyAlignment="1">
      <alignment vertical="center"/>
      <protection/>
    </xf>
    <xf numFmtId="4" fontId="10" fillId="0" borderId="0" xfId="20" applyNumberFormat="1" applyFont="1" applyBorder="1" applyAlignment="1">
      <alignment horizontal="right" vertical="center"/>
      <protection/>
    </xf>
    <xf numFmtId="4" fontId="10" fillId="0" borderId="0" xfId="20" applyNumberFormat="1" applyFont="1" applyBorder="1" applyAlignment="1">
      <alignment vertical="center"/>
      <protection/>
    </xf>
    <xf numFmtId="4" fontId="10" fillId="0" borderId="18" xfId="20" applyNumberFormat="1" applyFont="1" applyBorder="1" applyAlignment="1">
      <alignment vertical="center"/>
      <protection/>
    </xf>
    <xf numFmtId="0" fontId="28" fillId="0" borderId="0" xfId="20" applyFont="1" applyBorder="1" applyAlignment="1">
      <alignment vertical="center"/>
      <protection/>
    </xf>
    <xf numFmtId="0" fontId="28" fillId="0" borderId="0" xfId="20" applyFont="1" applyBorder="1" applyAlignment="1">
      <alignment horizontal="left" vertical="center" wrapText="1"/>
      <protection/>
    </xf>
    <xf numFmtId="0" fontId="29" fillId="0" borderId="0" xfId="20" applyFont="1" applyBorder="1" applyAlignment="1">
      <alignment vertical="center"/>
      <protection/>
    </xf>
    <xf numFmtId="4" fontId="29" fillId="0" borderId="0" xfId="20" applyNumberFormat="1" applyFont="1" applyBorder="1" applyAlignment="1">
      <alignment horizontal="right" vertical="center"/>
      <protection/>
    </xf>
    <xf numFmtId="0" fontId="29" fillId="0" borderId="0" xfId="20" applyFont="1" applyBorder="1" applyAlignment="1">
      <alignment vertical="center"/>
      <protection/>
    </xf>
    <xf numFmtId="4" fontId="29" fillId="0" borderId="0" xfId="20" applyNumberFormat="1" applyFont="1" applyBorder="1" applyAlignment="1">
      <alignment vertical="center"/>
      <protection/>
    </xf>
    <xf numFmtId="0" fontId="29" fillId="0" borderId="18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32" fillId="0" borderId="0" xfId="20" applyFont="1" applyBorder="1" applyAlignment="1">
      <alignment horizontal="left" vertical="center" wrapText="1"/>
      <protection/>
    </xf>
    <xf numFmtId="4" fontId="31" fillId="0" borderId="0" xfId="20" applyNumberFormat="1" applyFont="1" applyBorder="1" applyAlignment="1">
      <alignment horizontal="right" vertical="center"/>
      <protection/>
    </xf>
    <xf numFmtId="0" fontId="31" fillId="0" borderId="0" xfId="20" applyFont="1" applyBorder="1" applyAlignment="1">
      <alignment vertical="center"/>
      <protection/>
    </xf>
    <xf numFmtId="4" fontId="31" fillId="0" borderId="0" xfId="20" applyNumberFormat="1" applyFont="1" applyBorder="1" applyAlignment="1">
      <alignment vertical="center"/>
      <protection/>
    </xf>
    <xf numFmtId="0" fontId="31" fillId="0" borderId="18" xfId="20" applyFont="1" applyBorder="1" applyAlignment="1">
      <alignment vertical="center"/>
      <protection/>
    </xf>
    <xf numFmtId="0" fontId="31" fillId="0" borderId="0" xfId="20" applyFont="1" applyFill="1" applyBorder="1" applyAlignment="1">
      <alignment vertical="center"/>
      <protection/>
    </xf>
    <xf numFmtId="0" fontId="32" fillId="0" borderId="0" xfId="20" applyFont="1" applyFill="1" applyBorder="1" applyAlignment="1">
      <alignment horizontal="left" vertical="center" wrapText="1"/>
      <protection/>
    </xf>
    <xf numFmtId="4" fontId="31" fillId="0" borderId="0" xfId="20" applyNumberFormat="1" applyFont="1" applyFill="1" applyBorder="1" applyAlignment="1">
      <alignment vertical="center"/>
      <protection/>
    </xf>
    <xf numFmtId="0" fontId="31" fillId="0" borderId="0" xfId="20" applyFont="1" applyFill="1" applyBorder="1" applyAlignment="1">
      <alignment vertical="center"/>
      <protection/>
    </xf>
    <xf numFmtId="0" fontId="31" fillId="0" borderId="18" xfId="20" applyFont="1" applyFill="1" applyBorder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200025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Akce_20\Zdiby\HT%20v&#253;po&#269;ty%20ZDIB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el\disk%20d\DATA\Akce_20\Zdiby\HT%20v&#253;po&#269;ty%20ZDIB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kancelar\Data\DATA\Dokumenty\Technick&#233;%20zpr&#225;vy%2098\Z&#225;kupy\V&#253;po&#269;ty%20ZAKUP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_&#269;.1B%20Soupisy\Soupis%20dod&#225;vek%20ZT%20voln&#233;ho%20n&#225;bytku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_&#269;.1B%20Soupisy\Soupis%20dod&#225;vek%20Interi&#233;r%20voln&#253;%20n&#225;bytek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665\Desktop\Mr&#225;zek\28%20Ji&#269;&#237;n%20Pavilon%20A\02%20rozpo&#269;et%20projektant\15033-DPS-E.8_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  <sheetName val="Rozpočet"/>
      <sheetName val="SO_11_1A_Výkaz_výměr16"/>
      <sheetName val="SO_11_1B_Výkaz_výměr8"/>
      <sheetName val="SO_11_1ST_Výkaz_výměr8"/>
      <sheetName val="SO_11_1B_Kniha_specifikací8"/>
      <sheetName val="SO_11_1ST_Kniha_specifikací8"/>
      <sheetName val="SO_11_1A_Výkaz_výměr17"/>
      <sheetName val="SO_11_1A_Výkaz_výměr6"/>
      <sheetName val="SO_11_1B_Výkaz_výměr3"/>
      <sheetName val="SO_11_1ST_Výkaz_výměr3"/>
      <sheetName val="SO_11_1B_Kniha_specifikací3"/>
      <sheetName val="SO_11_1ST_Kniha_specifikací3"/>
      <sheetName val="SO_11_1A_Výkaz_výměr7"/>
      <sheetName val="SO_11_1A_Výkaz_výměr4"/>
      <sheetName val="SO_11_1B_Výkaz_výměr2"/>
      <sheetName val="SO_11_1ST_Výkaz_výměr2"/>
      <sheetName val="SO_11_1B_Kniha_specifikací2"/>
      <sheetName val="SO_11_1ST_Kniha_specifikací2"/>
      <sheetName val="SO_11_1A_Výkaz_výměr5"/>
      <sheetName val="SO_11_1A_Výkaz_výměr8"/>
      <sheetName val="SO_11_1B_Výkaz_výměr4"/>
      <sheetName val="SO_11_1ST_Výkaz_výměr4"/>
      <sheetName val="SO_11_1B_Kniha_specifikací4"/>
      <sheetName val="SO_11_1ST_Kniha_specifikací4"/>
      <sheetName val="SO_11_1A_Výkaz_výměr9"/>
      <sheetName val="SO_11_1A_Výkaz_výměr10"/>
      <sheetName val="SO_11_1B_Výkaz_výměr5"/>
      <sheetName val="SO_11_1ST_Výkaz_výměr5"/>
      <sheetName val="SO_11_1B_Kniha_specifikací5"/>
      <sheetName val="SO_11_1ST_Kniha_specifikací5"/>
      <sheetName val="SO_11_1A_Výkaz_výměr11"/>
      <sheetName val="SO_11_1A_Výkaz_výměr12"/>
      <sheetName val="SO_11_1B_Výkaz_výměr6"/>
      <sheetName val="SO_11_1ST_Výkaz_výměr6"/>
      <sheetName val="SO_11_1B_Kniha_specifikací6"/>
      <sheetName val="SO_11_1ST_Kniha_specifikací6"/>
      <sheetName val="SO_11_1A_Výkaz_výměr13"/>
      <sheetName val="SO_11_1A_Výkaz_výměr14"/>
      <sheetName val="SO_11_1B_Výkaz_výměr7"/>
      <sheetName val="SO_11_1ST_Výkaz_výměr7"/>
      <sheetName val="SO_11_1B_Kniha_specifikací7"/>
      <sheetName val="SO_11_1ST_Kniha_specifikací7"/>
      <sheetName val="SO_11_1A_Výkaz_výměr15"/>
      <sheetName val="SO_11_1A_Výkaz_výměr18"/>
      <sheetName val="SO_11_1B_Výkaz_výměr9"/>
      <sheetName val="SO_11_1ST_Výkaz_výměr9"/>
      <sheetName val="SO_11_1B_Kniha_specifikací9"/>
      <sheetName val="SO_11_1ST_Kniha_specifikací9"/>
      <sheetName val="SO_11_1A_Výkaz_výměr19"/>
      <sheetName val="SO_11_1A_Výkaz_výměr20"/>
      <sheetName val="SO_11_1B_Výkaz_výměr10"/>
      <sheetName val="SO_11_1ST_Výkaz_výměr10"/>
      <sheetName val="SO_11_1B_Kniha_specifikací10"/>
      <sheetName val="SO_11_1ST_Kniha_specifikací10"/>
      <sheetName val="SO_11_1A_Výkaz_výměr21"/>
      <sheetName val="SO_11_1A_Výkaz_výměr22"/>
      <sheetName val="SO_11_1B_Výkaz_výměr11"/>
      <sheetName val="SO_11_1ST_Výkaz_výměr11"/>
      <sheetName val="SO_11_1B_Kniha_specifikací11"/>
      <sheetName val="SO_11_1ST_Kniha_specifikací11"/>
      <sheetName val="SO_11_1A_Výkaz_výměr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pák tuků"/>
      <sheetName val="Šachty"/>
      <sheetName val="Kanalizace"/>
      <sheetName val="Vodvodní přípojka"/>
      <sheetName val="Splašková"/>
      <sheetName val="Dešťová kanalizace"/>
      <sheetName val="Plynovod"/>
      <sheetName val="Čerpadla"/>
      <sheetName val="Koryto"/>
      <sheetName val="Napojení UV"/>
      <sheetName val="Napojení DS"/>
      <sheetName val="Hydrotechnické výpočty"/>
      <sheetName val="Nádrž HRANATÁ"/>
      <sheetName val="Výtok z hranaté nádrže"/>
      <sheetName val="Koryto obdélník"/>
      <sheetName val="Nádrž N2"/>
      <sheetName val="List2"/>
      <sheetName val="Tabulky"/>
      <sheetName val="křivka plnění"/>
      <sheetName val="PrůtokPotrubím"/>
      <sheetName val="křivka plnění (2)"/>
      <sheetName val="Průtok vodovodní př"/>
      <sheetName val="Legenda"/>
      <sheetName val="výpis šachet (2)"/>
      <sheetName val="Napojení vpustí"/>
      <sheetName val="Propočet (2)"/>
      <sheetName val="Výkaz materiálu"/>
      <sheetName val="VODA+PLYN"/>
      <sheetName val="SO 14 - splašky"/>
      <sheetName val="SO15 deště"/>
      <sheetName val="Šachty deště"/>
      <sheetName val="Šachty splašky"/>
      <sheetName val="Přístavba ha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ydrotechnické výpočty I.E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  <sheetName val="Oceněný VV 11 2018"/>
      <sheetName val="Systém slabo"/>
      <sheetName val="VRN Slabo 11-2017"/>
      <sheetName val="Oceněný VV 11 2018 (2)"/>
      <sheetName val="Systém nové p+r Stand."/>
      <sheetName val="Personál-mz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.2.01.2 -ZT soupis VN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.2.01.3_1 -IN soupis VN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VON - Vedlejší a ostatní ..."/>
      <sheetName val="D.1.1 - Architektonicko-s..."/>
      <sheetName val="D.1.2.1 - Stavebně konstr..."/>
      <sheetName val="D.1.2.2 - Stavebně konstr..."/>
      <sheetName val="D.1.3 - Požárně bezpečnos..."/>
      <sheetName val="D.1.4.1.1 - Zdravotně tec..."/>
      <sheetName val="D.1.4.1.3 - Zdravotně tec..."/>
      <sheetName val="D.1.4.2 - Vzduchotechnika"/>
      <sheetName val="D.1.4.3 - Vytápění a chla..."/>
      <sheetName val="D.1.4.5 - Silnoproudá ele..."/>
      <sheetName val="1 - EPS"/>
      <sheetName val="2 - CCTV"/>
      <sheetName val="3 - PZTS"/>
      <sheetName val="4 - Ozvučení"/>
      <sheetName val="5 - Vyvolávák"/>
      <sheetName val="6 - JČ"/>
      <sheetName val="7 - EKV"/>
      <sheetName val="8 - DZ"/>
      <sheetName val="9 - STA"/>
      <sheetName val="10 - SK"/>
      <sheetName val="11 - Žlaby"/>
      <sheetName val="12 - Tr. v betonu"/>
      <sheetName val="13 - TU a telefony"/>
      <sheetName val="14 - Grafická nadstavba"/>
      <sheetName val="D.1.4.7 - MaR"/>
      <sheetName val="D.1.4.8 - Mediciální plyn..."/>
      <sheetName val="D.2.01.1 - Výtahy"/>
      <sheetName val="D.2.01.2 - Zdravotnické t..."/>
      <sheetName val="D.2.01.3_1 - Vybavení_mís..."/>
      <sheetName val="D.2.01.3_2 - Vybavení_ost..."/>
      <sheetName val="D.2.01.4 - Potrubní pošta"/>
      <sheetName val="D.2.01.5 - Informační systém"/>
      <sheetName val="D.2.01.6 - IT technika"/>
      <sheetName val="D.1.1-2 - Architektonicko..."/>
      <sheetName val="D.1.1 - Architektonicko-s..._01"/>
      <sheetName val="D.1.2.1 - Stavebně konstr..._01"/>
      <sheetName val="D.1.2.2 - Stavebně konstr..._01"/>
      <sheetName val="D.1.4.1 - Zdravotně techn..."/>
      <sheetName val="D.1.4.3 - Vytápění"/>
      <sheetName val="D.1.4.5 - Silnoproudá ele..._01"/>
      <sheetName val="D.1.1-2 - Architektonicko..._01"/>
      <sheetName val="D.1.4.1 - Zdravotně techn..._01"/>
      <sheetName val="D.1.4.3 - Vytápění_01"/>
      <sheetName val="D.1.4.5 - Silnoproudá ele..._02"/>
      <sheetName val="D.1.4.6 - Slaboproudá ele..."/>
      <sheetName val="D.1.5 - SO 04 - PŘELOŽKY"/>
      <sheetName val="D.2-IO 01.1 - Přeložka VO..."/>
      <sheetName val="D.2-IO 01.2 - Přeložka NN..."/>
      <sheetName val="D.2-IO 01.3 - Přeložka vo..."/>
      <sheetName val="D.2-IO 01.4 - Přeložka ka..."/>
      <sheetName val="D.2-IO 01.5 - Přeložka pl..."/>
      <sheetName val="D.2-IO 01.6 - Přeložka SLP"/>
      <sheetName val="D.2-IO 02 - KOMUNIKACE, Z..."/>
      <sheetName val="D.2-IO 03 - SADOVÉ ÚPRAVY..."/>
      <sheetName val="IO 04 - KANALIZACE"/>
      <sheetName val="IO 04-SK - KANALIZACE-SPO..."/>
      <sheetName val="D.2-IO 05 - VODOVOD"/>
      <sheetName val="D.2-IO 07 - HLAVNÍ ROZVOD..."/>
      <sheetName val="D.2-IO 07.1A - Architekto..."/>
      <sheetName val="D.2-IO 07.1B - Elektroins..."/>
      <sheetName val="D.2-IO 07.2 - Vzduchotech..."/>
      <sheetName val="D.2-IO 07.3 - Měření a re..."/>
      <sheetName val="D.2-IO 08 - VENKOVNÍ OSVĚ..."/>
      <sheetName val="D.2-IO 09 - SLABOPROUDÉ R..."/>
      <sheetName val="D.1-IO 10 - PLYNOVOD"/>
      <sheetName val="D.2-IO 11 - AREÁLOVÉ ROZV..."/>
      <sheetName val="D.2-IO 12 - NÁHRADNÍ NAPÁ.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7">
          <cell r="F37">
            <v>40348177.42</v>
          </cell>
          <cell r="J37">
            <v>8473117.26</v>
          </cell>
        </row>
        <row r="38">
          <cell r="F38">
            <v>0</v>
          </cell>
          <cell r="J38">
            <v>0</v>
          </cell>
        </row>
        <row r="39">
          <cell r="F39">
            <v>0</v>
          </cell>
          <cell r="J39">
            <v>0</v>
          </cell>
        </row>
        <row r="40">
          <cell r="F40">
            <v>0</v>
          </cell>
          <cell r="J40">
            <v>0</v>
          </cell>
        </row>
        <row r="41">
          <cell r="F41">
            <v>0</v>
          </cell>
          <cell r="J41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4901-B0B0-455E-BDEB-66933E336256}">
  <sheetPr>
    <pageSetUpPr fitToPage="1"/>
  </sheetPr>
  <dimension ref="A1:CM23"/>
  <sheetViews>
    <sheetView showGridLines="0" workbookViewId="0" topLeftCell="A1">
      <selection activeCell="AI29" sqref="AI29"/>
    </sheetView>
  </sheetViews>
  <sheetFormatPr defaultColWidth="9.140625" defaultRowHeight="15"/>
  <cols>
    <col min="1" max="1" width="5.57421875" style="63" customWidth="1"/>
    <col min="2" max="2" width="1.421875" style="63" customWidth="1"/>
    <col min="3" max="3" width="3.421875" style="63" customWidth="1"/>
    <col min="4" max="33" width="2.140625" style="63" customWidth="1"/>
    <col min="34" max="34" width="2.7109375" style="63" customWidth="1"/>
    <col min="35" max="35" width="25.8515625" style="63" customWidth="1"/>
    <col min="36" max="37" width="2.00390625" style="63" customWidth="1"/>
    <col min="38" max="38" width="6.8515625" style="63" customWidth="1"/>
    <col min="39" max="39" width="2.7109375" style="63" customWidth="1"/>
    <col min="40" max="40" width="10.8515625" style="63" customWidth="1"/>
    <col min="41" max="41" width="6.140625" style="63" customWidth="1"/>
    <col min="42" max="42" width="3.421875" style="63" customWidth="1"/>
    <col min="43" max="43" width="12.8515625" style="63" hidden="1" customWidth="1"/>
    <col min="44" max="44" width="11.140625" style="63" customWidth="1"/>
    <col min="45" max="47" width="21.140625" style="63" hidden="1" customWidth="1"/>
    <col min="48" max="49" width="17.7109375" style="63" hidden="1" customWidth="1"/>
    <col min="50" max="51" width="20.421875" style="63" hidden="1" customWidth="1"/>
    <col min="52" max="52" width="17.7109375" style="63" hidden="1" customWidth="1"/>
    <col min="53" max="53" width="15.57421875" style="63" hidden="1" customWidth="1"/>
    <col min="54" max="54" width="20.421875" style="63" hidden="1" customWidth="1"/>
    <col min="55" max="55" width="17.7109375" style="63" hidden="1" customWidth="1"/>
    <col min="56" max="56" width="15.57421875" style="63" hidden="1" customWidth="1"/>
    <col min="57" max="57" width="54.421875" style="63" customWidth="1"/>
    <col min="58" max="16384" width="8.7109375" style="63" customWidth="1"/>
  </cols>
  <sheetData>
    <row r="1" spans="1:74" ht="12">
      <c r="A1" s="146" t="s">
        <v>377</v>
      </c>
      <c r="AZ1" s="146" t="s">
        <v>10</v>
      </c>
      <c r="BA1" s="146" t="s">
        <v>378</v>
      </c>
      <c r="BB1" s="146" t="s">
        <v>10</v>
      </c>
      <c r="BT1" s="146" t="s">
        <v>3</v>
      </c>
      <c r="BU1" s="146" t="s">
        <v>3</v>
      </c>
      <c r="BV1" s="146" t="s">
        <v>379</v>
      </c>
    </row>
    <row r="2" spans="44:72" ht="37" customHeight="1">
      <c r="AR2" s="72" t="s">
        <v>0</v>
      </c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S2" s="2" t="s">
        <v>380</v>
      </c>
      <c r="BT2" s="2" t="s">
        <v>101</v>
      </c>
    </row>
    <row r="3" spans="2:44" s="65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26"/>
      <c r="AQ3" s="16"/>
      <c r="AR3" s="5"/>
    </row>
    <row r="4" spans="2:44" s="65" customFormat="1" ht="25" customHeight="1">
      <c r="B4" s="5"/>
      <c r="C4" s="197" t="s">
        <v>413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27"/>
      <c r="AR4" s="5"/>
    </row>
    <row r="5" spans="2:44" s="65" customFormat="1" ht="7" customHeight="1">
      <c r="B5" s="5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27"/>
      <c r="AR5" s="5"/>
    </row>
    <row r="6" spans="2:44" s="147" customFormat="1" ht="12" customHeight="1">
      <c r="B6" s="148"/>
      <c r="C6" s="199" t="s">
        <v>381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1"/>
      <c r="AR6" s="148"/>
    </row>
    <row r="7" spans="2:44" s="149" customFormat="1" ht="37" customHeight="1">
      <c r="B7" s="150"/>
      <c r="C7" s="202" t="s">
        <v>4</v>
      </c>
      <c r="D7" s="203"/>
      <c r="E7" s="203"/>
      <c r="F7" s="203"/>
      <c r="G7" s="203"/>
      <c r="H7" s="203"/>
      <c r="I7" s="203"/>
      <c r="J7" s="203"/>
      <c r="K7" s="203"/>
      <c r="L7" s="204" t="s">
        <v>145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6"/>
      <c r="AR7" s="150"/>
    </row>
    <row r="8" spans="2:44" s="65" customFormat="1" ht="7" customHeight="1">
      <c r="B8" s="5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27"/>
      <c r="AR8" s="5"/>
    </row>
    <row r="9" spans="2:44" s="65" customFormat="1" ht="12" customHeight="1">
      <c r="B9" s="5"/>
      <c r="C9" s="199" t="s">
        <v>11</v>
      </c>
      <c r="D9" s="198"/>
      <c r="E9" s="198"/>
      <c r="F9" s="198"/>
      <c r="G9" s="198"/>
      <c r="H9" s="198"/>
      <c r="I9" s="198"/>
      <c r="J9" s="198"/>
      <c r="K9" s="198"/>
      <c r="L9" s="207" t="s">
        <v>383</v>
      </c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9" t="s">
        <v>13</v>
      </c>
      <c r="AJ9" s="198"/>
      <c r="AK9" s="198"/>
      <c r="AL9" s="198"/>
      <c r="AM9" s="208"/>
      <c r="AN9" s="208"/>
      <c r="AO9" s="198"/>
      <c r="AP9" s="127"/>
      <c r="AR9" s="5"/>
    </row>
    <row r="10" spans="2:44" s="65" customFormat="1" ht="7" customHeight="1">
      <c r="B10" s="5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27"/>
      <c r="AR10" s="5"/>
    </row>
    <row r="11" spans="2:56" s="65" customFormat="1" ht="25.75" customHeight="1">
      <c r="B11" s="5"/>
      <c r="C11" s="199" t="s">
        <v>14</v>
      </c>
      <c r="D11" s="198"/>
      <c r="E11" s="198"/>
      <c r="F11" s="198"/>
      <c r="G11" s="198"/>
      <c r="H11" s="198"/>
      <c r="I11" s="198"/>
      <c r="J11" s="198"/>
      <c r="K11" s="198"/>
      <c r="L11" s="200" t="s">
        <v>148</v>
      </c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9" t="s">
        <v>16</v>
      </c>
      <c r="AJ11" s="198"/>
      <c r="AK11" s="198"/>
      <c r="AL11" s="198"/>
      <c r="AM11" s="209"/>
      <c r="AN11" s="210"/>
      <c r="AO11" s="210"/>
      <c r="AP11" s="211"/>
      <c r="AR11" s="5"/>
      <c r="AS11" s="151" t="s">
        <v>384</v>
      </c>
      <c r="AT11" s="152"/>
      <c r="AU11" s="8"/>
      <c r="AV11" s="8"/>
      <c r="AW11" s="8"/>
      <c r="AX11" s="8"/>
      <c r="AY11" s="8"/>
      <c r="AZ11" s="8"/>
      <c r="BA11" s="8"/>
      <c r="BB11" s="8"/>
      <c r="BC11" s="8"/>
      <c r="BD11" s="153"/>
    </row>
    <row r="12" spans="2:56" s="65" customFormat="1" ht="15.25" customHeight="1">
      <c r="B12" s="5"/>
      <c r="C12" s="199" t="s">
        <v>15</v>
      </c>
      <c r="D12" s="198"/>
      <c r="E12" s="198"/>
      <c r="F12" s="198"/>
      <c r="G12" s="198"/>
      <c r="H12" s="198"/>
      <c r="I12" s="198"/>
      <c r="J12" s="198"/>
      <c r="K12" s="198"/>
      <c r="L12" s="212" t="s">
        <v>149</v>
      </c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 t="s">
        <v>17</v>
      </c>
      <c r="AJ12" s="198"/>
      <c r="AK12" s="198"/>
      <c r="AL12" s="198"/>
      <c r="AM12" s="209" t="s">
        <v>12</v>
      </c>
      <c r="AN12" s="210"/>
      <c r="AO12" s="210"/>
      <c r="AP12" s="211"/>
      <c r="AR12" s="5"/>
      <c r="AS12" s="154"/>
      <c r="AT12" s="66"/>
      <c r="BD12" s="59"/>
    </row>
    <row r="13" spans="2:56" s="65" customFormat="1" ht="10.9" customHeight="1">
      <c r="B13" s="5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27"/>
      <c r="AR13" s="5"/>
      <c r="AS13" s="154"/>
      <c r="AT13" s="66"/>
      <c r="BD13" s="59"/>
    </row>
    <row r="14" spans="2:56" s="65" customFormat="1" ht="29.25" customHeight="1">
      <c r="B14" s="5"/>
      <c r="C14" s="155" t="s">
        <v>27</v>
      </c>
      <c r="D14" s="156"/>
      <c r="E14" s="156"/>
      <c r="F14" s="156"/>
      <c r="G14" s="156"/>
      <c r="H14" s="12"/>
      <c r="I14" s="157" t="s">
        <v>28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8" t="s">
        <v>385</v>
      </c>
      <c r="AH14" s="156"/>
      <c r="AI14" s="156"/>
      <c r="AJ14" s="156"/>
      <c r="AK14" s="156"/>
      <c r="AL14" s="156"/>
      <c r="AM14" s="156"/>
      <c r="AN14" s="157" t="s">
        <v>386</v>
      </c>
      <c r="AO14" s="156"/>
      <c r="AP14" s="214"/>
      <c r="AQ14" s="159" t="s">
        <v>26</v>
      </c>
      <c r="AR14" s="5"/>
      <c r="AS14" s="29" t="s">
        <v>387</v>
      </c>
      <c r="AT14" s="30" t="s">
        <v>388</v>
      </c>
      <c r="AU14" s="30" t="s">
        <v>389</v>
      </c>
      <c r="AV14" s="30" t="s">
        <v>390</v>
      </c>
      <c r="AW14" s="30" t="s">
        <v>391</v>
      </c>
      <c r="AX14" s="30" t="s">
        <v>392</v>
      </c>
      <c r="AY14" s="30" t="s">
        <v>393</v>
      </c>
      <c r="AZ14" s="30" t="s">
        <v>394</v>
      </c>
      <c r="BA14" s="30" t="s">
        <v>395</v>
      </c>
      <c r="BB14" s="30" t="s">
        <v>396</v>
      </c>
      <c r="BC14" s="30" t="s">
        <v>397</v>
      </c>
      <c r="BD14" s="31" t="s">
        <v>398</v>
      </c>
    </row>
    <row r="15" spans="2:56" s="65" customFormat="1" ht="10.9" customHeight="1">
      <c r="B15" s="5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27"/>
      <c r="AR15" s="5"/>
      <c r="AS15" s="35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153"/>
    </row>
    <row r="16" spans="2:90" s="160" customFormat="1" ht="32.5" customHeight="1">
      <c r="B16" s="161"/>
      <c r="C16" s="215" t="s">
        <v>399</v>
      </c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7">
        <f>AG17</f>
        <v>0</v>
      </c>
      <c r="AH16" s="217"/>
      <c r="AI16" s="217"/>
      <c r="AJ16" s="217"/>
      <c r="AK16" s="217"/>
      <c r="AL16" s="217"/>
      <c r="AM16" s="217"/>
      <c r="AN16" s="218">
        <f>AN17</f>
        <v>0</v>
      </c>
      <c r="AO16" s="218"/>
      <c r="AP16" s="219"/>
      <c r="AQ16" s="162" t="s">
        <v>10</v>
      </c>
      <c r="AR16" s="161"/>
      <c r="AS16" s="163" t="e">
        <f>ROUND(#REF!+AS17+#REF!+#REF!+#REF!+#REF!+SUM(#REF!)+SUM(#REF!)+SUM(#REF!),2)</f>
        <v>#REF!</v>
      </c>
      <c r="AT16" s="164" t="e">
        <f aca="true" t="shared" si="0" ref="AT16:AT19">ROUND(SUM(AV16:AW16),2)</f>
        <v>#REF!</v>
      </c>
      <c r="AU16" s="165" t="e">
        <f>ROUND(#REF!+AU17+#REF!+#REF!+#REF!+#REF!+SUM(#REF!)+SUM(#REF!)+SUM(#REF!),5)</f>
        <v>#REF!</v>
      </c>
      <c r="AV16" s="164" t="e">
        <f>ROUND(AZ16*#REF!,2)</f>
        <v>#REF!</v>
      </c>
      <c r="AW16" s="164" t="e">
        <f>ROUND(BA16*#REF!,2)</f>
        <v>#REF!</v>
      </c>
      <c r="AX16" s="164" t="e">
        <f>ROUND(BB16*#REF!,2)</f>
        <v>#REF!</v>
      </c>
      <c r="AY16" s="164" t="e">
        <f>ROUND(BC16*#REF!,2)</f>
        <v>#REF!</v>
      </c>
      <c r="AZ16" s="164" t="e">
        <f>ROUND(#REF!+AZ17+#REF!+#REF!+#REF!+#REF!+SUM(#REF!)+SUM(#REF!)+SUM(#REF!),2)</f>
        <v>#REF!</v>
      </c>
      <c r="BA16" s="164" t="e">
        <f>ROUND(#REF!+BA17+#REF!+#REF!+#REF!+#REF!+SUM(#REF!)+SUM(#REF!)+SUM(#REF!),2)</f>
        <v>#REF!</v>
      </c>
      <c r="BB16" s="164" t="e">
        <f>ROUND(#REF!+BB17+#REF!+#REF!+#REF!+#REF!+SUM(#REF!)+SUM(#REF!)+SUM(#REF!),2)</f>
        <v>#REF!</v>
      </c>
      <c r="BC16" s="164" t="e">
        <f>ROUND(#REF!+BC17+#REF!+#REF!+#REF!+#REF!+SUM(#REF!)+SUM(#REF!)+SUM(#REF!),2)</f>
        <v>#REF!</v>
      </c>
      <c r="BD16" s="166" t="e">
        <f>ROUND(#REF!+BD17+#REF!+#REF!+#REF!+#REF!+SUM(#REF!)+SUM(#REF!)+SUM(#REF!),2)</f>
        <v>#REF!</v>
      </c>
      <c r="BS16" s="167" t="s">
        <v>39</v>
      </c>
      <c r="BT16" s="167" t="s">
        <v>43</v>
      </c>
      <c r="BU16" s="168" t="s">
        <v>400</v>
      </c>
      <c r="BV16" s="167" t="s">
        <v>401</v>
      </c>
      <c r="BW16" s="167" t="s">
        <v>379</v>
      </c>
      <c r="BX16" s="167" t="s">
        <v>402</v>
      </c>
      <c r="CL16" s="167" t="s">
        <v>382</v>
      </c>
    </row>
    <row r="17" spans="2:91" s="176" customFormat="1" ht="16.5" customHeight="1">
      <c r="B17" s="182"/>
      <c r="C17" s="220"/>
      <c r="D17" s="221" t="s">
        <v>404</v>
      </c>
      <c r="E17" s="221"/>
      <c r="F17" s="221"/>
      <c r="G17" s="221"/>
      <c r="H17" s="221"/>
      <c r="I17" s="222"/>
      <c r="J17" s="221" t="s">
        <v>405</v>
      </c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3">
        <f>AG18</f>
        <v>0</v>
      </c>
      <c r="AH17" s="224"/>
      <c r="AI17" s="224"/>
      <c r="AJ17" s="224"/>
      <c r="AK17" s="224"/>
      <c r="AL17" s="224"/>
      <c r="AM17" s="224"/>
      <c r="AN17" s="225">
        <f>AN18</f>
        <v>0</v>
      </c>
      <c r="AO17" s="224"/>
      <c r="AP17" s="226"/>
      <c r="AQ17" s="171" t="s">
        <v>406</v>
      </c>
      <c r="AR17" s="170"/>
      <c r="AS17" s="172" t="e">
        <f>ROUND(#REF!+#REF!+#REF!+#REF!+AS18,2)</f>
        <v>#REF!</v>
      </c>
      <c r="AT17" s="173" t="e">
        <f t="shared" si="0"/>
        <v>#REF!</v>
      </c>
      <c r="AU17" s="174" t="e">
        <f>ROUND(#REF!+#REF!+#REF!+#REF!+AU18,5)</f>
        <v>#REF!</v>
      </c>
      <c r="AV17" s="173" t="e">
        <f>ROUND(AZ17*#REF!,2)</f>
        <v>#REF!</v>
      </c>
      <c r="AW17" s="173" t="e">
        <f>ROUND(BA17*#REF!,2)</f>
        <v>#REF!</v>
      </c>
      <c r="AX17" s="173" t="e">
        <f>ROUND(BB17*#REF!,2)</f>
        <v>#REF!</v>
      </c>
      <c r="AY17" s="173" t="e">
        <f>ROUND(BC17*#REF!,2)</f>
        <v>#REF!</v>
      </c>
      <c r="AZ17" s="173" t="e">
        <f>ROUND(#REF!+#REF!+#REF!+#REF!+AZ18,2)</f>
        <v>#REF!</v>
      </c>
      <c r="BA17" s="173" t="e">
        <f>ROUND(#REF!+#REF!+#REF!+#REF!+BA18,2)</f>
        <v>#REF!</v>
      </c>
      <c r="BB17" s="173" t="e">
        <f>ROUND(#REF!+#REF!+#REF!+#REF!+BB18,2)</f>
        <v>#REF!</v>
      </c>
      <c r="BC17" s="173" t="e">
        <f>ROUND(#REF!+#REF!+#REF!+#REF!+BC18,2)</f>
        <v>#REF!</v>
      </c>
      <c r="BD17" s="175" t="e">
        <f>ROUND(#REF!+#REF!+#REF!+#REF!+BD18,2)</f>
        <v>#REF!</v>
      </c>
      <c r="BS17" s="177" t="s">
        <v>39</v>
      </c>
      <c r="BT17" s="177" t="s">
        <v>42</v>
      </c>
      <c r="BU17" s="177" t="s">
        <v>400</v>
      </c>
      <c r="BV17" s="177" t="s">
        <v>401</v>
      </c>
      <c r="BW17" s="177" t="s">
        <v>407</v>
      </c>
      <c r="BX17" s="177" t="s">
        <v>379</v>
      </c>
      <c r="CL17" s="177" t="s">
        <v>382</v>
      </c>
      <c r="CM17" s="177" t="s">
        <v>2</v>
      </c>
    </row>
    <row r="18" spans="2:90" s="147" customFormat="1" ht="23.25" customHeight="1">
      <c r="B18" s="183"/>
      <c r="C18" s="227"/>
      <c r="D18" s="227"/>
      <c r="E18" s="228" t="s">
        <v>409</v>
      </c>
      <c r="F18" s="228"/>
      <c r="G18" s="228"/>
      <c r="H18" s="228"/>
      <c r="I18" s="228"/>
      <c r="J18" s="227"/>
      <c r="K18" s="228" t="s">
        <v>410</v>
      </c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9">
        <f>SUM(AG19:AM21)</f>
        <v>0</v>
      </c>
      <c r="AH18" s="230"/>
      <c r="AI18" s="230"/>
      <c r="AJ18" s="230"/>
      <c r="AK18" s="230"/>
      <c r="AL18" s="230"/>
      <c r="AM18" s="230"/>
      <c r="AN18" s="231">
        <f>AG18*1.21</f>
        <v>0</v>
      </c>
      <c r="AO18" s="230"/>
      <c r="AP18" s="232"/>
      <c r="AQ18" s="178" t="s">
        <v>408</v>
      </c>
      <c r="AR18" s="148"/>
      <c r="AS18" s="179" t="e">
        <f>ROUND(#REF!+AS19+#REF!+SUM(#REF!),2)</f>
        <v>#REF!</v>
      </c>
      <c r="AT18" s="10" t="e">
        <f t="shared" si="0"/>
        <v>#REF!</v>
      </c>
      <c r="AU18" s="180" t="e">
        <f>ROUND(#REF!+AU19+#REF!+SUM(#REF!),5)</f>
        <v>#REF!</v>
      </c>
      <c r="AV18" s="10" t="e">
        <f>ROUND(AZ18*#REF!,2)</f>
        <v>#REF!</v>
      </c>
      <c r="AW18" s="10" t="e">
        <f>ROUND(BA18*#REF!,2)</f>
        <v>#REF!</v>
      </c>
      <c r="AX18" s="10" t="e">
        <f>ROUND(BB18*#REF!,2)</f>
        <v>#REF!</v>
      </c>
      <c r="AY18" s="10" t="e">
        <f>ROUND(BC18*#REF!,2)</f>
        <v>#REF!</v>
      </c>
      <c r="AZ18" s="10" t="e">
        <f>ROUND(#REF!+AZ19+#REF!+SUM(#REF!),2)</f>
        <v>#REF!</v>
      </c>
      <c r="BA18" s="10" t="e">
        <f>ROUND(#REF!+BA19+#REF!+SUM(#REF!),2)</f>
        <v>#REF!</v>
      </c>
      <c r="BB18" s="10" t="e">
        <f>ROUND(#REF!+BB19+#REF!+SUM(#REF!),2)</f>
        <v>#REF!</v>
      </c>
      <c r="BC18" s="10" t="e">
        <f>ROUND(#REF!+BC19+#REF!+SUM(#REF!),2)</f>
        <v>#REF!</v>
      </c>
      <c r="BD18" s="181" t="e">
        <f>ROUND(#REF!+BD19+#REF!+SUM(#REF!),2)</f>
        <v>#REF!</v>
      </c>
      <c r="BS18" s="62" t="s">
        <v>39</v>
      </c>
      <c r="BT18" s="62" t="s">
        <v>2</v>
      </c>
      <c r="BU18" s="62" t="s">
        <v>400</v>
      </c>
      <c r="BV18" s="62" t="s">
        <v>401</v>
      </c>
      <c r="BW18" s="62" t="s">
        <v>411</v>
      </c>
      <c r="BX18" s="62" t="s">
        <v>407</v>
      </c>
      <c r="CL18" s="62" t="s">
        <v>382</v>
      </c>
    </row>
    <row r="19" spans="1:90" s="147" customFormat="1" ht="16.5" customHeight="1">
      <c r="A19" s="169" t="s">
        <v>403</v>
      </c>
      <c r="B19" s="183"/>
      <c r="C19" s="233"/>
      <c r="D19" s="233"/>
      <c r="E19" s="233"/>
      <c r="F19" s="234" t="s">
        <v>417</v>
      </c>
      <c r="G19" s="234"/>
      <c r="H19" s="234"/>
      <c r="I19" s="234"/>
      <c r="J19" s="234"/>
      <c r="K19" s="233"/>
      <c r="L19" s="234" t="s">
        <v>420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5">
        <f>'D.2.01.2a - ZT Soupis ZN'!J47</f>
        <v>0</v>
      </c>
      <c r="AH19" s="236"/>
      <c r="AI19" s="236"/>
      <c r="AJ19" s="236"/>
      <c r="AK19" s="236"/>
      <c r="AL19" s="236"/>
      <c r="AM19" s="236"/>
      <c r="AN19" s="235">
        <f>AG19*1.21</f>
        <v>0</v>
      </c>
      <c r="AO19" s="236"/>
      <c r="AP19" s="237"/>
      <c r="AQ19" s="178" t="s">
        <v>408</v>
      </c>
      <c r="AR19" s="148"/>
      <c r="AS19" s="179">
        <v>0</v>
      </c>
      <c r="AT19" s="10">
        <f t="shared" si="0"/>
        <v>8473117.26</v>
      </c>
      <c r="AU19" s="180">
        <f>'[8]D.2.01.2 - Zdravotnické t...'!P125</f>
        <v>0</v>
      </c>
      <c r="AV19" s="10">
        <f>'[8]D.2.01.2 - Zdravotnické t...'!J37</f>
        <v>8473117.26</v>
      </c>
      <c r="AW19" s="10">
        <f>'[8]D.2.01.2 - Zdravotnické t...'!J38</f>
        <v>0</v>
      </c>
      <c r="AX19" s="10">
        <f>'[8]D.2.01.2 - Zdravotnické t...'!J39</f>
        <v>0</v>
      </c>
      <c r="AY19" s="10">
        <f>'[8]D.2.01.2 - Zdravotnické t...'!J40</f>
        <v>0</v>
      </c>
      <c r="AZ19" s="10">
        <f>'[8]D.2.01.2 - Zdravotnické t...'!F37</f>
        <v>40348177.42</v>
      </c>
      <c r="BA19" s="10">
        <f>'[8]D.2.01.2 - Zdravotnické t...'!F38</f>
        <v>0</v>
      </c>
      <c r="BB19" s="10">
        <f>'[8]D.2.01.2 - Zdravotnické t...'!F39</f>
        <v>0</v>
      </c>
      <c r="BC19" s="10">
        <f>'[8]D.2.01.2 - Zdravotnické t...'!F40</f>
        <v>0</v>
      </c>
      <c r="BD19" s="181">
        <f>'[8]D.2.01.2 - Zdravotnické t...'!F41</f>
        <v>0</v>
      </c>
      <c r="BT19" s="62" t="s">
        <v>52</v>
      </c>
      <c r="BV19" s="62" t="s">
        <v>401</v>
      </c>
      <c r="BW19" s="62" t="s">
        <v>1</v>
      </c>
      <c r="BX19" s="62" t="s">
        <v>411</v>
      </c>
      <c r="CL19" s="62" t="s">
        <v>10</v>
      </c>
    </row>
    <row r="20" spans="1:90" s="147" customFormat="1" ht="16.5" customHeight="1">
      <c r="A20" s="169" t="s">
        <v>403</v>
      </c>
      <c r="B20" s="183"/>
      <c r="C20" s="233"/>
      <c r="D20" s="233"/>
      <c r="E20" s="233"/>
      <c r="F20" s="234" t="s">
        <v>418</v>
      </c>
      <c r="G20" s="234"/>
      <c r="H20" s="234"/>
      <c r="I20" s="234"/>
      <c r="J20" s="234"/>
      <c r="K20" s="233"/>
      <c r="L20" s="234" t="s">
        <v>415</v>
      </c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5">
        <f>'D.2.01.2b -ZT soupis VN'!J47</f>
        <v>0</v>
      </c>
      <c r="AH20" s="236"/>
      <c r="AI20" s="236"/>
      <c r="AJ20" s="236"/>
      <c r="AK20" s="236"/>
      <c r="AL20" s="236"/>
      <c r="AM20" s="236"/>
      <c r="AN20" s="235">
        <f aca="true" t="shared" si="1" ref="AN20:AN21">AG20*1.21</f>
        <v>0</v>
      </c>
      <c r="AO20" s="236"/>
      <c r="AP20" s="237"/>
      <c r="AQ20" s="178" t="s">
        <v>408</v>
      </c>
      <c r="AR20" s="148"/>
      <c r="AS20" s="179">
        <v>0</v>
      </c>
      <c r="AT20" s="10">
        <f aca="true" t="shared" si="2" ref="AT20">ROUND(SUM(AV20:AW20),2)</f>
        <v>0</v>
      </c>
      <c r="AU20" s="180">
        <f>'[8]D.2.01.2 - Zdravotnické t...'!P126</f>
        <v>0</v>
      </c>
      <c r="AV20" s="10">
        <f>'[8]D.2.01.2 - Zdravotnické t...'!J38</f>
        <v>0</v>
      </c>
      <c r="AW20" s="10">
        <f>'[8]D.2.01.2 - Zdravotnické t...'!J39</f>
        <v>0</v>
      </c>
      <c r="AX20" s="10">
        <f>'[8]D.2.01.2 - Zdravotnické t...'!J40</f>
        <v>0</v>
      </c>
      <c r="AY20" s="10">
        <f>'[8]D.2.01.2 - Zdravotnické t...'!J41</f>
        <v>0</v>
      </c>
      <c r="AZ20" s="10">
        <f>'[8]D.2.01.2 - Zdravotnické t...'!F38</f>
        <v>0</v>
      </c>
      <c r="BA20" s="10">
        <f>'[8]D.2.01.2 - Zdravotnické t...'!F39</f>
        <v>0</v>
      </c>
      <c r="BB20" s="10">
        <f>'[8]D.2.01.2 - Zdravotnické t...'!F40</f>
        <v>0</v>
      </c>
      <c r="BC20" s="10">
        <f>'[8]D.2.01.2 - Zdravotnické t...'!F41</f>
        <v>0</v>
      </c>
      <c r="BD20" s="181">
        <f>'[8]D.2.01.2 - Zdravotnické t...'!F42</f>
        <v>0</v>
      </c>
      <c r="BT20" s="62" t="s">
        <v>52</v>
      </c>
      <c r="BV20" s="62" t="s">
        <v>401</v>
      </c>
      <c r="BW20" s="62" t="s">
        <v>1</v>
      </c>
      <c r="BX20" s="62" t="s">
        <v>411</v>
      </c>
      <c r="CL20" s="62" t="s">
        <v>10</v>
      </c>
    </row>
    <row r="21" spans="1:90" s="147" customFormat="1" ht="16.5" customHeight="1">
      <c r="A21" s="169" t="s">
        <v>403</v>
      </c>
      <c r="B21" s="183"/>
      <c r="C21" s="233"/>
      <c r="D21" s="233"/>
      <c r="E21" s="233"/>
      <c r="F21" s="234" t="s">
        <v>412</v>
      </c>
      <c r="G21" s="234"/>
      <c r="H21" s="234"/>
      <c r="I21" s="234"/>
      <c r="J21" s="234"/>
      <c r="K21" s="233"/>
      <c r="L21" s="234" t="s">
        <v>416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5">
        <f>'D.2.01.3_1 -IN soupis VN'!J45</f>
        <v>0</v>
      </c>
      <c r="AH21" s="236"/>
      <c r="AI21" s="236"/>
      <c r="AJ21" s="236"/>
      <c r="AK21" s="236"/>
      <c r="AL21" s="236"/>
      <c r="AM21" s="236"/>
      <c r="AN21" s="235">
        <f t="shared" si="1"/>
        <v>0</v>
      </c>
      <c r="AO21" s="236"/>
      <c r="AP21" s="237"/>
      <c r="AQ21" s="178" t="s">
        <v>408</v>
      </c>
      <c r="AR21" s="148"/>
      <c r="AS21" s="179">
        <v>0</v>
      </c>
      <c r="AT21" s="10">
        <f aca="true" t="shared" si="3" ref="AT21">ROUND(SUM(AV21:AW21),2)</f>
        <v>0</v>
      </c>
      <c r="AU21" s="180">
        <f>'[8]D.2.01.2 - Zdravotnické t...'!P127</f>
        <v>0</v>
      </c>
      <c r="AV21" s="10">
        <f>'[8]D.2.01.2 - Zdravotnické t...'!J39</f>
        <v>0</v>
      </c>
      <c r="AW21" s="10">
        <f>'[8]D.2.01.2 - Zdravotnické t...'!J40</f>
        <v>0</v>
      </c>
      <c r="AX21" s="10">
        <f>'[8]D.2.01.2 - Zdravotnické t...'!J41</f>
        <v>0</v>
      </c>
      <c r="AY21" s="10">
        <f>'[8]D.2.01.2 - Zdravotnické t...'!J42</f>
        <v>0</v>
      </c>
      <c r="AZ21" s="10">
        <f>'[8]D.2.01.2 - Zdravotnické t...'!F39</f>
        <v>0</v>
      </c>
      <c r="BA21" s="10">
        <f>'[8]D.2.01.2 - Zdravotnické t...'!F40</f>
        <v>0</v>
      </c>
      <c r="BB21" s="10">
        <f>'[8]D.2.01.2 - Zdravotnické t...'!F41</f>
        <v>0</v>
      </c>
      <c r="BC21" s="10">
        <f>'[8]D.2.01.2 - Zdravotnické t...'!F42</f>
        <v>0</v>
      </c>
      <c r="BD21" s="181">
        <f>'[8]D.2.01.2 - Zdravotnické t...'!F43</f>
        <v>0</v>
      </c>
      <c r="BT21" s="62" t="s">
        <v>52</v>
      </c>
      <c r="BV21" s="62" t="s">
        <v>401</v>
      </c>
      <c r="BW21" s="62" t="s">
        <v>1</v>
      </c>
      <c r="BX21" s="62" t="s">
        <v>411</v>
      </c>
      <c r="CL21" s="62" t="s">
        <v>10</v>
      </c>
    </row>
    <row r="22" spans="2:44" s="65" customFormat="1" ht="30" customHeight="1">
      <c r="B22" s="5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27"/>
      <c r="AR22" s="5"/>
    </row>
    <row r="23" spans="2:44" s="65" customFormat="1" ht="7" customHeight="1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33"/>
      <c r="AQ23" s="14"/>
      <c r="AR23" s="5"/>
    </row>
  </sheetData>
  <sheetProtection algorithmName="SHA-512" hashValue="0u1C/JtkqtDA0PnnA6NhCoztRD7oMeVDcYaGgDfh2KDgI8gpEzUXqxktOZW0qUOIxutLyKOJR0cvLE8/TmWu7g==" saltValue="SlHHDtCeZA9OVR5dm1rOTA==" spinCount="100000" sheet="1" objects="1" scenarios="1"/>
  <mergeCells count="32">
    <mergeCell ref="F21:J21"/>
    <mergeCell ref="L21:AF21"/>
    <mergeCell ref="AG21:AM21"/>
    <mergeCell ref="AN21:AP21"/>
    <mergeCell ref="F19:J19"/>
    <mergeCell ref="L19:AF19"/>
    <mergeCell ref="AG19:AM19"/>
    <mergeCell ref="AN19:AP19"/>
    <mergeCell ref="E18:I18"/>
    <mergeCell ref="K18:AF18"/>
    <mergeCell ref="AG18:AM18"/>
    <mergeCell ref="AN18:AP18"/>
    <mergeCell ref="F20:J20"/>
    <mergeCell ref="L20:AF20"/>
    <mergeCell ref="AG20:AM20"/>
    <mergeCell ref="AN20:AP20"/>
    <mergeCell ref="D17:H17"/>
    <mergeCell ref="J17:AF17"/>
    <mergeCell ref="AG17:AM17"/>
    <mergeCell ref="AN17:AP17"/>
    <mergeCell ref="AG16:AM16"/>
    <mergeCell ref="AN16:AP16"/>
    <mergeCell ref="AM9:AN9"/>
    <mergeCell ref="AM11:AP11"/>
    <mergeCell ref="AS11:AT13"/>
    <mergeCell ref="AM12:AP12"/>
    <mergeCell ref="C14:G14"/>
    <mergeCell ref="I14:AF14"/>
    <mergeCell ref="AG14:AM14"/>
    <mergeCell ref="AN14:AP14"/>
    <mergeCell ref="L7:AO7"/>
    <mergeCell ref="AR2:BE2"/>
  </mergeCells>
  <hyperlinks>
    <hyperlink ref="A20" location="'D.2.01.2 - Zdravotnické t...'!C2" display="/"/>
    <hyperlink ref="A21" location="'D.2.01.2 - Zdravotnické t...'!C2" display="/"/>
    <hyperlink ref="A19" location="'D.2.01.2 - Zdravotnické 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4B486-BEA1-4BD6-B001-230CB256D029}">
  <sheetPr>
    <pageSetUpPr fitToPage="1"/>
  </sheetPr>
  <dimension ref="A1:BM121"/>
  <sheetViews>
    <sheetView showGridLines="0" zoomScale="85" zoomScaleNormal="85" workbookViewId="0" topLeftCell="A101">
      <selection activeCell="K120" sqref="B1:K120"/>
    </sheetView>
  </sheetViews>
  <sheetFormatPr defaultColWidth="9.140625" defaultRowHeight="15"/>
  <cols>
    <col min="1" max="1" width="6.8515625" style="1" customWidth="1"/>
    <col min="2" max="2" width="1.421875" style="1" customWidth="1"/>
    <col min="3" max="3" width="3.421875" style="1" customWidth="1"/>
    <col min="4" max="4" width="3.57421875" style="1" customWidth="1"/>
    <col min="5" max="5" width="14.00390625" style="1" customWidth="1"/>
    <col min="6" max="6" width="82.421875" style="1" customWidth="1"/>
    <col min="7" max="7" width="5.7109375" style="1" customWidth="1"/>
    <col min="8" max="8" width="9.421875" style="1" customWidth="1"/>
    <col min="9" max="10" width="16.421875" style="1" customWidth="1"/>
    <col min="11" max="11" width="1.8515625" style="1" customWidth="1"/>
    <col min="12" max="12" width="7.57421875" style="1" customWidth="1"/>
    <col min="13" max="13" width="8.8515625" style="1" hidden="1" customWidth="1"/>
    <col min="14" max="14" width="8.7109375" style="1" customWidth="1"/>
    <col min="15" max="20" width="11.57421875" style="1" hidden="1" customWidth="1"/>
    <col min="21" max="21" width="13.421875" style="1" hidden="1" customWidth="1"/>
    <col min="22" max="22" width="10.140625" style="1" customWidth="1"/>
    <col min="23" max="23" width="13.421875" style="1" customWidth="1"/>
    <col min="24" max="24" width="10.140625" style="1" customWidth="1"/>
    <col min="25" max="25" width="12.28125" style="1" customWidth="1"/>
    <col min="26" max="26" width="9.00390625" style="1" customWidth="1"/>
    <col min="27" max="27" width="12.28125" style="1" customWidth="1"/>
    <col min="28" max="28" width="13.421875" style="1" customWidth="1"/>
    <col min="29" max="29" width="9.00390625" style="1" customWidth="1"/>
    <col min="30" max="30" width="12.28125" style="1" customWidth="1"/>
    <col min="31" max="31" width="13.421875" style="1" customWidth="1"/>
    <col min="32" max="16384" width="8.7109375" style="1" customWidth="1"/>
  </cols>
  <sheetData>
    <row r="1" spans="1:11" ht="1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46" ht="37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 t="s">
        <v>0</v>
      </c>
      <c r="M2" s="71"/>
      <c r="N2" s="71"/>
      <c r="O2" s="71"/>
      <c r="P2" s="71"/>
      <c r="Q2" s="71"/>
      <c r="R2" s="71"/>
      <c r="S2" s="71"/>
      <c r="T2" s="71"/>
      <c r="U2" s="71"/>
      <c r="V2" s="71"/>
      <c r="AT2" s="2" t="s">
        <v>1</v>
      </c>
    </row>
    <row r="3" spans="1:12" s="6" customFormat="1" ht="7" customHeight="1">
      <c r="A3" s="74"/>
      <c r="B3" s="75"/>
      <c r="C3" s="76"/>
      <c r="D3" s="76"/>
      <c r="E3" s="76"/>
      <c r="F3" s="76"/>
      <c r="G3" s="76"/>
      <c r="H3" s="76"/>
      <c r="I3" s="76"/>
      <c r="J3" s="76"/>
      <c r="K3" s="76"/>
      <c r="L3" s="5"/>
    </row>
    <row r="4" spans="1:12" s="6" customFormat="1" ht="25" customHeight="1">
      <c r="A4" s="74"/>
      <c r="B4" s="77"/>
      <c r="C4" s="78" t="s">
        <v>146</v>
      </c>
      <c r="D4" s="74"/>
      <c r="E4" s="74"/>
      <c r="F4" s="74"/>
      <c r="G4" s="74"/>
      <c r="H4" s="74"/>
      <c r="I4" s="74"/>
      <c r="J4" s="74"/>
      <c r="K4" s="74"/>
      <c r="L4" s="5"/>
    </row>
    <row r="5" spans="1:12" s="6" customFormat="1" ht="7" customHeight="1">
      <c r="A5" s="74"/>
      <c r="B5" s="77"/>
      <c r="C5" s="74"/>
      <c r="D5" s="74"/>
      <c r="E5" s="74"/>
      <c r="F5" s="74"/>
      <c r="G5" s="74"/>
      <c r="H5" s="74"/>
      <c r="I5" s="74"/>
      <c r="J5" s="74"/>
      <c r="K5" s="74"/>
      <c r="L5" s="5"/>
    </row>
    <row r="6" spans="1:12" s="6" customFormat="1" ht="12" customHeight="1">
      <c r="A6" s="74"/>
      <c r="B6" s="77"/>
      <c r="C6" s="79" t="s">
        <v>4</v>
      </c>
      <c r="D6" s="74"/>
      <c r="E6" s="74"/>
      <c r="F6" s="74"/>
      <c r="G6" s="74"/>
      <c r="H6" s="74"/>
      <c r="I6" s="74"/>
      <c r="J6" s="74"/>
      <c r="K6" s="74"/>
      <c r="L6" s="5"/>
    </row>
    <row r="7" spans="1:12" s="6" customFormat="1" ht="16.5" customHeight="1">
      <c r="A7" s="74"/>
      <c r="B7" s="77"/>
      <c r="C7" s="74"/>
      <c r="D7" s="74"/>
      <c r="E7" s="80" t="s">
        <v>145</v>
      </c>
      <c r="F7" s="81"/>
      <c r="G7" s="81"/>
      <c r="H7" s="81"/>
      <c r="I7" s="74"/>
      <c r="J7" s="74"/>
      <c r="K7" s="74"/>
      <c r="L7" s="5"/>
    </row>
    <row r="8" spans="1:12" ht="12" customHeight="1">
      <c r="A8" s="73"/>
      <c r="B8" s="82"/>
      <c r="C8" s="79" t="s">
        <v>5</v>
      </c>
      <c r="D8" s="73"/>
      <c r="E8" s="73"/>
      <c r="F8" s="73"/>
      <c r="G8" s="73"/>
      <c r="H8" s="73"/>
      <c r="I8" s="73"/>
      <c r="J8" s="73"/>
      <c r="K8" s="73"/>
      <c r="L8" s="3"/>
    </row>
    <row r="9" spans="1:12" ht="16.5" customHeight="1">
      <c r="A9" s="73"/>
      <c r="B9" s="82"/>
      <c r="C9" s="73"/>
      <c r="D9" s="73"/>
      <c r="E9" s="80" t="s">
        <v>6</v>
      </c>
      <c r="F9" s="83"/>
      <c r="G9" s="83"/>
      <c r="H9" s="83"/>
      <c r="I9" s="73"/>
      <c r="J9" s="73"/>
      <c r="K9" s="73"/>
      <c r="L9" s="3"/>
    </row>
    <row r="10" spans="1:12" ht="12" customHeight="1">
      <c r="A10" s="73"/>
      <c r="B10" s="82"/>
      <c r="C10" s="79" t="s">
        <v>7</v>
      </c>
      <c r="D10" s="73"/>
      <c r="E10" s="73"/>
      <c r="F10" s="73"/>
      <c r="G10" s="73"/>
      <c r="H10" s="73"/>
      <c r="I10" s="73"/>
      <c r="J10" s="73"/>
      <c r="K10" s="73"/>
      <c r="L10" s="3"/>
    </row>
    <row r="11" spans="1:12" s="6" customFormat="1" ht="16.5" customHeight="1">
      <c r="A11" s="74"/>
      <c r="B11" s="77"/>
      <c r="C11" s="74"/>
      <c r="D11" s="74"/>
      <c r="E11" s="84" t="s">
        <v>8</v>
      </c>
      <c r="F11" s="85"/>
      <c r="G11" s="85"/>
      <c r="H11" s="85"/>
      <c r="I11" s="74"/>
      <c r="J11" s="74"/>
      <c r="K11" s="74"/>
      <c r="L11" s="5"/>
    </row>
    <row r="12" spans="1:12" s="6" customFormat="1" ht="12" customHeight="1">
      <c r="A12" s="74"/>
      <c r="B12" s="77"/>
      <c r="C12" s="79" t="s">
        <v>9</v>
      </c>
      <c r="D12" s="74"/>
      <c r="E12" s="74"/>
      <c r="F12" s="74"/>
      <c r="G12" s="74"/>
      <c r="H12" s="74"/>
      <c r="I12" s="74"/>
      <c r="J12" s="74"/>
      <c r="K12" s="74"/>
      <c r="L12" s="5"/>
    </row>
    <row r="13" spans="1:12" s="6" customFormat="1" ht="16.5" customHeight="1">
      <c r="A13" s="74"/>
      <c r="B13" s="77"/>
      <c r="C13" s="74"/>
      <c r="D13" s="74"/>
      <c r="E13" s="86" t="s">
        <v>421</v>
      </c>
      <c r="F13" s="85"/>
      <c r="G13" s="85"/>
      <c r="H13" s="85"/>
      <c r="I13" s="74"/>
      <c r="J13" s="74"/>
      <c r="K13" s="74"/>
      <c r="L13" s="5"/>
    </row>
    <row r="14" spans="1:12" s="6" customFormat="1" ht="7" customHeight="1">
      <c r="A14" s="74"/>
      <c r="B14" s="77"/>
      <c r="C14" s="74"/>
      <c r="D14" s="74"/>
      <c r="E14" s="74"/>
      <c r="F14" s="74"/>
      <c r="G14" s="74"/>
      <c r="H14" s="74"/>
      <c r="I14" s="74"/>
      <c r="J14" s="74"/>
      <c r="K14" s="74"/>
      <c r="L14" s="5"/>
    </row>
    <row r="15" spans="1:12" s="6" customFormat="1" ht="12" customHeight="1">
      <c r="A15" s="74"/>
      <c r="B15" s="77"/>
      <c r="C15" s="79" t="s">
        <v>11</v>
      </c>
      <c r="D15" s="74"/>
      <c r="E15" s="74"/>
      <c r="F15" s="87" t="s">
        <v>12</v>
      </c>
      <c r="G15" s="74"/>
      <c r="H15" s="74"/>
      <c r="I15" s="79" t="s">
        <v>13</v>
      </c>
      <c r="J15" s="125"/>
      <c r="K15" s="74"/>
      <c r="L15" s="5"/>
    </row>
    <row r="16" spans="1:12" s="6" customFormat="1" ht="7" customHeight="1">
      <c r="A16" s="74"/>
      <c r="B16" s="77"/>
      <c r="C16" s="74"/>
      <c r="D16" s="74"/>
      <c r="E16" s="74"/>
      <c r="F16" s="74"/>
      <c r="G16" s="74"/>
      <c r="H16" s="74"/>
      <c r="I16" s="74"/>
      <c r="J16" s="74"/>
      <c r="K16" s="74"/>
      <c r="L16" s="5"/>
    </row>
    <row r="17" spans="1:12" s="6" customFormat="1" ht="40.15" customHeight="1">
      <c r="A17" s="74"/>
      <c r="B17" s="77"/>
      <c r="C17" s="79" t="s">
        <v>14</v>
      </c>
      <c r="D17" s="74"/>
      <c r="E17" s="74"/>
      <c r="F17" s="87" t="s">
        <v>148</v>
      </c>
      <c r="G17" s="74"/>
      <c r="H17" s="74"/>
      <c r="I17" s="79" t="s">
        <v>16</v>
      </c>
      <c r="J17" s="88"/>
      <c r="K17" s="74"/>
      <c r="L17" s="5"/>
    </row>
    <row r="18" spans="1:12" s="6" customFormat="1" ht="15.25" customHeight="1">
      <c r="A18" s="74"/>
      <c r="B18" s="77"/>
      <c r="C18" s="79" t="s">
        <v>15</v>
      </c>
      <c r="D18" s="74"/>
      <c r="E18" s="74"/>
      <c r="F18" s="124" t="s">
        <v>149</v>
      </c>
      <c r="G18" s="74"/>
      <c r="H18" s="74"/>
      <c r="I18" s="79" t="s">
        <v>17</v>
      </c>
      <c r="J18" s="88"/>
      <c r="K18" s="74"/>
      <c r="L18" s="5"/>
    </row>
    <row r="19" spans="1:12" s="6" customFormat="1" ht="10.4" customHeight="1">
      <c r="A19" s="74"/>
      <c r="B19" s="77"/>
      <c r="C19" s="74"/>
      <c r="D19" s="74"/>
      <c r="E19" s="74"/>
      <c r="F19" s="74"/>
      <c r="G19" s="74"/>
      <c r="H19" s="74"/>
      <c r="I19" s="74"/>
      <c r="J19" s="74"/>
      <c r="K19" s="74"/>
      <c r="L19" s="5"/>
    </row>
    <row r="20" spans="1:12" s="6" customFormat="1" ht="29.25" customHeight="1">
      <c r="A20" s="74"/>
      <c r="B20" s="77"/>
      <c r="C20" s="89" t="s">
        <v>20</v>
      </c>
      <c r="D20" s="90"/>
      <c r="E20" s="90"/>
      <c r="F20" s="90"/>
      <c r="G20" s="90"/>
      <c r="H20" s="90"/>
      <c r="I20" s="90"/>
      <c r="J20" s="91" t="s">
        <v>21</v>
      </c>
      <c r="K20" s="90"/>
      <c r="L20" s="5"/>
    </row>
    <row r="21" spans="1:12" s="6" customFormat="1" ht="10.4" customHeight="1">
      <c r="A21" s="74"/>
      <c r="B21" s="77"/>
      <c r="C21" s="74"/>
      <c r="D21" s="74"/>
      <c r="E21" s="74"/>
      <c r="F21" s="74"/>
      <c r="G21" s="74"/>
      <c r="H21" s="74"/>
      <c r="I21" s="74"/>
      <c r="J21" s="74"/>
      <c r="K21" s="74"/>
      <c r="L21" s="5"/>
    </row>
    <row r="22" spans="1:47" s="6" customFormat="1" ht="22.9" customHeight="1">
      <c r="A22" s="74"/>
      <c r="B22" s="77"/>
      <c r="C22" s="92" t="s">
        <v>22</v>
      </c>
      <c r="D22" s="74"/>
      <c r="E22" s="74"/>
      <c r="F22" s="74"/>
      <c r="G22" s="74"/>
      <c r="H22" s="74"/>
      <c r="I22" s="74"/>
      <c r="J22" s="93">
        <f>J47</f>
        <v>0</v>
      </c>
      <c r="K22" s="74"/>
      <c r="L22" s="5"/>
      <c r="AU22" s="2" t="s">
        <v>23</v>
      </c>
    </row>
    <row r="23" spans="1:12" s="22" customFormat="1" ht="25" customHeight="1">
      <c r="A23" s="94"/>
      <c r="B23" s="95"/>
      <c r="C23" s="94"/>
      <c r="D23" s="96" t="s">
        <v>24</v>
      </c>
      <c r="E23" s="97"/>
      <c r="F23" s="97"/>
      <c r="G23" s="97"/>
      <c r="H23" s="97"/>
      <c r="I23" s="97"/>
      <c r="J23" s="98">
        <f>J48</f>
        <v>0</v>
      </c>
      <c r="K23" s="94"/>
      <c r="L23" s="21"/>
    </row>
    <row r="24" spans="1:12" s="6" customFormat="1" ht="21.75" customHeight="1">
      <c r="A24" s="74"/>
      <c r="B24" s="77"/>
      <c r="C24" s="74"/>
      <c r="D24" s="74"/>
      <c r="E24" s="74"/>
      <c r="F24" s="74"/>
      <c r="G24" s="74"/>
      <c r="H24" s="74"/>
      <c r="I24" s="74"/>
      <c r="J24" s="74"/>
      <c r="K24" s="74"/>
      <c r="L24" s="5"/>
    </row>
    <row r="25" spans="1:12" s="6" customFormat="1" ht="7" customHeight="1">
      <c r="A25" s="74"/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5"/>
    </row>
    <row r="26" spans="1:11" ht="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</row>
    <row r="28" spans="1:11" ht="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</row>
    <row r="29" spans="1:12" s="6" customFormat="1" ht="7" customHeight="1">
      <c r="A29" s="74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5"/>
    </row>
    <row r="30" spans="1:12" s="6" customFormat="1" ht="25" customHeight="1">
      <c r="A30" s="74"/>
      <c r="B30" s="77"/>
      <c r="C30" s="78" t="s">
        <v>147</v>
      </c>
      <c r="D30" s="74"/>
      <c r="E30" s="74"/>
      <c r="F30" s="74"/>
      <c r="G30" s="74"/>
      <c r="H30" s="74"/>
      <c r="I30" s="74"/>
      <c r="J30" s="74"/>
      <c r="K30" s="74"/>
      <c r="L30" s="5"/>
    </row>
    <row r="31" spans="1:12" s="6" customFormat="1" ht="7" customHeight="1">
      <c r="A31" s="74"/>
      <c r="B31" s="77"/>
      <c r="C31" s="74"/>
      <c r="D31" s="74"/>
      <c r="E31" s="74"/>
      <c r="F31" s="74"/>
      <c r="G31" s="74"/>
      <c r="H31" s="74"/>
      <c r="I31" s="74"/>
      <c r="J31" s="74"/>
      <c r="K31" s="74"/>
      <c r="L31" s="5"/>
    </row>
    <row r="32" spans="1:12" s="6" customFormat="1" ht="12" customHeight="1">
      <c r="A32" s="74"/>
      <c r="B32" s="77"/>
      <c r="C32" s="79" t="s">
        <v>4</v>
      </c>
      <c r="D32" s="74"/>
      <c r="E32" s="74"/>
      <c r="F32" s="74"/>
      <c r="G32" s="74"/>
      <c r="H32" s="74"/>
      <c r="I32" s="74"/>
      <c r="J32" s="74"/>
      <c r="K32" s="74"/>
      <c r="L32" s="5"/>
    </row>
    <row r="33" spans="1:12" s="6" customFormat="1" ht="16.5" customHeight="1">
      <c r="A33" s="74"/>
      <c r="B33" s="77"/>
      <c r="C33" s="74"/>
      <c r="D33" s="74"/>
      <c r="E33" s="80" t="s">
        <v>145</v>
      </c>
      <c r="F33" s="81"/>
      <c r="G33" s="81"/>
      <c r="H33" s="81"/>
      <c r="I33" s="74"/>
      <c r="J33" s="74"/>
      <c r="K33" s="74"/>
      <c r="L33" s="5"/>
    </row>
    <row r="34" spans="1:12" ht="12" customHeight="1">
      <c r="A34" s="73"/>
      <c r="B34" s="82"/>
      <c r="C34" s="79" t="s">
        <v>5</v>
      </c>
      <c r="D34" s="73"/>
      <c r="E34" s="73"/>
      <c r="F34" s="73"/>
      <c r="G34" s="73"/>
      <c r="H34" s="73"/>
      <c r="I34" s="73"/>
      <c r="J34" s="73"/>
      <c r="K34" s="73"/>
      <c r="L34" s="3"/>
    </row>
    <row r="35" spans="1:12" ht="16.5" customHeight="1">
      <c r="A35" s="73"/>
      <c r="B35" s="82"/>
      <c r="C35" s="73"/>
      <c r="D35" s="73"/>
      <c r="E35" s="80" t="s">
        <v>6</v>
      </c>
      <c r="F35" s="83"/>
      <c r="G35" s="83"/>
      <c r="H35" s="83"/>
      <c r="I35" s="73"/>
      <c r="J35" s="73"/>
      <c r="K35" s="73"/>
      <c r="L35" s="3"/>
    </row>
    <row r="36" spans="1:12" ht="12" customHeight="1">
      <c r="A36" s="73"/>
      <c r="B36" s="82"/>
      <c r="C36" s="79" t="s">
        <v>7</v>
      </c>
      <c r="D36" s="73"/>
      <c r="E36" s="73"/>
      <c r="F36" s="73"/>
      <c r="G36" s="73"/>
      <c r="H36" s="73"/>
      <c r="I36" s="73"/>
      <c r="J36" s="73"/>
      <c r="K36" s="73"/>
      <c r="L36" s="3"/>
    </row>
    <row r="37" spans="1:12" s="6" customFormat="1" ht="16.5" customHeight="1">
      <c r="A37" s="74"/>
      <c r="B37" s="77"/>
      <c r="C37" s="74"/>
      <c r="D37" s="74"/>
      <c r="E37" s="84" t="s">
        <v>8</v>
      </c>
      <c r="F37" s="85"/>
      <c r="G37" s="85"/>
      <c r="H37" s="85"/>
      <c r="I37" s="74"/>
      <c r="J37" s="74"/>
      <c r="K37" s="74"/>
      <c r="L37" s="5"/>
    </row>
    <row r="38" spans="1:12" s="6" customFormat="1" ht="12" customHeight="1">
      <c r="A38" s="74"/>
      <c r="B38" s="77"/>
      <c r="C38" s="79" t="s">
        <v>9</v>
      </c>
      <c r="D38" s="74"/>
      <c r="E38" s="74"/>
      <c r="F38" s="74"/>
      <c r="G38" s="74"/>
      <c r="H38" s="74"/>
      <c r="I38" s="74"/>
      <c r="J38" s="74"/>
      <c r="K38" s="74"/>
      <c r="L38" s="5"/>
    </row>
    <row r="39" spans="1:12" s="6" customFormat="1" ht="16.5" customHeight="1">
      <c r="A39" s="74"/>
      <c r="B39" s="77"/>
      <c r="C39" s="74"/>
      <c r="D39" s="74"/>
      <c r="E39" s="86" t="s">
        <v>421</v>
      </c>
      <c r="F39" s="85"/>
      <c r="G39" s="85"/>
      <c r="H39" s="85"/>
      <c r="I39" s="74"/>
      <c r="J39" s="74"/>
      <c r="K39" s="74"/>
      <c r="L39" s="5"/>
    </row>
    <row r="40" spans="1:12" s="6" customFormat="1" ht="7" customHeight="1">
      <c r="A40" s="74"/>
      <c r="B40" s="77"/>
      <c r="C40" s="74"/>
      <c r="D40" s="74"/>
      <c r="E40" s="74"/>
      <c r="F40" s="74"/>
      <c r="G40" s="74"/>
      <c r="H40" s="74"/>
      <c r="I40" s="74"/>
      <c r="J40" s="74"/>
      <c r="K40" s="74"/>
      <c r="L40" s="5"/>
    </row>
    <row r="41" spans="1:12" s="6" customFormat="1" ht="12" customHeight="1">
      <c r="A41" s="74"/>
      <c r="B41" s="77"/>
      <c r="C41" s="79" t="s">
        <v>11</v>
      </c>
      <c r="D41" s="74"/>
      <c r="E41" s="74"/>
      <c r="F41" s="87" t="s">
        <v>12</v>
      </c>
      <c r="G41" s="74"/>
      <c r="H41" s="74"/>
      <c r="I41" s="79" t="s">
        <v>13</v>
      </c>
      <c r="J41" s="101"/>
      <c r="K41" s="74"/>
      <c r="L41" s="5"/>
    </row>
    <row r="42" spans="1:12" s="6" customFormat="1" ht="7" customHeight="1">
      <c r="A42" s="74"/>
      <c r="B42" s="77"/>
      <c r="C42" s="74"/>
      <c r="D42" s="74"/>
      <c r="E42" s="74"/>
      <c r="F42" s="74"/>
      <c r="G42" s="74"/>
      <c r="H42" s="74"/>
      <c r="I42" s="74"/>
      <c r="J42" s="74"/>
      <c r="K42" s="74"/>
      <c r="L42" s="5"/>
    </row>
    <row r="43" spans="1:12" s="6" customFormat="1" ht="40.15" customHeight="1">
      <c r="A43" s="74"/>
      <c r="B43" s="77"/>
      <c r="C43" s="79" t="s">
        <v>14</v>
      </c>
      <c r="D43" s="74"/>
      <c r="E43" s="74"/>
      <c r="F43" s="87" t="s">
        <v>148</v>
      </c>
      <c r="G43" s="74"/>
      <c r="H43" s="74"/>
      <c r="I43" s="79" t="s">
        <v>16</v>
      </c>
      <c r="J43" s="88"/>
      <c r="K43" s="74"/>
      <c r="L43" s="5"/>
    </row>
    <row r="44" spans="1:12" s="6" customFormat="1" ht="15.25" customHeight="1">
      <c r="A44" s="74"/>
      <c r="B44" s="77"/>
      <c r="C44" s="79" t="s">
        <v>15</v>
      </c>
      <c r="D44" s="74"/>
      <c r="E44" s="74"/>
      <c r="F44" s="87" t="str">
        <f>F18</f>
        <v xml:space="preserve">Na základě výběrového řešení </v>
      </c>
      <c r="G44" s="74"/>
      <c r="H44" s="74"/>
      <c r="I44" s="79" t="s">
        <v>17</v>
      </c>
      <c r="J44" s="88"/>
      <c r="K44" s="74"/>
      <c r="L44" s="5"/>
    </row>
    <row r="45" spans="1:12" s="6" customFormat="1" ht="10.4" customHeight="1">
      <c r="A45" s="74"/>
      <c r="B45" s="77"/>
      <c r="C45" s="74"/>
      <c r="D45" s="74"/>
      <c r="E45" s="74"/>
      <c r="F45" s="74"/>
      <c r="G45" s="74"/>
      <c r="H45" s="74"/>
      <c r="I45" s="74"/>
      <c r="J45" s="74"/>
      <c r="K45" s="74"/>
      <c r="L45" s="5"/>
    </row>
    <row r="46" spans="1:20" s="32" customFormat="1" ht="29.25" customHeight="1">
      <c r="A46" s="102"/>
      <c r="B46" s="103"/>
      <c r="C46" s="104" t="s">
        <v>25</v>
      </c>
      <c r="D46" s="105" t="s">
        <v>26</v>
      </c>
      <c r="E46" s="105" t="s">
        <v>27</v>
      </c>
      <c r="F46" s="105" t="s">
        <v>28</v>
      </c>
      <c r="G46" s="105" t="s">
        <v>29</v>
      </c>
      <c r="H46" s="105" t="s">
        <v>30</v>
      </c>
      <c r="I46" s="105" t="s">
        <v>31</v>
      </c>
      <c r="J46" s="105" t="s">
        <v>21</v>
      </c>
      <c r="K46" s="106"/>
      <c r="L46" s="26"/>
      <c r="M46" s="29" t="s">
        <v>10</v>
      </c>
      <c r="N46" s="30" t="s">
        <v>18</v>
      </c>
      <c r="O46" s="30" t="s">
        <v>32</v>
      </c>
      <c r="P46" s="30" t="s">
        <v>33</v>
      </c>
      <c r="Q46" s="30" t="s">
        <v>34</v>
      </c>
      <c r="R46" s="30" t="s">
        <v>35</v>
      </c>
      <c r="S46" s="30" t="s">
        <v>36</v>
      </c>
      <c r="T46" s="31" t="s">
        <v>37</v>
      </c>
    </row>
    <row r="47" spans="1:63" s="6" customFormat="1" ht="22.9" customHeight="1">
      <c r="A47" s="74"/>
      <c r="B47" s="77"/>
      <c r="C47" s="107" t="s">
        <v>38</v>
      </c>
      <c r="D47" s="74"/>
      <c r="E47" s="74"/>
      <c r="F47" s="74"/>
      <c r="G47" s="74"/>
      <c r="H47" s="74"/>
      <c r="I47" s="74"/>
      <c r="J47" s="108">
        <f>BK47</f>
        <v>0</v>
      </c>
      <c r="K47" s="74"/>
      <c r="L47" s="5"/>
      <c r="M47" s="35"/>
      <c r="N47" s="8"/>
      <c r="O47" s="8"/>
      <c r="P47" s="36">
        <f>P48</f>
        <v>0</v>
      </c>
      <c r="Q47" s="8"/>
      <c r="R47" s="36">
        <f>R48</f>
        <v>0</v>
      </c>
      <c r="S47" s="8"/>
      <c r="T47" s="37">
        <f>T48</f>
        <v>0</v>
      </c>
      <c r="AT47" s="2" t="s">
        <v>39</v>
      </c>
      <c r="AU47" s="2" t="s">
        <v>23</v>
      </c>
      <c r="BK47" s="38">
        <f>BK48</f>
        <v>0</v>
      </c>
    </row>
    <row r="48" spans="1:63" s="40" customFormat="1" ht="25.9" customHeight="1">
      <c r="A48" s="109"/>
      <c r="B48" s="110"/>
      <c r="C48" s="109"/>
      <c r="D48" s="111" t="s">
        <v>39</v>
      </c>
      <c r="E48" s="112" t="s">
        <v>40</v>
      </c>
      <c r="F48" s="112" t="s">
        <v>41</v>
      </c>
      <c r="G48" s="109"/>
      <c r="H48" s="109"/>
      <c r="I48" s="109"/>
      <c r="J48" s="113">
        <f>SUM(J49:J118)</f>
        <v>0</v>
      </c>
      <c r="K48" s="109"/>
      <c r="L48" s="39"/>
      <c r="M48" s="44"/>
      <c r="P48" s="45">
        <f>SUM(P49:P118)</f>
        <v>0</v>
      </c>
      <c r="R48" s="45">
        <f>SUM(R49:R118)</f>
        <v>0</v>
      </c>
      <c r="T48" s="46">
        <f>SUM(T49:T118)</f>
        <v>0</v>
      </c>
      <c r="AR48" s="41" t="s">
        <v>42</v>
      </c>
      <c r="AT48" s="47" t="s">
        <v>39</v>
      </c>
      <c r="AU48" s="47" t="s">
        <v>43</v>
      </c>
      <c r="AY48" s="41" t="s">
        <v>44</v>
      </c>
      <c r="BK48" s="48">
        <f>SUM(BK49:BK118)</f>
        <v>0</v>
      </c>
    </row>
    <row r="49" spans="1:65" s="6" customFormat="1" ht="16.5" customHeight="1">
      <c r="A49" s="74"/>
      <c r="B49" s="77"/>
      <c r="C49" s="114" t="s">
        <v>42</v>
      </c>
      <c r="D49" s="114" t="s">
        <v>45</v>
      </c>
      <c r="E49" s="115" t="s">
        <v>46</v>
      </c>
      <c r="F49" s="116" t="s">
        <v>47</v>
      </c>
      <c r="G49" s="117" t="s">
        <v>48</v>
      </c>
      <c r="H49" s="118">
        <v>2</v>
      </c>
      <c r="I49" s="61">
        <v>0</v>
      </c>
      <c r="J49" s="119">
        <f>H49*I49</f>
        <v>0</v>
      </c>
      <c r="K49" s="116"/>
      <c r="L49" s="49"/>
      <c r="M49" s="50" t="s">
        <v>10</v>
      </c>
      <c r="N49" s="51" t="s">
        <v>19</v>
      </c>
      <c r="O49" s="52">
        <v>0</v>
      </c>
      <c r="P49" s="52">
        <f>O49*H49</f>
        <v>0</v>
      </c>
      <c r="Q49" s="52">
        <v>0</v>
      </c>
      <c r="R49" s="52">
        <f>Q49*H49</f>
        <v>0</v>
      </c>
      <c r="S49" s="52">
        <v>0</v>
      </c>
      <c r="T49" s="53">
        <f>S49*H49</f>
        <v>0</v>
      </c>
      <c r="AR49" s="54" t="s">
        <v>49</v>
      </c>
      <c r="AT49" s="54" t="s">
        <v>45</v>
      </c>
      <c r="AU49" s="54" t="s">
        <v>42</v>
      </c>
      <c r="AY49" s="2" t="s">
        <v>44</v>
      </c>
      <c r="BE49" s="55">
        <f>IF(N49="základní",J49,0)</f>
        <v>0</v>
      </c>
      <c r="BF49" s="55">
        <f>IF(N49="snížená",J49,0)</f>
        <v>0</v>
      </c>
      <c r="BG49" s="55">
        <f>IF(N49="zákl. přenesená",J49,0)</f>
        <v>0</v>
      </c>
      <c r="BH49" s="55">
        <f>IF(N49="sníž. přenesená",J49,0)</f>
        <v>0</v>
      </c>
      <c r="BI49" s="55">
        <f>IF(N49="nulová",J49,0)</f>
        <v>0</v>
      </c>
      <c r="BJ49" s="2" t="s">
        <v>42</v>
      </c>
      <c r="BK49" s="55">
        <f>ROUND(I49*H49,2)</f>
        <v>0</v>
      </c>
      <c r="BL49" s="2" t="s">
        <v>49</v>
      </c>
      <c r="BM49" s="54" t="s">
        <v>2</v>
      </c>
    </row>
    <row r="50" spans="1:47" s="6" customFormat="1" ht="18">
      <c r="A50" s="74"/>
      <c r="B50" s="77"/>
      <c r="C50" s="74"/>
      <c r="D50" s="120" t="s">
        <v>50</v>
      </c>
      <c r="E50" s="74"/>
      <c r="F50" s="121" t="s">
        <v>143</v>
      </c>
      <c r="G50" s="74"/>
      <c r="H50" s="74"/>
      <c r="I50" s="123"/>
      <c r="J50" s="74"/>
      <c r="K50" s="74"/>
      <c r="L50" s="49"/>
      <c r="M50" s="58"/>
      <c r="T50" s="59"/>
      <c r="AT50" s="2" t="s">
        <v>50</v>
      </c>
      <c r="AU50" s="2" t="s">
        <v>42</v>
      </c>
    </row>
    <row r="51" spans="1:65" s="6" customFormat="1" ht="16.5" customHeight="1">
      <c r="A51" s="74"/>
      <c r="B51" s="77"/>
      <c r="C51" s="114" t="s">
        <v>2</v>
      </c>
      <c r="D51" s="114" t="s">
        <v>45</v>
      </c>
      <c r="E51" s="115" t="s">
        <v>51</v>
      </c>
      <c r="F51" s="116" t="s">
        <v>47</v>
      </c>
      <c r="G51" s="117" t="s">
        <v>48</v>
      </c>
      <c r="H51" s="118">
        <v>1</v>
      </c>
      <c r="I51" s="61">
        <v>0</v>
      </c>
      <c r="J51" s="119">
        <f>H51*I51</f>
        <v>0</v>
      </c>
      <c r="K51" s="116"/>
      <c r="L51" s="49"/>
      <c r="M51" s="50" t="s">
        <v>10</v>
      </c>
      <c r="N51" s="51" t="s">
        <v>19</v>
      </c>
      <c r="O51" s="52">
        <v>0</v>
      </c>
      <c r="P51" s="52">
        <f>O51*H51</f>
        <v>0</v>
      </c>
      <c r="Q51" s="52">
        <v>0</v>
      </c>
      <c r="R51" s="52">
        <f>Q51*H51</f>
        <v>0</v>
      </c>
      <c r="S51" s="52">
        <v>0</v>
      </c>
      <c r="T51" s="53">
        <f>S51*H51</f>
        <v>0</v>
      </c>
      <c r="AR51" s="54" t="s">
        <v>49</v>
      </c>
      <c r="AT51" s="54" t="s">
        <v>45</v>
      </c>
      <c r="AU51" s="54" t="s">
        <v>42</v>
      </c>
      <c r="AY51" s="2" t="s">
        <v>44</v>
      </c>
      <c r="BE51" s="55">
        <f>IF(N51="základní",J51,0)</f>
        <v>0</v>
      </c>
      <c r="BF51" s="55">
        <f>IF(N51="snížená",J51,0)</f>
        <v>0</v>
      </c>
      <c r="BG51" s="55">
        <f>IF(N51="zákl. přenesená",J51,0)</f>
        <v>0</v>
      </c>
      <c r="BH51" s="55">
        <f>IF(N51="sníž. přenesená",J51,0)</f>
        <v>0</v>
      </c>
      <c r="BI51" s="55">
        <f>IF(N51="nulová",J51,0)</f>
        <v>0</v>
      </c>
      <c r="BJ51" s="2" t="s">
        <v>42</v>
      </c>
      <c r="BK51" s="55">
        <f>ROUND(I51*H51,2)</f>
        <v>0</v>
      </c>
      <c r="BL51" s="2" t="s">
        <v>49</v>
      </c>
      <c r="BM51" s="54" t="s">
        <v>49</v>
      </c>
    </row>
    <row r="52" spans="1:47" s="6" customFormat="1" ht="18">
      <c r="A52" s="74"/>
      <c r="B52" s="77"/>
      <c r="C52" s="74"/>
      <c r="D52" s="120" t="s">
        <v>50</v>
      </c>
      <c r="E52" s="74"/>
      <c r="F52" s="121" t="s">
        <v>143</v>
      </c>
      <c r="G52" s="74"/>
      <c r="H52" s="74"/>
      <c r="I52" s="123"/>
      <c r="J52" s="74"/>
      <c r="K52" s="74"/>
      <c r="L52" s="49"/>
      <c r="M52" s="58"/>
      <c r="T52" s="59"/>
      <c r="AT52" s="2" t="s">
        <v>50</v>
      </c>
      <c r="AU52" s="2" t="s">
        <v>42</v>
      </c>
    </row>
    <row r="53" spans="1:65" s="6" customFormat="1" ht="16.5" customHeight="1">
      <c r="A53" s="74"/>
      <c r="B53" s="77"/>
      <c r="C53" s="114" t="s">
        <v>52</v>
      </c>
      <c r="D53" s="114" t="s">
        <v>45</v>
      </c>
      <c r="E53" s="115" t="s">
        <v>53</v>
      </c>
      <c r="F53" s="116" t="s">
        <v>47</v>
      </c>
      <c r="G53" s="117" t="s">
        <v>48</v>
      </c>
      <c r="H53" s="118">
        <v>1</v>
      </c>
      <c r="I53" s="61">
        <v>0</v>
      </c>
      <c r="J53" s="119">
        <f>H53*I53</f>
        <v>0</v>
      </c>
      <c r="K53" s="116"/>
      <c r="L53" s="49"/>
      <c r="M53" s="50" t="s">
        <v>10</v>
      </c>
      <c r="N53" s="51" t="s">
        <v>19</v>
      </c>
      <c r="O53" s="52">
        <v>0</v>
      </c>
      <c r="P53" s="52">
        <f>O53*H53</f>
        <v>0</v>
      </c>
      <c r="Q53" s="52">
        <v>0</v>
      </c>
      <c r="R53" s="52">
        <f>Q53*H53</f>
        <v>0</v>
      </c>
      <c r="S53" s="52">
        <v>0</v>
      </c>
      <c r="T53" s="53">
        <f>S53*H53</f>
        <v>0</v>
      </c>
      <c r="AR53" s="54" t="s">
        <v>49</v>
      </c>
      <c r="AT53" s="54" t="s">
        <v>45</v>
      </c>
      <c r="AU53" s="54" t="s">
        <v>42</v>
      </c>
      <c r="AY53" s="2" t="s">
        <v>44</v>
      </c>
      <c r="BE53" s="55">
        <f>IF(N53="základní",J53,0)</f>
        <v>0</v>
      </c>
      <c r="BF53" s="55">
        <f>IF(N53="snížená",J53,0)</f>
        <v>0</v>
      </c>
      <c r="BG53" s="55">
        <f>IF(N53="zákl. přenesená",J53,0)</f>
        <v>0</v>
      </c>
      <c r="BH53" s="55">
        <f>IF(N53="sníž. přenesená",J53,0)</f>
        <v>0</v>
      </c>
      <c r="BI53" s="55">
        <f>IF(N53="nulová",J53,0)</f>
        <v>0</v>
      </c>
      <c r="BJ53" s="2" t="s">
        <v>42</v>
      </c>
      <c r="BK53" s="55">
        <f>ROUND(I53*H53,2)</f>
        <v>0</v>
      </c>
      <c r="BL53" s="2" t="s">
        <v>49</v>
      </c>
      <c r="BM53" s="54" t="s">
        <v>54</v>
      </c>
    </row>
    <row r="54" spans="1:47" s="6" customFormat="1" ht="18">
      <c r="A54" s="74"/>
      <c r="B54" s="77"/>
      <c r="C54" s="74"/>
      <c r="D54" s="120" t="s">
        <v>50</v>
      </c>
      <c r="E54" s="74"/>
      <c r="F54" s="121" t="s">
        <v>143</v>
      </c>
      <c r="G54" s="74"/>
      <c r="H54" s="74"/>
      <c r="I54" s="123"/>
      <c r="J54" s="74"/>
      <c r="K54" s="74"/>
      <c r="L54" s="49"/>
      <c r="M54" s="58"/>
      <c r="T54" s="59"/>
      <c r="AT54" s="2" t="s">
        <v>50</v>
      </c>
      <c r="AU54" s="2" t="s">
        <v>42</v>
      </c>
    </row>
    <row r="55" spans="1:65" s="6" customFormat="1" ht="16.5" customHeight="1">
      <c r="A55" s="74"/>
      <c r="B55" s="77"/>
      <c r="C55" s="114" t="s">
        <v>49</v>
      </c>
      <c r="D55" s="114" t="s">
        <v>45</v>
      </c>
      <c r="E55" s="115" t="s">
        <v>55</v>
      </c>
      <c r="F55" s="116" t="s">
        <v>56</v>
      </c>
      <c r="G55" s="117" t="s">
        <v>48</v>
      </c>
      <c r="H55" s="118">
        <v>1</v>
      </c>
      <c r="I55" s="61">
        <v>0</v>
      </c>
      <c r="J55" s="119">
        <f>H55*I55</f>
        <v>0</v>
      </c>
      <c r="K55" s="116"/>
      <c r="L55" s="49"/>
      <c r="M55" s="50" t="s">
        <v>10</v>
      </c>
      <c r="N55" s="51" t="s">
        <v>19</v>
      </c>
      <c r="O55" s="52">
        <v>0</v>
      </c>
      <c r="P55" s="52">
        <f>O55*H55</f>
        <v>0</v>
      </c>
      <c r="Q55" s="52">
        <v>0</v>
      </c>
      <c r="R55" s="52">
        <f>Q55*H55</f>
        <v>0</v>
      </c>
      <c r="S55" s="52">
        <v>0</v>
      </c>
      <c r="T55" s="53">
        <f>S55*H55</f>
        <v>0</v>
      </c>
      <c r="AR55" s="54" t="s">
        <v>49</v>
      </c>
      <c r="AT55" s="54" t="s">
        <v>45</v>
      </c>
      <c r="AU55" s="54" t="s">
        <v>42</v>
      </c>
      <c r="AY55" s="2" t="s">
        <v>44</v>
      </c>
      <c r="BE55" s="55">
        <f>IF(N55="základní",J55,0)</f>
        <v>0</v>
      </c>
      <c r="BF55" s="55">
        <f>IF(N55="snížená",J55,0)</f>
        <v>0</v>
      </c>
      <c r="BG55" s="55">
        <f>IF(N55="zákl. přenesená",J55,0)</f>
        <v>0</v>
      </c>
      <c r="BH55" s="55">
        <f>IF(N55="sníž. přenesená",J55,0)</f>
        <v>0</v>
      </c>
      <c r="BI55" s="55">
        <f>IF(N55="nulová",J55,0)</f>
        <v>0</v>
      </c>
      <c r="BJ55" s="2" t="s">
        <v>42</v>
      </c>
      <c r="BK55" s="55">
        <f>ROUND(I55*H55,2)</f>
        <v>0</v>
      </c>
      <c r="BL55" s="2" t="s">
        <v>49</v>
      </c>
      <c r="BM55" s="54" t="s">
        <v>57</v>
      </c>
    </row>
    <row r="56" spans="1:47" s="6" customFormat="1" ht="18">
      <c r="A56" s="74"/>
      <c r="B56" s="77"/>
      <c r="C56" s="74"/>
      <c r="D56" s="120" t="s">
        <v>50</v>
      </c>
      <c r="E56" s="74"/>
      <c r="F56" s="121" t="s">
        <v>143</v>
      </c>
      <c r="G56" s="74"/>
      <c r="H56" s="74"/>
      <c r="I56" s="123"/>
      <c r="J56" s="74"/>
      <c r="K56" s="74"/>
      <c r="L56" s="49"/>
      <c r="M56" s="58"/>
      <c r="T56" s="59"/>
      <c r="AT56" s="2" t="s">
        <v>50</v>
      </c>
      <c r="AU56" s="2" t="s">
        <v>42</v>
      </c>
    </row>
    <row r="57" spans="1:65" s="6" customFormat="1" ht="16.5" customHeight="1">
      <c r="A57" s="74"/>
      <c r="B57" s="77"/>
      <c r="C57" s="114" t="s">
        <v>58</v>
      </c>
      <c r="D57" s="114" t="s">
        <v>45</v>
      </c>
      <c r="E57" s="115" t="s">
        <v>59</v>
      </c>
      <c r="F57" s="116" t="s">
        <v>47</v>
      </c>
      <c r="G57" s="117" t="s">
        <v>48</v>
      </c>
      <c r="H57" s="118">
        <v>1</v>
      </c>
      <c r="I57" s="61">
        <v>0</v>
      </c>
      <c r="J57" s="119">
        <f>H57*I57</f>
        <v>0</v>
      </c>
      <c r="K57" s="116"/>
      <c r="L57" s="49"/>
      <c r="M57" s="50" t="s">
        <v>10</v>
      </c>
      <c r="N57" s="51" t="s">
        <v>19</v>
      </c>
      <c r="O57" s="52">
        <v>0</v>
      </c>
      <c r="P57" s="52">
        <f>O57*H57</f>
        <v>0</v>
      </c>
      <c r="Q57" s="52">
        <v>0</v>
      </c>
      <c r="R57" s="52">
        <f>Q57*H57</f>
        <v>0</v>
      </c>
      <c r="S57" s="52">
        <v>0</v>
      </c>
      <c r="T57" s="53">
        <f>S57*H57</f>
        <v>0</v>
      </c>
      <c r="AR57" s="54" t="s">
        <v>49</v>
      </c>
      <c r="AT57" s="54" t="s">
        <v>45</v>
      </c>
      <c r="AU57" s="54" t="s">
        <v>42</v>
      </c>
      <c r="AY57" s="2" t="s">
        <v>44</v>
      </c>
      <c r="BE57" s="55">
        <f>IF(N57="základní",J57,0)</f>
        <v>0</v>
      </c>
      <c r="BF57" s="55">
        <f>IF(N57="snížená",J57,0)</f>
        <v>0</v>
      </c>
      <c r="BG57" s="55">
        <f>IF(N57="zákl. přenesená",J57,0)</f>
        <v>0</v>
      </c>
      <c r="BH57" s="55">
        <f>IF(N57="sníž. přenesená",J57,0)</f>
        <v>0</v>
      </c>
      <c r="BI57" s="55">
        <f>IF(N57="nulová",J57,0)</f>
        <v>0</v>
      </c>
      <c r="BJ57" s="2" t="s">
        <v>42</v>
      </c>
      <c r="BK57" s="55">
        <f>ROUND(I57*H57,2)</f>
        <v>0</v>
      </c>
      <c r="BL57" s="2" t="s">
        <v>49</v>
      </c>
      <c r="BM57" s="54" t="s">
        <v>60</v>
      </c>
    </row>
    <row r="58" spans="1:47" s="6" customFormat="1" ht="18">
      <c r="A58" s="74"/>
      <c r="B58" s="77"/>
      <c r="C58" s="74"/>
      <c r="D58" s="120" t="s">
        <v>50</v>
      </c>
      <c r="E58" s="74"/>
      <c r="F58" s="121" t="s">
        <v>143</v>
      </c>
      <c r="G58" s="74"/>
      <c r="H58" s="74"/>
      <c r="I58" s="123"/>
      <c r="J58" s="74"/>
      <c r="K58" s="74"/>
      <c r="L58" s="49"/>
      <c r="M58" s="58"/>
      <c r="T58" s="59"/>
      <c r="AT58" s="2" t="s">
        <v>50</v>
      </c>
      <c r="AU58" s="2" t="s">
        <v>42</v>
      </c>
    </row>
    <row r="59" spans="1:65" s="6" customFormat="1" ht="16.5" customHeight="1">
      <c r="A59" s="74"/>
      <c r="B59" s="77"/>
      <c r="C59" s="114" t="s">
        <v>54</v>
      </c>
      <c r="D59" s="114" t="s">
        <v>45</v>
      </c>
      <c r="E59" s="115" t="s">
        <v>61</v>
      </c>
      <c r="F59" s="116" t="s">
        <v>47</v>
      </c>
      <c r="G59" s="117" t="s">
        <v>48</v>
      </c>
      <c r="H59" s="118">
        <v>1</v>
      </c>
      <c r="I59" s="61">
        <v>0</v>
      </c>
      <c r="J59" s="119">
        <f>H59*I59</f>
        <v>0</v>
      </c>
      <c r="K59" s="116"/>
      <c r="L59" s="49"/>
      <c r="M59" s="50" t="s">
        <v>10</v>
      </c>
      <c r="N59" s="51" t="s">
        <v>19</v>
      </c>
      <c r="O59" s="52">
        <v>0</v>
      </c>
      <c r="P59" s="52">
        <f>O59*H59</f>
        <v>0</v>
      </c>
      <c r="Q59" s="52">
        <v>0</v>
      </c>
      <c r="R59" s="52">
        <f>Q59*H59</f>
        <v>0</v>
      </c>
      <c r="S59" s="52">
        <v>0</v>
      </c>
      <c r="T59" s="53">
        <f>S59*H59</f>
        <v>0</v>
      </c>
      <c r="AR59" s="54" t="s">
        <v>49</v>
      </c>
      <c r="AT59" s="54" t="s">
        <v>45</v>
      </c>
      <c r="AU59" s="54" t="s">
        <v>42</v>
      </c>
      <c r="AY59" s="2" t="s">
        <v>44</v>
      </c>
      <c r="BE59" s="55">
        <f>IF(N59="základní",J59,0)</f>
        <v>0</v>
      </c>
      <c r="BF59" s="55">
        <f>IF(N59="snížená",J59,0)</f>
        <v>0</v>
      </c>
      <c r="BG59" s="55">
        <f>IF(N59="zákl. přenesená",J59,0)</f>
        <v>0</v>
      </c>
      <c r="BH59" s="55">
        <f>IF(N59="sníž. přenesená",J59,0)</f>
        <v>0</v>
      </c>
      <c r="BI59" s="55">
        <f>IF(N59="nulová",J59,0)</f>
        <v>0</v>
      </c>
      <c r="BJ59" s="2" t="s">
        <v>42</v>
      </c>
      <c r="BK59" s="55">
        <f>ROUND(I59*H59,2)</f>
        <v>0</v>
      </c>
      <c r="BL59" s="2" t="s">
        <v>49</v>
      </c>
      <c r="BM59" s="54" t="s">
        <v>62</v>
      </c>
    </row>
    <row r="60" spans="1:47" s="6" customFormat="1" ht="18">
      <c r="A60" s="74"/>
      <c r="B60" s="77"/>
      <c r="C60" s="74"/>
      <c r="D60" s="120" t="s">
        <v>50</v>
      </c>
      <c r="E60" s="74"/>
      <c r="F60" s="121" t="s">
        <v>143</v>
      </c>
      <c r="G60" s="74"/>
      <c r="H60" s="74"/>
      <c r="I60" s="123"/>
      <c r="J60" s="74"/>
      <c r="K60" s="74"/>
      <c r="L60" s="49"/>
      <c r="M60" s="58"/>
      <c r="T60" s="59"/>
      <c r="AT60" s="2" t="s">
        <v>50</v>
      </c>
      <c r="AU60" s="2" t="s">
        <v>42</v>
      </c>
    </row>
    <row r="61" spans="1:65" s="6" customFormat="1" ht="16.5" customHeight="1">
      <c r="A61" s="74"/>
      <c r="B61" s="77"/>
      <c r="C61" s="114" t="s">
        <v>63</v>
      </c>
      <c r="D61" s="114" t="s">
        <v>45</v>
      </c>
      <c r="E61" s="115" t="s">
        <v>64</v>
      </c>
      <c r="F61" s="116" t="s">
        <v>65</v>
      </c>
      <c r="G61" s="117" t="s">
        <v>48</v>
      </c>
      <c r="H61" s="118">
        <v>1</v>
      </c>
      <c r="I61" s="61">
        <v>0</v>
      </c>
      <c r="J61" s="119">
        <f>H61*I61</f>
        <v>0</v>
      </c>
      <c r="K61" s="116"/>
      <c r="L61" s="49"/>
      <c r="M61" s="50" t="s">
        <v>10</v>
      </c>
      <c r="N61" s="51" t="s">
        <v>19</v>
      </c>
      <c r="O61" s="52">
        <v>0</v>
      </c>
      <c r="P61" s="52">
        <f>O61*H61</f>
        <v>0</v>
      </c>
      <c r="Q61" s="52">
        <v>0</v>
      </c>
      <c r="R61" s="52">
        <f>Q61*H61</f>
        <v>0</v>
      </c>
      <c r="S61" s="52">
        <v>0</v>
      </c>
      <c r="T61" s="53">
        <f>S61*H61</f>
        <v>0</v>
      </c>
      <c r="AR61" s="54" t="s">
        <v>49</v>
      </c>
      <c r="AT61" s="54" t="s">
        <v>45</v>
      </c>
      <c r="AU61" s="54" t="s">
        <v>42</v>
      </c>
      <c r="AY61" s="2" t="s">
        <v>44</v>
      </c>
      <c r="BE61" s="55">
        <f>IF(N61="základní",J61,0)</f>
        <v>0</v>
      </c>
      <c r="BF61" s="55">
        <f>IF(N61="snížená",J61,0)</f>
        <v>0</v>
      </c>
      <c r="BG61" s="55">
        <f>IF(N61="zákl. přenesená",J61,0)</f>
        <v>0</v>
      </c>
      <c r="BH61" s="55">
        <f>IF(N61="sníž. přenesená",J61,0)</f>
        <v>0</v>
      </c>
      <c r="BI61" s="55">
        <f>IF(N61="nulová",J61,0)</f>
        <v>0</v>
      </c>
      <c r="BJ61" s="2" t="s">
        <v>42</v>
      </c>
      <c r="BK61" s="55">
        <f>ROUND(I61*H61,2)</f>
        <v>0</v>
      </c>
      <c r="BL61" s="2" t="s">
        <v>49</v>
      </c>
      <c r="BM61" s="54" t="s">
        <v>66</v>
      </c>
    </row>
    <row r="62" spans="1:47" s="6" customFormat="1" ht="18">
      <c r="A62" s="74"/>
      <c r="B62" s="77"/>
      <c r="C62" s="74"/>
      <c r="D62" s="120" t="s">
        <v>50</v>
      </c>
      <c r="E62" s="74"/>
      <c r="F62" s="121" t="s">
        <v>143</v>
      </c>
      <c r="G62" s="74"/>
      <c r="H62" s="74"/>
      <c r="I62" s="123"/>
      <c r="J62" s="74"/>
      <c r="K62" s="74"/>
      <c r="L62" s="49"/>
      <c r="M62" s="58"/>
      <c r="T62" s="59"/>
      <c r="AT62" s="2" t="s">
        <v>50</v>
      </c>
      <c r="AU62" s="2" t="s">
        <v>42</v>
      </c>
    </row>
    <row r="63" spans="1:65" s="6" customFormat="1" ht="16.5" customHeight="1">
      <c r="A63" s="74"/>
      <c r="B63" s="77"/>
      <c r="C63" s="114" t="s">
        <v>57</v>
      </c>
      <c r="D63" s="114" t="s">
        <v>45</v>
      </c>
      <c r="E63" s="115" t="s">
        <v>67</v>
      </c>
      <c r="F63" s="116" t="s">
        <v>47</v>
      </c>
      <c r="G63" s="117" t="s">
        <v>48</v>
      </c>
      <c r="H63" s="118">
        <v>1</v>
      </c>
      <c r="I63" s="61">
        <v>0</v>
      </c>
      <c r="J63" s="119">
        <f>H63*I63</f>
        <v>0</v>
      </c>
      <c r="K63" s="116"/>
      <c r="L63" s="49"/>
      <c r="M63" s="50" t="s">
        <v>10</v>
      </c>
      <c r="N63" s="51" t="s">
        <v>19</v>
      </c>
      <c r="O63" s="52">
        <v>0</v>
      </c>
      <c r="P63" s="52">
        <f>O63*H63</f>
        <v>0</v>
      </c>
      <c r="Q63" s="52">
        <v>0</v>
      </c>
      <c r="R63" s="52">
        <f>Q63*H63</f>
        <v>0</v>
      </c>
      <c r="S63" s="52">
        <v>0</v>
      </c>
      <c r="T63" s="53">
        <f>S63*H63</f>
        <v>0</v>
      </c>
      <c r="AR63" s="54" t="s">
        <v>49</v>
      </c>
      <c r="AT63" s="54" t="s">
        <v>45</v>
      </c>
      <c r="AU63" s="54" t="s">
        <v>42</v>
      </c>
      <c r="AY63" s="2" t="s">
        <v>44</v>
      </c>
      <c r="BE63" s="55">
        <f>IF(N63="základní",J63,0)</f>
        <v>0</v>
      </c>
      <c r="BF63" s="55">
        <f>IF(N63="snížená",J63,0)</f>
        <v>0</v>
      </c>
      <c r="BG63" s="55">
        <f>IF(N63="zákl. přenesená",J63,0)</f>
        <v>0</v>
      </c>
      <c r="BH63" s="55">
        <f>IF(N63="sníž. přenesená",J63,0)</f>
        <v>0</v>
      </c>
      <c r="BI63" s="55">
        <f>IF(N63="nulová",J63,0)</f>
        <v>0</v>
      </c>
      <c r="BJ63" s="2" t="s">
        <v>42</v>
      </c>
      <c r="BK63" s="55">
        <f>ROUND(I63*H63,2)</f>
        <v>0</v>
      </c>
      <c r="BL63" s="2" t="s">
        <v>49</v>
      </c>
      <c r="BM63" s="54" t="s">
        <v>68</v>
      </c>
    </row>
    <row r="64" spans="1:47" s="6" customFormat="1" ht="18">
      <c r="A64" s="74"/>
      <c r="B64" s="77"/>
      <c r="C64" s="74"/>
      <c r="D64" s="120" t="s">
        <v>50</v>
      </c>
      <c r="E64" s="74"/>
      <c r="F64" s="121" t="s">
        <v>143</v>
      </c>
      <c r="G64" s="74"/>
      <c r="H64" s="74"/>
      <c r="I64" s="123"/>
      <c r="J64" s="74"/>
      <c r="K64" s="74"/>
      <c r="L64" s="49"/>
      <c r="M64" s="58"/>
      <c r="T64" s="59"/>
      <c r="AT64" s="2" t="s">
        <v>50</v>
      </c>
      <c r="AU64" s="2" t="s">
        <v>42</v>
      </c>
    </row>
    <row r="65" spans="1:65" s="6" customFormat="1" ht="16.5" customHeight="1">
      <c r="A65" s="74"/>
      <c r="B65" s="77"/>
      <c r="C65" s="114" t="s">
        <v>69</v>
      </c>
      <c r="D65" s="114" t="s">
        <v>45</v>
      </c>
      <c r="E65" s="115" t="s">
        <v>70</v>
      </c>
      <c r="F65" s="116" t="s">
        <v>47</v>
      </c>
      <c r="G65" s="117" t="s">
        <v>48</v>
      </c>
      <c r="H65" s="118">
        <v>1</v>
      </c>
      <c r="I65" s="61">
        <v>0</v>
      </c>
      <c r="J65" s="119">
        <f>H65*I65</f>
        <v>0</v>
      </c>
      <c r="K65" s="116"/>
      <c r="L65" s="49"/>
      <c r="M65" s="50" t="s">
        <v>10</v>
      </c>
      <c r="N65" s="51" t="s">
        <v>19</v>
      </c>
      <c r="O65" s="52">
        <v>0</v>
      </c>
      <c r="P65" s="52">
        <f>O65*H65</f>
        <v>0</v>
      </c>
      <c r="Q65" s="52">
        <v>0</v>
      </c>
      <c r="R65" s="52">
        <f>Q65*H65</f>
        <v>0</v>
      </c>
      <c r="S65" s="52">
        <v>0</v>
      </c>
      <c r="T65" s="53">
        <f>S65*H65</f>
        <v>0</v>
      </c>
      <c r="AR65" s="54" t="s">
        <v>49</v>
      </c>
      <c r="AT65" s="54" t="s">
        <v>45</v>
      </c>
      <c r="AU65" s="54" t="s">
        <v>42</v>
      </c>
      <c r="AY65" s="2" t="s">
        <v>44</v>
      </c>
      <c r="BE65" s="55">
        <f>IF(N65="základní",J65,0)</f>
        <v>0</v>
      </c>
      <c r="BF65" s="55">
        <f>IF(N65="snížená",J65,0)</f>
        <v>0</v>
      </c>
      <c r="BG65" s="55">
        <f>IF(N65="zákl. přenesená",J65,0)</f>
        <v>0</v>
      </c>
      <c r="BH65" s="55">
        <f>IF(N65="sníž. přenesená",J65,0)</f>
        <v>0</v>
      </c>
      <c r="BI65" s="55">
        <f>IF(N65="nulová",J65,0)</f>
        <v>0</v>
      </c>
      <c r="BJ65" s="2" t="s">
        <v>42</v>
      </c>
      <c r="BK65" s="55">
        <f>ROUND(I65*H65,2)</f>
        <v>0</v>
      </c>
      <c r="BL65" s="2" t="s">
        <v>49</v>
      </c>
      <c r="BM65" s="54" t="s">
        <v>71</v>
      </c>
    </row>
    <row r="66" spans="1:47" s="6" customFormat="1" ht="18">
      <c r="A66" s="74"/>
      <c r="B66" s="77"/>
      <c r="C66" s="74"/>
      <c r="D66" s="120" t="s">
        <v>50</v>
      </c>
      <c r="E66" s="74"/>
      <c r="F66" s="121" t="s">
        <v>143</v>
      </c>
      <c r="G66" s="74"/>
      <c r="H66" s="74"/>
      <c r="I66" s="123"/>
      <c r="J66" s="74"/>
      <c r="K66" s="74"/>
      <c r="L66" s="49"/>
      <c r="M66" s="58"/>
      <c r="T66" s="59"/>
      <c r="AT66" s="2" t="s">
        <v>50</v>
      </c>
      <c r="AU66" s="2" t="s">
        <v>42</v>
      </c>
    </row>
    <row r="67" spans="1:65" s="6" customFormat="1" ht="16.5" customHeight="1">
      <c r="A67" s="74"/>
      <c r="B67" s="77"/>
      <c r="C67" s="114" t="s">
        <v>60</v>
      </c>
      <c r="D67" s="114" t="s">
        <v>45</v>
      </c>
      <c r="E67" s="115" t="s">
        <v>72</v>
      </c>
      <c r="F67" s="116" t="s">
        <v>47</v>
      </c>
      <c r="G67" s="117" t="s">
        <v>48</v>
      </c>
      <c r="H67" s="118">
        <v>1</v>
      </c>
      <c r="I67" s="61">
        <v>0</v>
      </c>
      <c r="J67" s="119">
        <f>H67*I67</f>
        <v>0</v>
      </c>
      <c r="K67" s="116"/>
      <c r="L67" s="49"/>
      <c r="M67" s="50" t="s">
        <v>10</v>
      </c>
      <c r="N67" s="51" t="s">
        <v>19</v>
      </c>
      <c r="O67" s="52">
        <v>0</v>
      </c>
      <c r="P67" s="52">
        <f>O67*H67</f>
        <v>0</v>
      </c>
      <c r="Q67" s="52">
        <v>0</v>
      </c>
      <c r="R67" s="52">
        <f>Q67*H67</f>
        <v>0</v>
      </c>
      <c r="S67" s="52">
        <v>0</v>
      </c>
      <c r="T67" s="53">
        <f>S67*H67</f>
        <v>0</v>
      </c>
      <c r="AR67" s="54" t="s">
        <v>49</v>
      </c>
      <c r="AT67" s="54" t="s">
        <v>45</v>
      </c>
      <c r="AU67" s="54" t="s">
        <v>42</v>
      </c>
      <c r="AY67" s="2" t="s">
        <v>44</v>
      </c>
      <c r="BE67" s="55">
        <f>IF(N67="základní",J67,0)</f>
        <v>0</v>
      </c>
      <c r="BF67" s="55">
        <f>IF(N67="snížená",J67,0)</f>
        <v>0</v>
      </c>
      <c r="BG67" s="55">
        <f>IF(N67="zákl. přenesená",J67,0)</f>
        <v>0</v>
      </c>
      <c r="BH67" s="55">
        <f>IF(N67="sníž. přenesená",J67,0)</f>
        <v>0</v>
      </c>
      <c r="BI67" s="55">
        <f>IF(N67="nulová",J67,0)</f>
        <v>0</v>
      </c>
      <c r="BJ67" s="2" t="s">
        <v>42</v>
      </c>
      <c r="BK67" s="55">
        <f>ROUND(I67*H67,2)</f>
        <v>0</v>
      </c>
      <c r="BL67" s="2" t="s">
        <v>49</v>
      </c>
      <c r="BM67" s="54" t="s">
        <v>73</v>
      </c>
    </row>
    <row r="68" spans="1:47" s="6" customFormat="1" ht="18">
      <c r="A68" s="74"/>
      <c r="B68" s="77"/>
      <c r="C68" s="74"/>
      <c r="D68" s="120" t="s">
        <v>50</v>
      </c>
      <c r="E68" s="74"/>
      <c r="F68" s="121" t="s">
        <v>143</v>
      </c>
      <c r="G68" s="74"/>
      <c r="H68" s="74"/>
      <c r="I68" s="123"/>
      <c r="J68" s="74"/>
      <c r="K68" s="74"/>
      <c r="L68" s="49"/>
      <c r="M68" s="58"/>
      <c r="T68" s="59"/>
      <c r="AT68" s="2" t="s">
        <v>50</v>
      </c>
      <c r="AU68" s="2" t="s">
        <v>42</v>
      </c>
    </row>
    <row r="69" spans="1:65" s="6" customFormat="1" ht="16.5" customHeight="1">
      <c r="A69" s="74"/>
      <c r="B69" s="77"/>
      <c r="C69" s="114" t="s">
        <v>74</v>
      </c>
      <c r="D69" s="114" t="s">
        <v>45</v>
      </c>
      <c r="E69" s="115" t="s">
        <v>75</v>
      </c>
      <c r="F69" s="116" t="s">
        <v>47</v>
      </c>
      <c r="G69" s="117" t="s">
        <v>48</v>
      </c>
      <c r="H69" s="118">
        <v>1</v>
      </c>
      <c r="I69" s="61">
        <v>0</v>
      </c>
      <c r="J69" s="119">
        <f>H69*I69</f>
        <v>0</v>
      </c>
      <c r="K69" s="116"/>
      <c r="L69" s="49"/>
      <c r="M69" s="50" t="s">
        <v>10</v>
      </c>
      <c r="N69" s="51" t="s">
        <v>19</v>
      </c>
      <c r="O69" s="52">
        <v>0</v>
      </c>
      <c r="P69" s="52">
        <f>O69*H69</f>
        <v>0</v>
      </c>
      <c r="Q69" s="52">
        <v>0</v>
      </c>
      <c r="R69" s="52">
        <f>Q69*H69</f>
        <v>0</v>
      </c>
      <c r="S69" s="52">
        <v>0</v>
      </c>
      <c r="T69" s="53">
        <f>S69*H69</f>
        <v>0</v>
      </c>
      <c r="AR69" s="54" t="s">
        <v>49</v>
      </c>
      <c r="AT69" s="54" t="s">
        <v>45</v>
      </c>
      <c r="AU69" s="54" t="s">
        <v>42</v>
      </c>
      <c r="AY69" s="2" t="s">
        <v>44</v>
      </c>
      <c r="BE69" s="55">
        <f>IF(N69="základní",J69,0)</f>
        <v>0</v>
      </c>
      <c r="BF69" s="55">
        <f>IF(N69="snížená",J69,0)</f>
        <v>0</v>
      </c>
      <c r="BG69" s="55">
        <f>IF(N69="zákl. přenesená",J69,0)</f>
        <v>0</v>
      </c>
      <c r="BH69" s="55">
        <f>IF(N69="sníž. přenesená",J69,0)</f>
        <v>0</v>
      </c>
      <c r="BI69" s="55">
        <f>IF(N69="nulová",J69,0)</f>
        <v>0</v>
      </c>
      <c r="BJ69" s="2" t="s">
        <v>42</v>
      </c>
      <c r="BK69" s="55">
        <f>ROUND(I69*H69,2)</f>
        <v>0</v>
      </c>
      <c r="BL69" s="2" t="s">
        <v>49</v>
      </c>
      <c r="BM69" s="54" t="s">
        <v>76</v>
      </c>
    </row>
    <row r="70" spans="1:47" s="6" customFormat="1" ht="18">
      <c r="A70" s="74"/>
      <c r="B70" s="77"/>
      <c r="C70" s="74"/>
      <c r="D70" s="120" t="s">
        <v>50</v>
      </c>
      <c r="E70" s="74"/>
      <c r="F70" s="121" t="s">
        <v>143</v>
      </c>
      <c r="G70" s="74"/>
      <c r="H70" s="74"/>
      <c r="I70" s="123"/>
      <c r="J70" s="74"/>
      <c r="K70" s="74"/>
      <c r="L70" s="49"/>
      <c r="M70" s="58"/>
      <c r="T70" s="59"/>
      <c r="AT70" s="2" t="s">
        <v>50</v>
      </c>
      <c r="AU70" s="2" t="s">
        <v>42</v>
      </c>
    </row>
    <row r="71" spans="1:65" s="6" customFormat="1" ht="16.5" customHeight="1">
      <c r="A71" s="74"/>
      <c r="B71" s="77"/>
      <c r="C71" s="114" t="s">
        <v>62</v>
      </c>
      <c r="D71" s="114" t="s">
        <v>45</v>
      </c>
      <c r="E71" s="115" t="s">
        <v>77</v>
      </c>
      <c r="F71" s="116" t="s">
        <v>78</v>
      </c>
      <c r="G71" s="117" t="s">
        <v>48</v>
      </c>
      <c r="H71" s="118">
        <v>1</v>
      </c>
      <c r="I71" s="61">
        <v>0</v>
      </c>
      <c r="J71" s="119">
        <f>H71*I71</f>
        <v>0</v>
      </c>
      <c r="K71" s="116"/>
      <c r="L71" s="49"/>
      <c r="M71" s="50" t="s">
        <v>10</v>
      </c>
      <c r="N71" s="51" t="s">
        <v>19</v>
      </c>
      <c r="O71" s="52">
        <v>0</v>
      </c>
      <c r="P71" s="52">
        <f>O71*H71</f>
        <v>0</v>
      </c>
      <c r="Q71" s="52">
        <v>0</v>
      </c>
      <c r="R71" s="52">
        <f>Q71*H71</f>
        <v>0</v>
      </c>
      <c r="S71" s="52">
        <v>0</v>
      </c>
      <c r="T71" s="53">
        <f>S71*H71</f>
        <v>0</v>
      </c>
      <c r="AR71" s="54" t="s">
        <v>49</v>
      </c>
      <c r="AT71" s="54" t="s">
        <v>45</v>
      </c>
      <c r="AU71" s="54" t="s">
        <v>42</v>
      </c>
      <c r="AY71" s="2" t="s">
        <v>44</v>
      </c>
      <c r="BE71" s="55">
        <f>IF(N71="základní",J71,0)</f>
        <v>0</v>
      </c>
      <c r="BF71" s="55">
        <f>IF(N71="snížená",J71,0)</f>
        <v>0</v>
      </c>
      <c r="BG71" s="55">
        <f>IF(N71="zákl. přenesená",J71,0)</f>
        <v>0</v>
      </c>
      <c r="BH71" s="55">
        <f>IF(N71="sníž. přenesená",J71,0)</f>
        <v>0</v>
      </c>
      <c r="BI71" s="55">
        <f>IF(N71="nulová",J71,0)</f>
        <v>0</v>
      </c>
      <c r="BJ71" s="2" t="s">
        <v>42</v>
      </c>
      <c r="BK71" s="55">
        <f>ROUND(I71*H71,2)</f>
        <v>0</v>
      </c>
      <c r="BL71" s="2" t="s">
        <v>49</v>
      </c>
      <c r="BM71" s="54" t="s">
        <v>79</v>
      </c>
    </row>
    <row r="72" spans="1:47" s="6" customFormat="1" ht="18">
      <c r="A72" s="74"/>
      <c r="B72" s="77"/>
      <c r="C72" s="74"/>
      <c r="D72" s="120" t="s">
        <v>50</v>
      </c>
      <c r="E72" s="74"/>
      <c r="F72" s="121" t="s">
        <v>143</v>
      </c>
      <c r="G72" s="74"/>
      <c r="H72" s="74"/>
      <c r="I72" s="123"/>
      <c r="J72" s="74"/>
      <c r="K72" s="74"/>
      <c r="L72" s="49"/>
      <c r="M72" s="58"/>
      <c r="T72" s="59"/>
      <c r="AT72" s="2" t="s">
        <v>50</v>
      </c>
      <c r="AU72" s="2" t="s">
        <v>42</v>
      </c>
    </row>
    <row r="73" spans="1:65" s="6" customFormat="1" ht="16.5" customHeight="1">
      <c r="A73" s="74"/>
      <c r="B73" s="77"/>
      <c r="C73" s="114" t="s">
        <v>80</v>
      </c>
      <c r="D73" s="114" t="s">
        <v>45</v>
      </c>
      <c r="E73" s="115" t="s">
        <v>81</v>
      </c>
      <c r="F73" s="116" t="s">
        <v>82</v>
      </c>
      <c r="G73" s="117" t="s">
        <v>48</v>
      </c>
      <c r="H73" s="118">
        <v>1</v>
      </c>
      <c r="I73" s="61">
        <v>0</v>
      </c>
      <c r="J73" s="119">
        <f>H73*I73</f>
        <v>0</v>
      </c>
      <c r="K73" s="116"/>
      <c r="L73" s="49"/>
      <c r="M73" s="50" t="s">
        <v>10</v>
      </c>
      <c r="N73" s="51" t="s">
        <v>19</v>
      </c>
      <c r="O73" s="52">
        <v>0</v>
      </c>
      <c r="P73" s="52">
        <f>O73*H73</f>
        <v>0</v>
      </c>
      <c r="Q73" s="52">
        <v>0</v>
      </c>
      <c r="R73" s="52">
        <f>Q73*H73</f>
        <v>0</v>
      </c>
      <c r="S73" s="52">
        <v>0</v>
      </c>
      <c r="T73" s="53">
        <f>S73*H73</f>
        <v>0</v>
      </c>
      <c r="AR73" s="54" t="s">
        <v>49</v>
      </c>
      <c r="AT73" s="54" t="s">
        <v>45</v>
      </c>
      <c r="AU73" s="54" t="s">
        <v>42</v>
      </c>
      <c r="AY73" s="2" t="s">
        <v>44</v>
      </c>
      <c r="BE73" s="55">
        <f>IF(N73="základní",J73,0)</f>
        <v>0</v>
      </c>
      <c r="BF73" s="55">
        <f>IF(N73="snížená",J73,0)</f>
        <v>0</v>
      </c>
      <c r="BG73" s="55">
        <f>IF(N73="zákl. přenesená",J73,0)</f>
        <v>0</v>
      </c>
      <c r="BH73" s="55">
        <f>IF(N73="sníž. přenesená",J73,0)</f>
        <v>0</v>
      </c>
      <c r="BI73" s="55">
        <f>IF(N73="nulová",J73,0)</f>
        <v>0</v>
      </c>
      <c r="BJ73" s="2" t="s">
        <v>42</v>
      </c>
      <c r="BK73" s="55">
        <f>ROUND(I73*H73,2)</f>
        <v>0</v>
      </c>
      <c r="BL73" s="2" t="s">
        <v>49</v>
      </c>
      <c r="BM73" s="54" t="s">
        <v>83</v>
      </c>
    </row>
    <row r="74" spans="1:47" s="6" customFormat="1" ht="18">
      <c r="A74" s="74"/>
      <c r="B74" s="77"/>
      <c r="C74" s="74"/>
      <c r="D74" s="120" t="s">
        <v>50</v>
      </c>
      <c r="E74" s="74"/>
      <c r="F74" s="121" t="s">
        <v>143</v>
      </c>
      <c r="G74" s="74"/>
      <c r="H74" s="74"/>
      <c r="I74" s="123"/>
      <c r="J74" s="74"/>
      <c r="K74" s="74"/>
      <c r="L74" s="49"/>
      <c r="M74" s="58"/>
      <c r="T74" s="59"/>
      <c r="AT74" s="2" t="s">
        <v>50</v>
      </c>
      <c r="AU74" s="2" t="s">
        <v>42</v>
      </c>
    </row>
    <row r="75" spans="1:65" s="6" customFormat="1" ht="16.5" customHeight="1">
      <c r="A75" s="74"/>
      <c r="B75" s="77"/>
      <c r="C75" s="114" t="s">
        <v>66</v>
      </c>
      <c r="D75" s="114" t="s">
        <v>45</v>
      </c>
      <c r="E75" s="115" t="s">
        <v>84</v>
      </c>
      <c r="F75" s="116" t="s">
        <v>65</v>
      </c>
      <c r="G75" s="117" t="s">
        <v>48</v>
      </c>
      <c r="H75" s="118">
        <v>1</v>
      </c>
      <c r="I75" s="61">
        <v>0</v>
      </c>
      <c r="J75" s="119">
        <f>H75*I75</f>
        <v>0</v>
      </c>
      <c r="K75" s="116"/>
      <c r="L75" s="49"/>
      <c r="M75" s="50" t="s">
        <v>10</v>
      </c>
      <c r="N75" s="51" t="s">
        <v>19</v>
      </c>
      <c r="O75" s="52">
        <v>0</v>
      </c>
      <c r="P75" s="52">
        <f>O75*H75</f>
        <v>0</v>
      </c>
      <c r="Q75" s="52">
        <v>0</v>
      </c>
      <c r="R75" s="52">
        <f>Q75*H75</f>
        <v>0</v>
      </c>
      <c r="S75" s="52">
        <v>0</v>
      </c>
      <c r="T75" s="53">
        <f>S75*H75</f>
        <v>0</v>
      </c>
      <c r="AR75" s="54" t="s">
        <v>49</v>
      </c>
      <c r="AT75" s="54" t="s">
        <v>45</v>
      </c>
      <c r="AU75" s="54" t="s">
        <v>42</v>
      </c>
      <c r="AY75" s="2" t="s">
        <v>44</v>
      </c>
      <c r="BE75" s="55">
        <f>IF(N75="základní",J75,0)</f>
        <v>0</v>
      </c>
      <c r="BF75" s="55">
        <f>IF(N75="snížená",J75,0)</f>
        <v>0</v>
      </c>
      <c r="BG75" s="55">
        <f>IF(N75="zákl. přenesená",J75,0)</f>
        <v>0</v>
      </c>
      <c r="BH75" s="55">
        <f>IF(N75="sníž. přenesená",J75,0)</f>
        <v>0</v>
      </c>
      <c r="BI75" s="55">
        <f>IF(N75="nulová",J75,0)</f>
        <v>0</v>
      </c>
      <c r="BJ75" s="2" t="s">
        <v>42</v>
      </c>
      <c r="BK75" s="55">
        <f>ROUND(I75*H75,2)</f>
        <v>0</v>
      </c>
      <c r="BL75" s="2" t="s">
        <v>49</v>
      </c>
      <c r="BM75" s="54" t="s">
        <v>85</v>
      </c>
    </row>
    <row r="76" spans="1:47" s="6" customFormat="1" ht="18">
      <c r="A76" s="74"/>
      <c r="B76" s="77"/>
      <c r="C76" s="74"/>
      <c r="D76" s="120" t="s">
        <v>50</v>
      </c>
      <c r="E76" s="74"/>
      <c r="F76" s="121" t="s">
        <v>143</v>
      </c>
      <c r="G76" s="74"/>
      <c r="H76" s="74"/>
      <c r="I76" s="123"/>
      <c r="J76" s="74"/>
      <c r="K76" s="74"/>
      <c r="L76" s="49"/>
      <c r="M76" s="58"/>
      <c r="T76" s="59"/>
      <c r="AT76" s="2" t="s">
        <v>50</v>
      </c>
      <c r="AU76" s="2" t="s">
        <v>42</v>
      </c>
    </row>
    <row r="77" spans="1:65" s="6" customFormat="1" ht="16.5" customHeight="1">
      <c r="A77" s="74"/>
      <c r="B77" s="77"/>
      <c r="C77" s="114" t="s">
        <v>86</v>
      </c>
      <c r="D77" s="114" t="s">
        <v>45</v>
      </c>
      <c r="E77" s="115" t="s">
        <v>87</v>
      </c>
      <c r="F77" s="116" t="s">
        <v>82</v>
      </c>
      <c r="G77" s="117" t="s">
        <v>48</v>
      </c>
      <c r="H77" s="118">
        <v>1</v>
      </c>
      <c r="I77" s="61">
        <v>0</v>
      </c>
      <c r="J77" s="119">
        <f>H77*I77</f>
        <v>0</v>
      </c>
      <c r="K77" s="116"/>
      <c r="L77" s="49"/>
      <c r="M77" s="50" t="s">
        <v>10</v>
      </c>
      <c r="N77" s="51" t="s">
        <v>19</v>
      </c>
      <c r="O77" s="52">
        <v>0</v>
      </c>
      <c r="P77" s="52">
        <f>O77*H77</f>
        <v>0</v>
      </c>
      <c r="Q77" s="52">
        <v>0</v>
      </c>
      <c r="R77" s="52">
        <f>Q77*H77</f>
        <v>0</v>
      </c>
      <c r="S77" s="52">
        <v>0</v>
      </c>
      <c r="T77" s="53">
        <f>S77*H77</f>
        <v>0</v>
      </c>
      <c r="AR77" s="54" t="s">
        <v>49</v>
      </c>
      <c r="AT77" s="54" t="s">
        <v>45</v>
      </c>
      <c r="AU77" s="54" t="s">
        <v>42</v>
      </c>
      <c r="AY77" s="2" t="s">
        <v>44</v>
      </c>
      <c r="BE77" s="55">
        <f>IF(N77="základní",J77,0)</f>
        <v>0</v>
      </c>
      <c r="BF77" s="55">
        <f>IF(N77="snížená",J77,0)</f>
        <v>0</v>
      </c>
      <c r="BG77" s="55">
        <f>IF(N77="zákl. přenesená",J77,0)</f>
        <v>0</v>
      </c>
      <c r="BH77" s="55">
        <f>IF(N77="sníž. přenesená",J77,0)</f>
        <v>0</v>
      </c>
      <c r="BI77" s="55">
        <f>IF(N77="nulová",J77,0)</f>
        <v>0</v>
      </c>
      <c r="BJ77" s="2" t="s">
        <v>42</v>
      </c>
      <c r="BK77" s="55">
        <f>ROUND(I77*H77,2)</f>
        <v>0</v>
      </c>
      <c r="BL77" s="2" t="s">
        <v>49</v>
      </c>
      <c r="BM77" s="54" t="s">
        <v>88</v>
      </c>
    </row>
    <row r="78" spans="1:47" s="6" customFormat="1" ht="18">
      <c r="A78" s="74"/>
      <c r="B78" s="77"/>
      <c r="C78" s="74"/>
      <c r="D78" s="120" t="s">
        <v>50</v>
      </c>
      <c r="E78" s="74"/>
      <c r="F78" s="121" t="s">
        <v>143</v>
      </c>
      <c r="G78" s="74"/>
      <c r="H78" s="74"/>
      <c r="I78" s="123"/>
      <c r="J78" s="74"/>
      <c r="K78" s="74"/>
      <c r="L78" s="49"/>
      <c r="M78" s="58"/>
      <c r="T78" s="59"/>
      <c r="AT78" s="2" t="s">
        <v>50</v>
      </c>
      <c r="AU78" s="2" t="s">
        <v>42</v>
      </c>
    </row>
    <row r="79" spans="1:65" s="6" customFormat="1" ht="16.5" customHeight="1">
      <c r="A79" s="74"/>
      <c r="B79" s="77"/>
      <c r="C79" s="114" t="s">
        <v>68</v>
      </c>
      <c r="D79" s="114" t="s">
        <v>45</v>
      </c>
      <c r="E79" s="115" t="s">
        <v>89</v>
      </c>
      <c r="F79" s="116" t="s">
        <v>47</v>
      </c>
      <c r="G79" s="117" t="s">
        <v>48</v>
      </c>
      <c r="H79" s="118">
        <v>1</v>
      </c>
      <c r="I79" s="61">
        <v>0</v>
      </c>
      <c r="J79" s="119">
        <f>H79*I79</f>
        <v>0</v>
      </c>
      <c r="K79" s="116"/>
      <c r="L79" s="49"/>
      <c r="M79" s="50" t="s">
        <v>10</v>
      </c>
      <c r="N79" s="51" t="s">
        <v>19</v>
      </c>
      <c r="O79" s="52">
        <v>0</v>
      </c>
      <c r="P79" s="52">
        <f>O79*H79</f>
        <v>0</v>
      </c>
      <c r="Q79" s="52">
        <v>0</v>
      </c>
      <c r="R79" s="52">
        <f>Q79*H79</f>
        <v>0</v>
      </c>
      <c r="S79" s="52">
        <v>0</v>
      </c>
      <c r="T79" s="53">
        <f>S79*H79</f>
        <v>0</v>
      </c>
      <c r="AR79" s="54" t="s">
        <v>49</v>
      </c>
      <c r="AT79" s="54" t="s">
        <v>45</v>
      </c>
      <c r="AU79" s="54" t="s">
        <v>42</v>
      </c>
      <c r="AY79" s="2" t="s">
        <v>44</v>
      </c>
      <c r="BE79" s="55">
        <f>IF(N79="základní",J79,0)</f>
        <v>0</v>
      </c>
      <c r="BF79" s="55">
        <f>IF(N79="snížená",J79,0)</f>
        <v>0</v>
      </c>
      <c r="BG79" s="55">
        <f>IF(N79="zákl. přenesená",J79,0)</f>
        <v>0</v>
      </c>
      <c r="BH79" s="55">
        <f>IF(N79="sníž. přenesená",J79,0)</f>
        <v>0</v>
      </c>
      <c r="BI79" s="55">
        <f>IF(N79="nulová",J79,0)</f>
        <v>0</v>
      </c>
      <c r="BJ79" s="2" t="s">
        <v>42</v>
      </c>
      <c r="BK79" s="55">
        <f>ROUND(I79*H79,2)</f>
        <v>0</v>
      </c>
      <c r="BL79" s="2" t="s">
        <v>49</v>
      </c>
      <c r="BM79" s="54" t="s">
        <v>90</v>
      </c>
    </row>
    <row r="80" spans="1:47" s="6" customFormat="1" ht="18">
      <c r="A80" s="74"/>
      <c r="B80" s="77"/>
      <c r="C80" s="74"/>
      <c r="D80" s="120" t="s">
        <v>50</v>
      </c>
      <c r="E80" s="74"/>
      <c r="F80" s="121" t="s">
        <v>143</v>
      </c>
      <c r="G80" s="74"/>
      <c r="H80" s="74"/>
      <c r="I80" s="123"/>
      <c r="J80" s="74"/>
      <c r="K80" s="74"/>
      <c r="L80" s="49"/>
      <c r="M80" s="58"/>
      <c r="T80" s="59"/>
      <c r="AT80" s="2" t="s">
        <v>50</v>
      </c>
      <c r="AU80" s="2" t="s">
        <v>42</v>
      </c>
    </row>
    <row r="81" spans="1:65" s="6" customFormat="1" ht="16.5" customHeight="1">
      <c r="A81" s="74"/>
      <c r="B81" s="77"/>
      <c r="C81" s="114" t="s">
        <v>91</v>
      </c>
      <c r="D81" s="114" t="s">
        <v>45</v>
      </c>
      <c r="E81" s="115" t="s">
        <v>92</v>
      </c>
      <c r="F81" s="116" t="s">
        <v>47</v>
      </c>
      <c r="G81" s="117" t="s">
        <v>48</v>
      </c>
      <c r="H81" s="118">
        <v>1</v>
      </c>
      <c r="I81" s="61">
        <v>0</v>
      </c>
      <c r="J81" s="119">
        <f>H81*I81</f>
        <v>0</v>
      </c>
      <c r="K81" s="116"/>
      <c r="L81" s="49"/>
      <c r="M81" s="50" t="s">
        <v>10</v>
      </c>
      <c r="N81" s="51" t="s">
        <v>19</v>
      </c>
      <c r="O81" s="52">
        <v>0</v>
      </c>
      <c r="P81" s="52">
        <f>O81*H81</f>
        <v>0</v>
      </c>
      <c r="Q81" s="52">
        <v>0</v>
      </c>
      <c r="R81" s="52">
        <f>Q81*H81</f>
        <v>0</v>
      </c>
      <c r="S81" s="52">
        <v>0</v>
      </c>
      <c r="T81" s="53">
        <f>S81*H81</f>
        <v>0</v>
      </c>
      <c r="AR81" s="54" t="s">
        <v>49</v>
      </c>
      <c r="AT81" s="54" t="s">
        <v>45</v>
      </c>
      <c r="AU81" s="54" t="s">
        <v>42</v>
      </c>
      <c r="AY81" s="2" t="s">
        <v>44</v>
      </c>
      <c r="BE81" s="55">
        <f>IF(N81="základní",J81,0)</f>
        <v>0</v>
      </c>
      <c r="BF81" s="55">
        <f>IF(N81="snížená",J81,0)</f>
        <v>0</v>
      </c>
      <c r="BG81" s="55">
        <f>IF(N81="zákl. přenesená",J81,0)</f>
        <v>0</v>
      </c>
      <c r="BH81" s="55">
        <f>IF(N81="sníž. přenesená",J81,0)</f>
        <v>0</v>
      </c>
      <c r="BI81" s="55">
        <f>IF(N81="nulová",J81,0)</f>
        <v>0</v>
      </c>
      <c r="BJ81" s="2" t="s">
        <v>42</v>
      </c>
      <c r="BK81" s="55">
        <f>ROUND(I81*H81,2)</f>
        <v>0</v>
      </c>
      <c r="BL81" s="2" t="s">
        <v>49</v>
      </c>
      <c r="BM81" s="54" t="s">
        <v>93</v>
      </c>
    </row>
    <row r="82" spans="1:47" s="6" customFormat="1" ht="18">
      <c r="A82" s="74"/>
      <c r="B82" s="77"/>
      <c r="C82" s="74"/>
      <c r="D82" s="120" t="s">
        <v>50</v>
      </c>
      <c r="E82" s="74"/>
      <c r="F82" s="121" t="s">
        <v>143</v>
      </c>
      <c r="G82" s="74"/>
      <c r="H82" s="74"/>
      <c r="I82" s="123"/>
      <c r="J82" s="74"/>
      <c r="K82" s="74"/>
      <c r="L82" s="49"/>
      <c r="M82" s="58"/>
      <c r="T82" s="59"/>
      <c r="AT82" s="2" t="s">
        <v>50</v>
      </c>
      <c r="AU82" s="2" t="s">
        <v>42</v>
      </c>
    </row>
    <row r="83" spans="1:65" s="6" customFormat="1" ht="16.5" customHeight="1">
      <c r="A83" s="74"/>
      <c r="B83" s="77"/>
      <c r="C83" s="114" t="s">
        <v>71</v>
      </c>
      <c r="D83" s="114" t="s">
        <v>45</v>
      </c>
      <c r="E83" s="115" t="s">
        <v>94</v>
      </c>
      <c r="F83" s="116" t="s">
        <v>106</v>
      </c>
      <c r="G83" s="117" t="s">
        <v>48</v>
      </c>
      <c r="H83" s="118">
        <v>1</v>
      </c>
      <c r="I83" s="61">
        <v>0</v>
      </c>
      <c r="J83" s="119">
        <f>H83*I83</f>
        <v>0</v>
      </c>
      <c r="K83" s="116"/>
      <c r="L83" s="49"/>
      <c r="M83" s="50" t="s">
        <v>10</v>
      </c>
      <c r="N83" s="51" t="s">
        <v>19</v>
      </c>
      <c r="O83" s="52">
        <v>0</v>
      </c>
      <c r="P83" s="52">
        <f>O83*H83</f>
        <v>0</v>
      </c>
      <c r="Q83" s="52">
        <v>0</v>
      </c>
      <c r="R83" s="52">
        <f>Q83*H83</f>
        <v>0</v>
      </c>
      <c r="S83" s="52">
        <v>0</v>
      </c>
      <c r="T83" s="53">
        <f>S83*H83</f>
        <v>0</v>
      </c>
      <c r="AR83" s="54" t="s">
        <v>49</v>
      </c>
      <c r="AT83" s="54" t="s">
        <v>45</v>
      </c>
      <c r="AU83" s="54" t="s">
        <v>42</v>
      </c>
      <c r="AY83" s="2" t="s">
        <v>44</v>
      </c>
      <c r="BE83" s="55">
        <f>IF(N83="základní",J83,0)</f>
        <v>0</v>
      </c>
      <c r="BF83" s="55">
        <f>IF(N83="snížená",J83,0)</f>
        <v>0</v>
      </c>
      <c r="BG83" s="55">
        <f>IF(N83="zákl. přenesená",J83,0)</f>
        <v>0</v>
      </c>
      <c r="BH83" s="55">
        <f>IF(N83="sníž. přenesená",J83,0)</f>
        <v>0</v>
      </c>
      <c r="BI83" s="55">
        <f>IF(N83="nulová",J83,0)</f>
        <v>0</v>
      </c>
      <c r="BJ83" s="2" t="s">
        <v>42</v>
      </c>
      <c r="BK83" s="55">
        <f>ROUND(I83*H83,2)</f>
        <v>0</v>
      </c>
      <c r="BL83" s="2" t="s">
        <v>49</v>
      </c>
      <c r="BM83" s="54" t="s">
        <v>95</v>
      </c>
    </row>
    <row r="84" spans="1:47" s="6" customFormat="1" ht="18">
      <c r="A84" s="74"/>
      <c r="B84" s="77"/>
      <c r="C84" s="74"/>
      <c r="D84" s="120" t="s">
        <v>50</v>
      </c>
      <c r="E84" s="74"/>
      <c r="F84" s="121" t="s">
        <v>143</v>
      </c>
      <c r="G84" s="74"/>
      <c r="H84" s="74"/>
      <c r="I84" s="123"/>
      <c r="J84" s="74"/>
      <c r="K84" s="74"/>
      <c r="L84" s="49"/>
      <c r="M84" s="58"/>
      <c r="T84" s="59"/>
      <c r="AT84" s="2" t="s">
        <v>50</v>
      </c>
      <c r="AU84" s="2" t="s">
        <v>42</v>
      </c>
    </row>
    <row r="85" spans="1:65" s="6" customFormat="1" ht="16.5" customHeight="1">
      <c r="A85" s="74"/>
      <c r="B85" s="77"/>
      <c r="C85" s="114" t="s">
        <v>96</v>
      </c>
      <c r="D85" s="114" t="s">
        <v>45</v>
      </c>
      <c r="E85" s="115" t="s">
        <v>97</v>
      </c>
      <c r="F85" s="116" t="s">
        <v>82</v>
      </c>
      <c r="G85" s="117" t="s">
        <v>48</v>
      </c>
      <c r="H85" s="118">
        <v>1</v>
      </c>
      <c r="I85" s="61">
        <v>0</v>
      </c>
      <c r="J85" s="119">
        <f>H85*I85</f>
        <v>0</v>
      </c>
      <c r="K85" s="116"/>
      <c r="L85" s="49"/>
      <c r="M85" s="50" t="s">
        <v>10</v>
      </c>
      <c r="N85" s="51" t="s">
        <v>19</v>
      </c>
      <c r="O85" s="52">
        <v>0</v>
      </c>
      <c r="P85" s="52">
        <f>O85*H85</f>
        <v>0</v>
      </c>
      <c r="Q85" s="52">
        <v>0</v>
      </c>
      <c r="R85" s="52">
        <f>Q85*H85</f>
        <v>0</v>
      </c>
      <c r="S85" s="52">
        <v>0</v>
      </c>
      <c r="T85" s="53">
        <f>S85*H85</f>
        <v>0</v>
      </c>
      <c r="AR85" s="54" t="s">
        <v>49</v>
      </c>
      <c r="AT85" s="54" t="s">
        <v>45</v>
      </c>
      <c r="AU85" s="54" t="s">
        <v>42</v>
      </c>
      <c r="AY85" s="2" t="s">
        <v>44</v>
      </c>
      <c r="BE85" s="55">
        <f>IF(N85="základní",J85,0)</f>
        <v>0</v>
      </c>
      <c r="BF85" s="55">
        <f>IF(N85="snížená",J85,0)</f>
        <v>0</v>
      </c>
      <c r="BG85" s="55">
        <f>IF(N85="zákl. přenesená",J85,0)</f>
        <v>0</v>
      </c>
      <c r="BH85" s="55">
        <f>IF(N85="sníž. přenesená",J85,0)</f>
        <v>0</v>
      </c>
      <c r="BI85" s="55">
        <f>IF(N85="nulová",J85,0)</f>
        <v>0</v>
      </c>
      <c r="BJ85" s="2" t="s">
        <v>42</v>
      </c>
      <c r="BK85" s="55">
        <f>ROUND(I85*H85,2)</f>
        <v>0</v>
      </c>
      <c r="BL85" s="2" t="s">
        <v>49</v>
      </c>
      <c r="BM85" s="54" t="s">
        <v>98</v>
      </c>
    </row>
    <row r="86" spans="1:47" s="6" customFormat="1" ht="18">
      <c r="A86" s="74"/>
      <c r="B86" s="77"/>
      <c r="C86" s="74"/>
      <c r="D86" s="120" t="s">
        <v>50</v>
      </c>
      <c r="E86" s="74"/>
      <c r="F86" s="121" t="s">
        <v>143</v>
      </c>
      <c r="G86" s="74"/>
      <c r="H86" s="74"/>
      <c r="I86" s="123"/>
      <c r="J86" s="74"/>
      <c r="K86" s="74"/>
      <c r="L86" s="49"/>
      <c r="M86" s="58"/>
      <c r="T86" s="59"/>
      <c r="AT86" s="2" t="s">
        <v>50</v>
      </c>
      <c r="AU86" s="2" t="s">
        <v>42</v>
      </c>
    </row>
    <row r="87" spans="1:65" s="6" customFormat="1" ht="16.5" customHeight="1">
      <c r="A87" s="74"/>
      <c r="B87" s="77"/>
      <c r="C87" s="114" t="s">
        <v>73</v>
      </c>
      <c r="D87" s="114" t="s">
        <v>45</v>
      </c>
      <c r="E87" s="115" t="s">
        <v>99</v>
      </c>
      <c r="F87" s="116" t="s">
        <v>82</v>
      </c>
      <c r="G87" s="117" t="s">
        <v>48</v>
      </c>
      <c r="H87" s="118">
        <v>1</v>
      </c>
      <c r="I87" s="61">
        <v>0</v>
      </c>
      <c r="J87" s="119">
        <f>H87*I87</f>
        <v>0</v>
      </c>
      <c r="K87" s="116"/>
      <c r="L87" s="49"/>
      <c r="M87" s="50" t="s">
        <v>10</v>
      </c>
      <c r="N87" s="51" t="s">
        <v>19</v>
      </c>
      <c r="O87" s="52">
        <v>0</v>
      </c>
      <c r="P87" s="52">
        <f>O87*H87</f>
        <v>0</v>
      </c>
      <c r="Q87" s="52">
        <v>0</v>
      </c>
      <c r="R87" s="52">
        <f>Q87*H87</f>
        <v>0</v>
      </c>
      <c r="S87" s="52">
        <v>0</v>
      </c>
      <c r="T87" s="53">
        <f>S87*H87</f>
        <v>0</v>
      </c>
      <c r="AR87" s="54" t="s">
        <v>49</v>
      </c>
      <c r="AT87" s="54" t="s">
        <v>45</v>
      </c>
      <c r="AU87" s="54" t="s">
        <v>42</v>
      </c>
      <c r="AY87" s="2" t="s">
        <v>44</v>
      </c>
      <c r="BE87" s="55">
        <f>IF(N87="základní",J87,0)</f>
        <v>0</v>
      </c>
      <c r="BF87" s="55">
        <f>IF(N87="snížená",J87,0)</f>
        <v>0</v>
      </c>
      <c r="BG87" s="55">
        <f>IF(N87="zákl. přenesená",J87,0)</f>
        <v>0</v>
      </c>
      <c r="BH87" s="55">
        <f>IF(N87="sníž. přenesená",J87,0)</f>
        <v>0</v>
      </c>
      <c r="BI87" s="55">
        <f>IF(N87="nulová",J87,0)</f>
        <v>0</v>
      </c>
      <c r="BJ87" s="2" t="s">
        <v>42</v>
      </c>
      <c r="BK87" s="55">
        <f>ROUND(I87*H87,2)</f>
        <v>0</v>
      </c>
      <c r="BL87" s="2" t="s">
        <v>49</v>
      </c>
      <c r="BM87" s="54" t="s">
        <v>100</v>
      </c>
    </row>
    <row r="88" spans="1:47" s="6" customFormat="1" ht="18">
      <c r="A88" s="74"/>
      <c r="B88" s="77"/>
      <c r="C88" s="74"/>
      <c r="D88" s="120" t="s">
        <v>50</v>
      </c>
      <c r="E88" s="74"/>
      <c r="F88" s="121" t="s">
        <v>143</v>
      </c>
      <c r="G88" s="74"/>
      <c r="H88" s="74"/>
      <c r="I88" s="123"/>
      <c r="J88" s="74"/>
      <c r="K88" s="74"/>
      <c r="L88" s="49"/>
      <c r="M88" s="58"/>
      <c r="T88" s="59"/>
      <c r="AT88" s="2" t="s">
        <v>50</v>
      </c>
      <c r="AU88" s="2" t="s">
        <v>42</v>
      </c>
    </row>
    <row r="89" spans="1:65" s="6" customFormat="1" ht="16.5" customHeight="1">
      <c r="A89" s="74"/>
      <c r="B89" s="77"/>
      <c r="C89" s="114" t="s">
        <v>101</v>
      </c>
      <c r="D89" s="114" t="s">
        <v>45</v>
      </c>
      <c r="E89" s="115" t="s">
        <v>102</v>
      </c>
      <c r="F89" s="116" t="s">
        <v>103</v>
      </c>
      <c r="G89" s="117" t="s">
        <v>48</v>
      </c>
      <c r="H89" s="118">
        <v>2</v>
      </c>
      <c r="I89" s="61">
        <v>0</v>
      </c>
      <c r="J89" s="119">
        <f>H89*I89</f>
        <v>0</v>
      </c>
      <c r="K89" s="116"/>
      <c r="L89" s="49"/>
      <c r="M89" s="50" t="s">
        <v>10</v>
      </c>
      <c r="N89" s="51" t="s">
        <v>19</v>
      </c>
      <c r="O89" s="52">
        <v>0</v>
      </c>
      <c r="P89" s="52">
        <f>O89*H89</f>
        <v>0</v>
      </c>
      <c r="Q89" s="52">
        <v>0</v>
      </c>
      <c r="R89" s="52">
        <f>Q89*H89</f>
        <v>0</v>
      </c>
      <c r="S89" s="52">
        <v>0</v>
      </c>
      <c r="T89" s="53">
        <f>S89*H89</f>
        <v>0</v>
      </c>
      <c r="AR89" s="54" t="s">
        <v>49</v>
      </c>
      <c r="AT89" s="54" t="s">
        <v>45</v>
      </c>
      <c r="AU89" s="54" t="s">
        <v>42</v>
      </c>
      <c r="AY89" s="2" t="s">
        <v>44</v>
      </c>
      <c r="BE89" s="55">
        <f>IF(N89="základní",J89,0)</f>
        <v>0</v>
      </c>
      <c r="BF89" s="55">
        <f>IF(N89="snížená",J89,0)</f>
        <v>0</v>
      </c>
      <c r="BG89" s="55">
        <f>IF(N89="zákl. přenesená",J89,0)</f>
        <v>0</v>
      </c>
      <c r="BH89" s="55">
        <f>IF(N89="sníž. přenesená",J89,0)</f>
        <v>0</v>
      </c>
      <c r="BI89" s="55">
        <f>IF(N89="nulová",J89,0)</f>
        <v>0</v>
      </c>
      <c r="BJ89" s="2" t="s">
        <v>42</v>
      </c>
      <c r="BK89" s="55">
        <f>ROUND(I89*H89,2)</f>
        <v>0</v>
      </c>
      <c r="BL89" s="2" t="s">
        <v>49</v>
      </c>
      <c r="BM89" s="54" t="s">
        <v>104</v>
      </c>
    </row>
    <row r="90" spans="1:47" s="6" customFormat="1" ht="18">
      <c r="A90" s="74"/>
      <c r="B90" s="77"/>
      <c r="C90" s="74"/>
      <c r="D90" s="120" t="s">
        <v>50</v>
      </c>
      <c r="E90" s="74"/>
      <c r="F90" s="121" t="s">
        <v>143</v>
      </c>
      <c r="G90" s="74"/>
      <c r="H90" s="74"/>
      <c r="I90" s="123"/>
      <c r="J90" s="74"/>
      <c r="K90" s="74"/>
      <c r="L90" s="49"/>
      <c r="M90" s="58"/>
      <c r="T90" s="59"/>
      <c r="AT90" s="2" t="s">
        <v>50</v>
      </c>
      <c r="AU90" s="2" t="s">
        <v>42</v>
      </c>
    </row>
    <row r="91" spans="1:65" s="6" customFormat="1" ht="16.5" customHeight="1">
      <c r="A91" s="74"/>
      <c r="B91" s="77"/>
      <c r="C91" s="114" t="s">
        <v>76</v>
      </c>
      <c r="D91" s="114" t="s">
        <v>45</v>
      </c>
      <c r="E91" s="115" t="s">
        <v>105</v>
      </c>
      <c r="F91" s="116" t="s">
        <v>106</v>
      </c>
      <c r="G91" s="117" t="s">
        <v>48</v>
      </c>
      <c r="H91" s="118">
        <v>1</v>
      </c>
      <c r="I91" s="61">
        <v>0</v>
      </c>
      <c r="J91" s="119">
        <f>H91*I91</f>
        <v>0</v>
      </c>
      <c r="K91" s="116"/>
      <c r="L91" s="49"/>
      <c r="M91" s="50" t="s">
        <v>10</v>
      </c>
      <c r="N91" s="51" t="s">
        <v>19</v>
      </c>
      <c r="O91" s="52">
        <v>0</v>
      </c>
      <c r="P91" s="52">
        <f>O91*H91</f>
        <v>0</v>
      </c>
      <c r="Q91" s="52">
        <v>0</v>
      </c>
      <c r="R91" s="52">
        <f>Q91*H91</f>
        <v>0</v>
      </c>
      <c r="S91" s="52">
        <v>0</v>
      </c>
      <c r="T91" s="53">
        <f>S91*H91</f>
        <v>0</v>
      </c>
      <c r="AR91" s="54" t="s">
        <v>49</v>
      </c>
      <c r="AT91" s="54" t="s">
        <v>45</v>
      </c>
      <c r="AU91" s="54" t="s">
        <v>42</v>
      </c>
      <c r="AY91" s="2" t="s">
        <v>44</v>
      </c>
      <c r="BE91" s="55">
        <f>IF(N91="základní",J91,0)</f>
        <v>0</v>
      </c>
      <c r="BF91" s="55">
        <f>IF(N91="snížená",J91,0)</f>
        <v>0</v>
      </c>
      <c r="BG91" s="55">
        <f>IF(N91="zákl. přenesená",J91,0)</f>
        <v>0</v>
      </c>
      <c r="BH91" s="55">
        <f>IF(N91="sníž. přenesená",J91,0)</f>
        <v>0</v>
      </c>
      <c r="BI91" s="55">
        <f>IF(N91="nulová",J91,0)</f>
        <v>0</v>
      </c>
      <c r="BJ91" s="2" t="s">
        <v>42</v>
      </c>
      <c r="BK91" s="55">
        <f>ROUND(I91*H91,2)</f>
        <v>0</v>
      </c>
      <c r="BL91" s="2" t="s">
        <v>49</v>
      </c>
      <c r="BM91" s="54" t="s">
        <v>107</v>
      </c>
    </row>
    <row r="92" spans="1:47" s="6" customFormat="1" ht="18">
      <c r="A92" s="74"/>
      <c r="B92" s="77"/>
      <c r="C92" s="74"/>
      <c r="D92" s="120" t="s">
        <v>50</v>
      </c>
      <c r="E92" s="74"/>
      <c r="F92" s="121" t="s">
        <v>143</v>
      </c>
      <c r="G92" s="74"/>
      <c r="H92" s="74"/>
      <c r="I92" s="123"/>
      <c r="J92" s="74"/>
      <c r="K92" s="74"/>
      <c r="L92" s="49"/>
      <c r="M92" s="58"/>
      <c r="T92" s="59"/>
      <c r="AT92" s="2" t="s">
        <v>50</v>
      </c>
      <c r="AU92" s="2" t="s">
        <v>42</v>
      </c>
    </row>
    <row r="93" spans="1:65" s="6" customFormat="1" ht="16.5" customHeight="1">
      <c r="A93" s="74"/>
      <c r="B93" s="77"/>
      <c r="C93" s="114" t="s">
        <v>108</v>
      </c>
      <c r="D93" s="114" t="s">
        <v>45</v>
      </c>
      <c r="E93" s="115" t="s">
        <v>109</v>
      </c>
      <c r="F93" s="116" t="s">
        <v>110</v>
      </c>
      <c r="G93" s="117" t="s">
        <v>48</v>
      </c>
      <c r="H93" s="118">
        <v>1</v>
      </c>
      <c r="I93" s="61">
        <v>0</v>
      </c>
      <c r="J93" s="119">
        <f>H93*I93</f>
        <v>0</v>
      </c>
      <c r="K93" s="116"/>
      <c r="L93" s="49"/>
      <c r="M93" s="50" t="s">
        <v>10</v>
      </c>
      <c r="N93" s="51" t="s">
        <v>19</v>
      </c>
      <c r="O93" s="52">
        <v>0</v>
      </c>
      <c r="P93" s="52">
        <f>O93*H93</f>
        <v>0</v>
      </c>
      <c r="Q93" s="52">
        <v>0</v>
      </c>
      <c r="R93" s="52">
        <f>Q93*H93</f>
        <v>0</v>
      </c>
      <c r="S93" s="52">
        <v>0</v>
      </c>
      <c r="T93" s="53">
        <f>S93*H93</f>
        <v>0</v>
      </c>
      <c r="AR93" s="54" t="s">
        <v>49</v>
      </c>
      <c r="AT93" s="54" t="s">
        <v>45</v>
      </c>
      <c r="AU93" s="54" t="s">
        <v>42</v>
      </c>
      <c r="AY93" s="2" t="s">
        <v>44</v>
      </c>
      <c r="BE93" s="55">
        <f>IF(N93="základní",J93,0)</f>
        <v>0</v>
      </c>
      <c r="BF93" s="55">
        <f>IF(N93="snížená",J93,0)</f>
        <v>0</v>
      </c>
      <c r="BG93" s="55">
        <f>IF(N93="zákl. přenesená",J93,0)</f>
        <v>0</v>
      </c>
      <c r="BH93" s="55">
        <f>IF(N93="sníž. přenesená",J93,0)</f>
        <v>0</v>
      </c>
      <c r="BI93" s="55">
        <f>IF(N93="nulová",J93,0)</f>
        <v>0</v>
      </c>
      <c r="BJ93" s="2" t="s">
        <v>42</v>
      </c>
      <c r="BK93" s="55">
        <f>ROUND(I93*H93,2)</f>
        <v>0</v>
      </c>
      <c r="BL93" s="2" t="s">
        <v>49</v>
      </c>
      <c r="BM93" s="54" t="s">
        <v>111</v>
      </c>
    </row>
    <row r="94" spans="1:47" s="6" customFormat="1" ht="18">
      <c r="A94" s="74"/>
      <c r="B94" s="77"/>
      <c r="C94" s="74"/>
      <c r="D94" s="120" t="s">
        <v>50</v>
      </c>
      <c r="E94" s="74"/>
      <c r="F94" s="121" t="s">
        <v>143</v>
      </c>
      <c r="G94" s="74"/>
      <c r="H94" s="74"/>
      <c r="I94" s="123"/>
      <c r="J94" s="74"/>
      <c r="K94" s="74"/>
      <c r="L94" s="49"/>
      <c r="M94" s="58"/>
      <c r="T94" s="59"/>
      <c r="AT94" s="2" t="s">
        <v>50</v>
      </c>
      <c r="AU94" s="2" t="s">
        <v>42</v>
      </c>
    </row>
    <row r="95" spans="1:65" s="6" customFormat="1" ht="16.5" customHeight="1">
      <c r="A95" s="74"/>
      <c r="B95" s="77"/>
      <c r="C95" s="114" t="s">
        <v>79</v>
      </c>
      <c r="D95" s="114" t="s">
        <v>45</v>
      </c>
      <c r="E95" s="115" t="s">
        <v>112</v>
      </c>
      <c r="F95" s="116" t="s">
        <v>113</v>
      </c>
      <c r="G95" s="117" t="s">
        <v>48</v>
      </c>
      <c r="H95" s="118">
        <v>1</v>
      </c>
      <c r="I95" s="61">
        <v>0</v>
      </c>
      <c r="J95" s="119">
        <f>H95*I95</f>
        <v>0</v>
      </c>
      <c r="K95" s="116"/>
      <c r="L95" s="49"/>
      <c r="M95" s="50" t="s">
        <v>10</v>
      </c>
      <c r="N95" s="51" t="s">
        <v>19</v>
      </c>
      <c r="O95" s="52">
        <v>0</v>
      </c>
      <c r="P95" s="52">
        <f>O95*H95</f>
        <v>0</v>
      </c>
      <c r="Q95" s="52">
        <v>0</v>
      </c>
      <c r="R95" s="52">
        <f>Q95*H95</f>
        <v>0</v>
      </c>
      <c r="S95" s="52">
        <v>0</v>
      </c>
      <c r="T95" s="53">
        <f>S95*H95</f>
        <v>0</v>
      </c>
      <c r="AR95" s="54" t="s">
        <v>49</v>
      </c>
      <c r="AT95" s="54" t="s">
        <v>45</v>
      </c>
      <c r="AU95" s="54" t="s">
        <v>42</v>
      </c>
      <c r="AY95" s="2" t="s">
        <v>44</v>
      </c>
      <c r="BE95" s="55">
        <f>IF(N95="základní",J95,0)</f>
        <v>0</v>
      </c>
      <c r="BF95" s="55">
        <f>IF(N95="snížená",J95,0)</f>
        <v>0</v>
      </c>
      <c r="BG95" s="55">
        <f>IF(N95="zákl. přenesená",J95,0)</f>
        <v>0</v>
      </c>
      <c r="BH95" s="55">
        <f>IF(N95="sníž. přenesená",J95,0)</f>
        <v>0</v>
      </c>
      <c r="BI95" s="55">
        <f>IF(N95="nulová",J95,0)</f>
        <v>0</v>
      </c>
      <c r="BJ95" s="2" t="s">
        <v>42</v>
      </c>
      <c r="BK95" s="55">
        <f>ROUND(I95*H95,2)</f>
        <v>0</v>
      </c>
      <c r="BL95" s="2" t="s">
        <v>49</v>
      </c>
      <c r="BM95" s="54" t="s">
        <v>114</v>
      </c>
    </row>
    <row r="96" spans="1:47" s="6" customFormat="1" ht="18">
      <c r="A96" s="74"/>
      <c r="B96" s="77"/>
      <c r="C96" s="74"/>
      <c r="D96" s="120" t="s">
        <v>50</v>
      </c>
      <c r="E96" s="74"/>
      <c r="F96" s="121" t="s">
        <v>143</v>
      </c>
      <c r="G96" s="74"/>
      <c r="H96" s="74"/>
      <c r="I96" s="123"/>
      <c r="J96" s="74"/>
      <c r="K96" s="74"/>
      <c r="L96" s="49"/>
      <c r="M96" s="58"/>
      <c r="T96" s="59"/>
      <c r="AT96" s="2" t="s">
        <v>50</v>
      </c>
      <c r="AU96" s="2" t="s">
        <v>42</v>
      </c>
    </row>
    <row r="97" spans="1:65" s="6" customFormat="1" ht="16.5" customHeight="1">
      <c r="A97" s="74"/>
      <c r="B97" s="77"/>
      <c r="C97" s="114" t="s">
        <v>115</v>
      </c>
      <c r="D97" s="114" t="s">
        <v>45</v>
      </c>
      <c r="E97" s="115" t="s">
        <v>116</v>
      </c>
      <c r="F97" s="116" t="s">
        <v>117</v>
      </c>
      <c r="G97" s="117" t="s">
        <v>48</v>
      </c>
      <c r="H97" s="118">
        <v>1</v>
      </c>
      <c r="I97" s="61">
        <v>0</v>
      </c>
      <c r="J97" s="119">
        <f>H97*I97</f>
        <v>0</v>
      </c>
      <c r="K97" s="116"/>
      <c r="L97" s="49"/>
      <c r="M97" s="50" t="s">
        <v>10</v>
      </c>
      <c r="N97" s="51" t="s">
        <v>19</v>
      </c>
      <c r="O97" s="52">
        <v>0</v>
      </c>
      <c r="P97" s="52">
        <f>O97*H97</f>
        <v>0</v>
      </c>
      <c r="Q97" s="52">
        <v>0</v>
      </c>
      <c r="R97" s="52">
        <f>Q97*H97</f>
        <v>0</v>
      </c>
      <c r="S97" s="52">
        <v>0</v>
      </c>
      <c r="T97" s="53">
        <f>S97*H97</f>
        <v>0</v>
      </c>
      <c r="AR97" s="54" t="s">
        <v>49</v>
      </c>
      <c r="AT97" s="54" t="s">
        <v>45</v>
      </c>
      <c r="AU97" s="54" t="s">
        <v>42</v>
      </c>
      <c r="AY97" s="2" t="s">
        <v>44</v>
      </c>
      <c r="BE97" s="55">
        <f>IF(N97="základní",J97,0)</f>
        <v>0</v>
      </c>
      <c r="BF97" s="55">
        <f>IF(N97="snížená",J97,0)</f>
        <v>0</v>
      </c>
      <c r="BG97" s="55">
        <f>IF(N97="zákl. přenesená",J97,0)</f>
        <v>0</v>
      </c>
      <c r="BH97" s="55">
        <f>IF(N97="sníž. přenesená",J97,0)</f>
        <v>0</v>
      </c>
      <c r="BI97" s="55">
        <f>IF(N97="nulová",J97,0)</f>
        <v>0</v>
      </c>
      <c r="BJ97" s="2" t="s">
        <v>42</v>
      </c>
      <c r="BK97" s="55">
        <f>ROUND(I97*H97,2)</f>
        <v>0</v>
      </c>
      <c r="BL97" s="2" t="s">
        <v>49</v>
      </c>
      <c r="BM97" s="54" t="s">
        <v>118</v>
      </c>
    </row>
    <row r="98" spans="1:47" s="6" customFormat="1" ht="18">
      <c r="A98" s="74"/>
      <c r="B98" s="77"/>
      <c r="C98" s="74"/>
      <c r="D98" s="120" t="s">
        <v>50</v>
      </c>
      <c r="E98" s="74"/>
      <c r="F98" s="121" t="s">
        <v>143</v>
      </c>
      <c r="G98" s="74"/>
      <c r="H98" s="74"/>
      <c r="I98" s="123"/>
      <c r="J98" s="74"/>
      <c r="K98" s="74"/>
      <c r="L98" s="49"/>
      <c r="M98" s="58"/>
      <c r="T98" s="59"/>
      <c r="AT98" s="2" t="s">
        <v>50</v>
      </c>
      <c r="AU98" s="2" t="s">
        <v>42</v>
      </c>
    </row>
    <row r="99" spans="1:65" s="6" customFormat="1" ht="16.5" customHeight="1">
      <c r="A99" s="74"/>
      <c r="B99" s="77"/>
      <c r="C99" s="114" t="s">
        <v>83</v>
      </c>
      <c r="D99" s="114" t="s">
        <v>45</v>
      </c>
      <c r="E99" s="115" t="s">
        <v>119</v>
      </c>
      <c r="F99" s="116" t="s">
        <v>106</v>
      </c>
      <c r="G99" s="117" t="s">
        <v>48</v>
      </c>
      <c r="H99" s="118">
        <v>1</v>
      </c>
      <c r="I99" s="61">
        <v>0</v>
      </c>
      <c r="J99" s="119">
        <f>H99*I99</f>
        <v>0</v>
      </c>
      <c r="K99" s="116"/>
      <c r="L99" s="49"/>
      <c r="M99" s="50" t="s">
        <v>10</v>
      </c>
      <c r="N99" s="51" t="s">
        <v>19</v>
      </c>
      <c r="O99" s="52">
        <v>0</v>
      </c>
      <c r="P99" s="52">
        <f>O99*H99</f>
        <v>0</v>
      </c>
      <c r="Q99" s="52">
        <v>0</v>
      </c>
      <c r="R99" s="52">
        <f>Q99*H99</f>
        <v>0</v>
      </c>
      <c r="S99" s="52">
        <v>0</v>
      </c>
      <c r="T99" s="53">
        <f>S99*H99</f>
        <v>0</v>
      </c>
      <c r="AR99" s="54" t="s">
        <v>49</v>
      </c>
      <c r="AT99" s="54" t="s">
        <v>45</v>
      </c>
      <c r="AU99" s="54" t="s">
        <v>42</v>
      </c>
      <c r="AY99" s="2" t="s">
        <v>44</v>
      </c>
      <c r="BE99" s="55">
        <f>IF(N99="základní",J99,0)</f>
        <v>0</v>
      </c>
      <c r="BF99" s="55">
        <f>IF(N99="snížená",J99,0)</f>
        <v>0</v>
      </c>
      <c r="BG99" s="55">
        <f>IF(N99="zákl. přenesená",J99,0)</f>
        <v>0</v>
      </c>
      <c r="BH99" s="55">
        <f>IF(N99="sníž. přenesená",J99,0)</f>
        <v>0</v>
      </c>
      <c r="BI99" s="55">
        <f>IF(N99="nulová",J99,0)</f>
        <v>0</v>
      </c>
      <c r="BJ99" s="2" t="s">
        <v>42</v>
      </c>
      <c r="BK99" s="55">
        <f>ROUND(I99*H99,2)</f>
        <v>0</v>
      </c>
      <c r="BL99" s="2" t="s">
        <v>49</v>
      </c>
      <c r="BM99" s="54" t="s">
        <v>120</v>
      </c>
    </row>
    <row r="100" spans="1:47" s="6" customFormat="1" ht="18">
      <c r="A100" s="74"/>
      <c r="B100" s="77"/>
      <c r="C100" s="74"/>
      <c r="D100" s="120" t="s">
        <v>50</v>
      </c>
      <c r="E100" s="74"/>
      <c r="F100" s="121" t="s">
        <v>143</v>
      </c>
      <c r="G100" s="74"/>
      <c r="H100" s="74"/>
      <c r="I100" s="123"/>
      <c r="J100" s="74"/>
      <c r="K100" s="74"/>
      <c r="L100" s="49"/>
      <c r="M100" s="58"/>
      <c r="T100" s="59"/>
      <c r="AT100" s="2" t="s">
        <v>50</v>
      </c>
      <c r="AU100" s="2" t="s">
        <v>42</v>
      </c>
    </row>
    <row r="101" spans="1:65" s="6" customFormat="1" ht="16.5" customHeight="1">
      <c r="A101" s="74"/>
      <c r="B101" s="77"/>
      <c r="C101" s="114">
        <v>27</v>
      </c>
      <c r="D101" s="114" t="s">
        <v>45</v>
      </c>
      <c r="E101" s="115" t="s">
        <v>121</v>
      </c>
      <c r="F101" s="116" t="s">
        <v>122</v>
      </c>
      <c r="G101" s="117" t="s">
        <v>48</v>
      </c>
      <c r="H101" s="118">
        <v>1</v>
      </c>
      <c r="I101" s="61">
        <v>0</v>
      </c>
      <c r="J101" s="119">
        <f>H101*I101</f>
        <v>0</v>
      </c>
      <c r="K101" s="116"/>
      <c r="L101" s="49"/>
      <c r="M101" s="50" t="s">
        <v>10</v>
      </c>
      <c r="N101" s="51" t="s">
        <v>19</v>
      </c>
      <c r="O101" s="52">
        <v>0</v>
      </c>
      <c r="P101" s="52">
        <f>O101*H101</f>
        <v>0</v>
      </c>
      <c r="Q101" s="52">
        <v>0</v>
      </c>
      <c r="R101" s="52">
        <f>Q101*H101</f>
        <v>0</v>
      </c>
      <c r="S101" s="52">
        <v>0</v>
      </c>
      <c r="T101" s="53">
        <f>S101*H101</f>
        <v>0</v>
      </c>
      <c r="AR101" s="54" t="s">
        <v>49</v>
      </c>
      <c r="AT101" s="54" t="s">
        <v>45</v>
      </c>
      <c r="AU101" s="54" t="s">
        <v>42</v>
      </c>
      <c r="AY101" s="2" t="s">
        <v>44</v>
      </c>
      <c r="BE101" s="55">
        <f>IF(N101="základní",J101,0)</f>
        <v>0</v>
      </c>
      <c r="BF101" s="55">
        <f>IF(N101="snížená",J101,0)</f>
        <v>0</v>
      </c>
      <c r="BG101" s="55">
        <f>IF(N101="zákl. přenesená",J101,0)</f>
        <v>0</v>
      </c>
      <c r="BH101" s="55">
        <f>IF(N101="sníž. přenesená",J101,0)</f>
        <v>0</v>
      </c>
      <c r="BI101" s="55">
        <f>IF(N101="nulová",J101,0)</f>
        <v>0</v>
      </c>
      <c r="BJ101" s="2" t="s">
        <v>42</v>
      </c>
      <c r="BK101" s="55">
        <f>ROUND(I101*H101,2)</f>
        <v>0</v>
      </c>
      <c r="BL101" s="2" t="s">
        <v>49</v>
      </c>
      <c r="BM101" s="54" t="s">
        <v>123</v>
      </c>
    </row>
    <row r="102" spans="1:47" s="6" customFormat="1" ht="18">
      <c r="A102" s="74"/>
      <c r="B102" s="77"/>
      <c r="C102" s="74"/>
      <c r="D102" s="120" t="s">
        <v>50</v>
      </c>
      <c r="E102" s="74"/>
      <c r="F102" s="121" t="s">
        <v>143</v>
      </c>
      <c r="G102" s="74"/>
      <c r="H102" s="74"/>
      <c r="I102" s="123"/>
      <c r="J102" s="74"/>
      <c r="K102" s="74"/>
      <c r="L102" s="49"/>
      <c r="M102" s="58"/>
      <c r="T102" s="59"/>
      <c r="AT102" s="2" t="s">
        <v>50</v>
      </c>
      <c r="AU102" s="2" t="s">
        <v>42</v>
      </c>
    </row>
    <row r="103" spans="1:65" s="6" customFormat="1" ht="16.5" customHeight="1">
      <c r="A103" s="74"/>
      <c r="B103" s="77"/>
      <c r="C103" s="114">
        <v>28</v>
      </c>
      <c r="D103" s="114" t="s">
        <v>45</v>
      </c>
      <c r="E103" s="115" t="s">
        <v>124</v>
      </c>
      <c r="F103" s="116" t="s">
        <v>125</v>
      </c>
      <c r="G103" s="117" t="s">
        <v>48</v>
      </c>
      <c r="H103" s="118">
        <v>1</v>
      </c>
      <c r="I103" s="61">
        <v>0</v>
      </c>
      <c r="J103" s="119">
        <f>H103*I103</f>
        <v>0</v>
      </c>
      <c r="K103" s="116"/>
      <c r="L103" s="49"/>
      <c r="M103" s="50" t="s">
        <v>10</v>
      </c>
      <c r="N103" s="51" t="s">
        <v>19</v>
      </c>
      <c r="O103" s="52">
        <v>0</v>
      </c>
      <c r="P103" s="52">
        <f>O103*H103</f>
        <v>0</v>
      </c>
      <c r="Q103" s="52">
        <v>0</v>
      </c>
      <c r="R103" s="52">
        <f>Q103*H103</f>
        <v>0</v>
      </c>
      <c r="S103" s="52">
        <v>0</v>
      </c>
      <c r="T103" s="53">
        <f>S103*H103</f>
        <v>0</v>
      </c>
      <c r="AR103" s="54" t="s">
        <v>49</v>
      </c>
      <c r="AT103" s="54" t="s">
        <v>45</v>
      </c>
      <c r="AU103" s="54" t="s">
        <v>42</v>
      </c>
      <c r="AY103" s="2" t="s">
        <v>44</v>
      </c>
      <c r="BE103" s="55">
        <f>IF(N103="základní",J103,0)</f>
        <v>0</v>
      </c>
      <c r="BF103" s="55">
        <f>IF(N103="snížená",J103,0)</f>
        <v>0</v>
      </c>
      <c r="BG103" s="55">
        <f>IF(N103="zákl. přenesená",J103,0)</f>
        <v>0</v>
      </c>
      <c r="BH103" s="55">
        <f>IF(N103="sníž. přenesená",J103,0)</f>
        <v>0</v>
      </c>
      <c r="BI103" s="55">
        <f>IF(N103="nulová",J103,0)</f>
        <v>0</v>
      </c>
      <c r="BJ103" s="2" t="s">
        <v>42</v>
      </c>
      <c r="BK103" s="55">
        <f>ROUND(I103*H103,2)</f>
        <v>0</v>
      </c>
      <c r="BL103" s="2" t="s">
        <v>49</v>
      </c>
      <c r="BM103" s="54" t="s">
        <v>126</v>
      </c>
    </row>
    <row r="104" spans="1:47" s="6" customFormat="1" ht="18">
      <c r="A104" s="74"/>
      <c r="B104" s="77"/>
      <c r="C104" s="74"/>
      <c r="D104" s="120" t="s">
        <v>50</v>
      </c>
      <c r="E104" s="74"/>
      <c r="F104" s="121" t="s">
        <v>143</v>
      </c>
      <c r="G104" s="74"/>
      <c r="H104" s="74"/>
      <c r="I104" s="123"/>
      <c r="J104" s="74"/>
      <c r="K104" s="74"/>
      <c r="L104" s="49"/>
      <c r="M104" s="58"/>
      <c r="T104" s="59"/>
      <c r="AT104" s="2" t="s">
        <v>50</v>
      </c>
      <c r="AU104" s="2" t="s">
        <v>42</v>
      </c>
    </row>
    <row r="105" spans="1:65" s="6" customFormat="1" ht="16.5" customHeight="1">
      <c r="A105" s="74"/>
      <c r="B105" s="77"/>
      <c r="C105" s="114">
        <v>29</v>
      </c>
      <c r="D105" s="114" t="s">
        <v>45</v>
      </c>
      <c r="E105" s="115" t="s">
        <v>127</v>
      </c>
      <c r="F105" s="116" t="s">
        <v>128</v>
      </c>
      <c r="G105" s="117" t="s">
        <v>48</v>
      </c>
      <c r="H105" s="118">
        <v>1</v>
      </c>
      <c r="I105" s="61">
        <v>0</v>
      </c>
      <c r="J105" s="119">
        <f>H105*I105</f>
        <v>0</v>
      </c>
      <c r="K105" s="116"/>
      <c r="L105" s="49"/>
      <c r="M105" s="50" t="s">
        <v>10</v>
      </c>
      <c r="N105" s="51" t="s">
        <v>19</v>
      </c>
      <c r="O105" s="52">
        <v>0</v>
      </c>
      <c r="P105" s="52">
        <f>O105*H105</f>
        <v>0</v>
      </c>
      <c r="Q105" s="52">
        <v>0</v>
      </c>
      <c r="R105" s="52">
        <f>Q105*H105</f>
        <v>0</v>
      </c>
      <c r="S105" s="52">
        <v>0</v>
      </c>
      <c r="T105" s="53">
        <f>S105*H105</f>
        <v>0</v>
      </c>
      <c r="AR105" s="54" t="s">
        <v>49</v>
      </c>
      <c r="AT105" s="54" t="s">
        <v>45</v>
      </c>
      <c r="AU105" s="54" t="s">
        <v>42</v>
      </c>
      <c r="AY105" s="2" t="s">
        <v>44</v>
      </c>
      <c r="BE105" s="55">
        <f>IF(N105="základní",J105,0)</f>
        <v>0</v>
      </c>
      <c r="BF105" s="55">
        <f>IF(N105="snížená",J105,0)</f>
        <v>0</v>
      </c>
      <c r="BG105" s="55">
        <f>IF(N105="zákl. přenesená",J105,0)</f>
        <v>0</v>
      </c>
      <c r="BH105" s="55">
        <f>IF(N105="sníž. přenesená",J105,0)</f>
        <v>0</v>
      </c>
      <c r="BI105" s="55">
        <f>IF(N105="nulová",J105,0)</f>
        <v>0</v>
      </c>
      <c r="BJ105" s="2" t="s">
        <v>42</v>
      </c>
      <c r="BK105" s="55">
        <f>ROUND(I105*H105,2)</f>
        <v>0</v>
      </c>
      <c r="BL105" s="2" t="s">
        <v>49</v>
      </c>
      <c r="BM105" s="54" t="s">
        <v>129</v>
      </c>
    </row>
    <row r="106" spans="1:47" s="6" customFormat="1" ht="18">
      <c r="A106" s="74"/>
      <c r="B106" s="77"/>
      <c r="C106" s="74"/>
      <c r="D106" s="120" t="s">
        <v>50</v>
      </c>
      <c r="E106" s="74"/>
      <c r="F106" s="121" t="s">
        <v>143</v>
      </c>
      <c r="G106" s="74"/>
      <c r="H106" s="74"/>
      <c r="I106" s="123"/>
      <c r="J106" s="74"/>
      <c r="K106" s="74"/>
      <c r="L106" s="49"/>
      <c r="M106" s="58"/>
      <c r="T106" s="59"/>
      <c r="AT106" s="2" t="s">
        <v>50</v>
      </c>
      <c r="AU106" s="2" t="s">
        <v>42</v>
      </c>
    </row>
    <row r="107" spans="1:65" s="6" customFormat="1" ht="16.5" customHeight="1">
      <c r="A107" s="74"/>
      <c r="B107" s="77"/>
      <c r="C107" s="114">
        <v>30</v>
      </c>
      <c r="D107" s="114" t="s">
        <v>45</v>
      </c>
      <c r="E107" s="115" t="s">
        <v>130</v>
      </c>
      <c r="F107" s="116" t="s">
        <v>47</v>
      </c>
      <c r="G107" s="117" t="s">
        <v>48</v>
      </c>
      <c r="H107" s="118">
        <v>1</v>
      </c>
      <c r="I107" s="61">
        <v>0</v>
      </c>
      <c r="J107" s="119">
        <f>H107*I107</f>
        <v>0</v>
      </c>
      <c r="K107" s="116"/>
      <c r="L107" s="49"/>
      <c r="M107" s="50" t="s">
        <v>10</v>
      </c>
      <c r="N107" s="51" t="s">
        <v>19</v>
      </c>
      <c r="O107" s="52">
        <v>0</v>
      </c>
      <c r="P107" s="52">
        <f>O107*H107</f>
        <v>0</v>
      </c>
      <c r="Q107" s="52">
        <v>0</v>
      </c>
      <c r="R107" s="52">
        <f>Q107*H107</f>
        <v>0</v>
      </c>
      <c r="S107" s="52">
        <v>0</v>
      </c>
      <c r="T107" s="53">
        <f>S107*H107</f>
        <v>0</v>
      </c>
      <c r="AR107" s="54" t="s">
        <v>49</v>
      </c>
      <c r="AT107" s="54" t="s">
        <v>45</v>
      </c>
      <c r="AU107" s="54" t="s">
        <v>42</v>
      </c>
      <c r="AY107" s="2" t="s">
        <v>44</v>
      </c>
      <c r="BE107" s="55">
        <f>IF(N107="základní",J107,0)</f>
        <v>0</v>
      </c>
      <c r="BF107" s="55">
        <f>IF(N107="snížená",J107,0)</f>
        <v>0</v>
      </c>
      <c r="BG107" s="55">
        <f>IF(N107="zákl. přenesená",J107,0)</f>
        <v>0</v>
      </c>
      <c r="BH107" s="55">
        <f>IF(N107="sníž. přenesená",J107,0)</f>
        <v>0</v>
      </c>
      <c r="BI107" s="55">
        <f>IF(N107="nulová",J107,0)</f>
        <v>0</v>
      </c>
      <c r="BJ107" s="2" t="s">
        <v>42</v>
      </c>
      <c r="BK107" s="55">
        <f>ROUND(I107*H107,2)</f>
        <v>0</v>
      </c>
      <c r="BL107" s="2" t="s">
        <v>49</v>
      </c>
      <c r="BM107" s="54" t="s">
        <v>131</v>
      </c>
    </row>
    <row r="108" spans="1:47" s="6" customFormat="1" ht="18">
      <c r="A108" s="74"/>
      <c r="B108" s="77"/>
      <c r="C108" s="74"/>
      <c r="D108" s="120" t="s">
        <v>50</v>
      </c>
      <c r="E108" s="74"/>
      <c r="F108" s="121" t="s">
        <v>143</v>
      </c>
      <c r="G108" s="74"/>
      <c r="H108" s="74"/>
      <c r="I108" s="123"/>
      <c r="J108" s="74"/>
      <c r="K108" s="74"/>
      <c r="L108" s="49"/>
      <c r="M108" s="58"/>
      <c r="T108" s="59"/>
      <c r="AT108" s="2" t="s">
        <v>50</v>
      </c>
      <c r="AU108" s="2" t="s">
        <v>42</v>
      </c>
    </row>
    <row r="109" spans="1:65" s="6" customFormat="1" ht="16.5" customHeight="1">
      <c r="A109" s="74"/>
      <c r="B109" s="77"/>
      <c r="C109" s="114">
        <v>31</v>
      </c>
      <c r="D109" s="114" t="s">
        <v>45</v>
      </c>
      <c r="E109" s="115" t="s">
        <v>132</v>
      </c>
      <c r="F109" s="116" t="s">
        <v>47</v>
      </c>
      <c r="G109" s="117" t="s">
        <v>48</v>
      </c>
      <c r="H109" s="118">
        <v>1</v>
      </c>
      <c r="I109" s="61">
        <v>0</v>
      </c>
      <c r="J109" s="119">
        <f>H109*I109</f>
        <v>0</v>
      </c>
      <c r="K109" s="116"/>
      <c r="L109" s="49"/>
      <c r="M109" s="50" t="s">
        <v>10</v>
      </c>
      <c r="N109" s="51" t="s">
        <v>19</v>
      </c>
      <c r="O109" s="52">
        <v>0</v>
      </c>
      <c r="P109" s="52">
        <f>O109*H109</f>
        <v>0</v>
      </c>
      <c r="Q109" s="52">
        <v>0</v>
      </c>
      <c r="R109" s="52">
        <f>Q109*H109</f>
        <v>0</v>
      </c>
      <c r="S109" s="52">
        <v>0</v>
      </c>
      <c r="T109" s="53">
        <f>S109*H109</f>
        <v>0</v>
      </c>
      <c r="AR109" s="54" t="s">
        <v>49</v>
      </c>
      <c r="AT109" s="54" t="s">
        <v>45</v>
      </c>
      <c r="AU109" s="54" t="s">
        <v>42</v>
      </c>
      <c r="AY109" s="2" t="s">
        <v>44</v>
      </c>
      <c r="BE109" s="55">
        <f>IF(N109="základní",J109,0)</f>
        <v>0</v>
      </c>
      <c r="BF109" s="55">
        <f>IF(N109="snížená",J109,0)</f>
        <v>0</v>
      </c>
      <c r="BG109" s="55">
        <f>IF(N109="zákl. přenesená",J109,0)</f>
        <v>0</v>
      </c>
      <c r="BH109" s="55">
        <f>IF(N109="sníž. přenesená",J109,0)</f>
        <v>0</v>
      </c>
      <c r="BI109" s="55">
        <f>IF(N109="nulová",J109,0)</f>
        <v>0</v>
      </c>
      <c r="BJ109" s="2" t="s">
        <v>42</v>
      </c>
      <c r="BK109" s="55">
        <f>ROUND(I109*H109,2)</f>
        <v>0</v>
      </c>
      <c r="BL109" s="2" t="s">
        <v>49</v>
      </c>
      <c r="BM109" s="54" t="s">
        <v>133</v>
      </c>
    </row>
    <row r="110" spans="1:47" s="6" customFormat="1" ht="18">
      <c r="A110" s="74"/>
      <c r="B110" s="77"/>
      <c r="C110" s="74"/>
      <c r="D110" s="120" t="s">
        <v>50</v>
      </c>
      <c r="E110" s="74"/>
      <c r="F110" s="121" t="s">
        <v>143</v>
      </c>
      <c r="G110" s="74"/>
      <c r="H110" s="74"/>
      <c r="I110" s="123"/>
      <c r="J110" s="74"/>
      <c r="K110" s="74"/>
      <c r="L110" s="49"/>
      <c r="M110" s="58"/>
      <c r="T110" s="59"/>
      <c r="AT110" s="2" t="s">
        <v>50</v>
      </c>
      <c r="AU110" s="2" t="s">
        <v>42</v>
      </c>
    </row>
    <row r="111" spans="1:65" s="6" customFormat="1" ht="16.5" customHeight="1">
      <c r="A111" s="74"/>
      <c r="B111" s="77"/>
      <c r="C111" s="114">
        <v>32</v>
      </c>
      <c r="D111" s="114" t="s">
        <v>45</v>
      </c>
      <c r="E111" s="115" t="s">
        <v>134</v>
      </c>
      <c r="F111" s="116" t="s">
        <v>135</v>
      </c>
      <c r="G111" s="117" t="s">
        <v>48</v>
      </c>
      <c r="H111" s="118">
        <v>1</v>
      </c>
      <c r="I111" s="61">
        <v>0</v>
      </c>
      <c r="J111" s="119">
        <f>H111*I111</f>
        <v>0</v>
      </c>
      <c r="K111" s="116"/>
      <c r="L111" s="49"/>
      <c r="M111" s="50" t="s">
        <v>10</v>
      </c>
      <c r="N111" s="51" t="s">
        <v>19</v>
      </c>
      <c r="O111" s="52">
        <v>0</v>
      </c>
      <c r="P111" s="52">
        <f>O111*H111</f>
        <v>0</v>
      </c>
      <c r="Q111" s="52">
        <v>0</v>
      </c>
      <c r="R111" s="52">
        <f>Q111*H111</f>
        <v>0</v>
      </c>
      <c r="S111" s="52">
        <v>0</v>
      </c>
      <c r="T111" s="53">
        <f>S111*H111</f>
        <v>0</v>
      </c>
      <c r="AR111" s="54" t="s">
        <v>49</v>
      </c>
      <c r="AT111" s="54" t="s">
        <v>45</v>
      </c>
      <c r="AU111" s="54" t="s">
        <v>42</v>
      </c>
      <c r="AY111" s="2" t="s">
        <v>44</v>
      </c>
      <c r="BE111" s="55">
        <f>IF(N111="základní",J111,0)</f>
        <v>0</v>
      </c>
      <c r="BF111" s="55">
        <f>IF(N111="snížená",J111,0)</f>
        <v>0</v>
      </c>
      <c r="BG111" s="55">
        <f>IF(N111="zákl. přenesená",J111,0)</f>
        <v>0</v>
      </c>
      <c r="BH111" s="55">
        <f>IF(N111="sníž. přenesená",J111,0)</f>
        <v>0</v>
      </c>
      <c r="BI111" s="55">
        <f>IF(N111="nulová",J111,0)</f>
        <v>0</v>
      </c>
      <c r="BJ111" s="2" t="s">
        <v>42</v>
      </c>
      <c r="BK111" s="55">
        <f>ROUND(I111*H111,2)</f>
        <v>0</v>
      </c>
      <c r="BL111" s="2" t="s">
        <v>49</v>
      </c>
      <c r="BM111" s="54" t="s">
        <v>136</v>
      </c>
    </row>
    <row r="112" spans="1:47" s="6" customFormat="1" ht="18">
      <c r="A112" s="74"/>
      <c r="B112" s="77"/>
      <c r="C112" s="74"/>
      <c r="D112" s="120" t="s">
        <v>50</v>
      </c>
      <c r="E112" s="74"/>
      <c r="F112" s="121" t="s">
        <v>143</v>
      </c>
      <c r="G112" s="74"/>
      <c r="H112" s="74"/>
      <c r="I112" s="123"/>
      <c r="J112" s="74"/>
      <c r="K112" s="74"/>
      <c r="L112" s="49"/>
      <c r="M112" s="58"/>
      <c r="T112" s="59"/>
      <c r="AT112" s="2" t="s">
        <v>50</v>
      </c>
      <c r="AU112" s="2" t="s">
        <v>42</v>
      </c>
    </row>
    <row r="113" spans="1:65" s="6" customFormat="1" ht="16.5" customHeight="1">
      <c r="A113" s="74"/>
      <c r="B113" s="77"/>
      <c r="C113" s="114">
        <v>33</v>
      </c>
      <c r="D113" s="114" t="s">
        <v>45</v>
      </c>
      <c r="E113" s="115" t="s">
        <v>137</v>
      </c>
      <c r="F113" s="116" t="s">
        <v>47</v>
      </c>
      <c r="G113" s="117" t="s">
        <v>48</v>
      </c>
      <c r="H113" s="118">
        <v>1</v>
      </c>
      <c r="I113" s="61">
        <v>0</v>
      </c>
      <c r="J113" s="119">
        <f>H113*I113</f>
        <v>0</v>
      </c>
      <c r="K113" s="116"/>
      <c r="L113" s="49"/>
      <c r="M113" s="50" t="s">
        <v>10</v>
      </c>
      <c r="N113" s="51" t="s">
        <v>19</v>
      </c>
      <c r="O113" s="52">
        <v>0</v>
      </c>
      <c r="P113" s="52">
        <f>O113*H113</f>
        <v>0</v>
      </c>
      <c r="Q113" s="52">
        <v>0</v>
      </c>
      <c r="R113" s="52">
        <f>Q113*H113</f>
        <v>0</v>
      </c>
      <c r="S113" s="52">
        <v>0</v>
      </c>
      <c r="T113" s="53">
        <f>S113*H113</f>
        <v>0</v>
      </c>
      <c r="AR113" s="54" t="s">
        <v>49</v>
      </c>
      <c r="AT113" s="54" t="s">
        <v>45</v>
      </c>
      <c r="AU113" s="54" t="s">
        <v>42</v>
      </c>
      <c r="AY113" s="2" t="s">
        <v>44</v>
      </c>
      <c r="BE113" s="55">
        <f>IF(N113="základní",J113,0)</f>
        <v>0</v>
      </c>
      <c r="BF113" s="55">
        <f>IF(N113="snížená",J113,0)</f>
        <v>0</v>
      </c>
      <c r="BG113" s="55">
        <f>IF(N113="zákl. přenesená",J113,0)</f>
        <v>0</v>
      </c>
      <c r="BH113" s="55">
        <f>IF(N113="sníž. přenesená",J113,0)</f>
        <v>0</v>
      </c>
      <c r="BI113" s="55">
        <f>IF(N113="nulová",J113,0)</f>
        <v>0</v>
      </c>
      <c r="BJ113" s="2" t="s">
        <v>42</v>
      </c>
      <c r="BK113" s="55">
        <f>ROUND(I113*H113,2)</f>
        <v>0</v>
      </c>
      <c r="BL113" s="2" t="s">
        <v>49</v>
      </c>
      <c r="BM113" s="54" t="s">
        <v>138</v>
      </c>
    </row>
    <row r="114" spans="1:47" s="6" customFormat="1" ht="18">
      <c r="A114" s="74"/>
      <c r="B114" s="77"/>
      <c r="C114" s="74"/>
      <c r="D114" s="120" t="s">
        <v>50</v>
      </c>
      <c r="E114" s="74"/>
      <c r="F114" s="121" t="s">
        <v>143</v>
      </c>
      <c r="G114" s="74"/>
      <c r="H114" s="74"/>
      <c r="I114" s="123"/>
      <c r="J114" s="74"/>
      <c r="K114" s="74"/>
      <c r="L114" s="49"/>
      <c r="M114" s="58"/>
      <c r="T114" s="59"/>
      <c r="AT114" s="2" t="s">
        <v>50</v>
      </c>
      <c r="AU114" s="2" t="s">
        <v>42</v>
      </c>
    </row>
    <row r="115" spans="1:65" s="6" customFormat="1" ht="16.5" customHeight="1">
      <c r="A115" s="74"/>
      <c r="B115" s="77"/>
      <c r="C115" s="114">
        <v>34</v>
      </c>
      <c r="D115" s="114" t="s">
        <v>45</v>
      </c>
      <c r="E115" s="115" t="s">
        <v>139</v>
      </c>
      <c r="F115" s="116" t="s">
        <v>47</v>
      </c>
      <c r="G115" s="117" t="s">
        <v>48</v>
      </c>
      <c r="H115" s="118">
        <v>1</v>
      </c>
      <c r="I115" s="61">
        <v>0</v>
      </c>
      <c r="J115" s="119">
        <f>H115*I115</f>
        <v>0</v>
      </c>
      <c r="K115" s="116"/>
      <c r="L115" s="49"/>
      <c r="M115" s="50" t="s">
        <v>10</v>
      </c>
      <c r="N115" s="51" t="s">
        <v>19</v>
      </c>
      <c r="O115" s="52">
        <v>0</v>
      </c>
      <c r="P115" s="52">
        <f>O115*H115</f>
        <v>0</v>
      </c>
      <c r="Q115" s="52">
        <v>0</v>
      </c>
      <c r="R115" s="52">
        <f>Q115*H115</f>
        <v>0</v>
      </c>
      <c r="S115" s="52">
        <v>0</v>
      </c>
      <c r="T115" s="53">
        <f>S115*H115</f>
        <v>0</v>
      </c>
      <c r="AR115" s="54" t="s">
        <v>49</v>
      </c>
      <c r="AT115" s="54" t="s">
        <v>45</v>
      </c>
      <c r="AU115" s="54" t="s">
        <v>42</v>
      </c>
      <c r="AY115" s="2" t="s">
        <v>44</v>
      </c>
      <c r="BE115" s="55">
        <f>IF(N115="základní",J115,0)</f>
        <v>0</v>
      </c>
      <c r="BF115" s="55">
        <f>IF(N115="snížená",J115,0)</f>
        <v>0</v>
      </c>
      <c r="BG115" s="55">
        <f>IF(N115="zákl. přenesená",J115,0)</f>
        <v>0</v>
      </c>
      <c r="BH115" s="55">
        <f>IF(N115="sníž. přenesená",J115,0)</f>
        <v>0</v>
      </c>
      <c r="BI115" s="55">
        <f>IF(N115="nulová",J115,0)</f>
        <v>0</v>
      </c>
      <c r="BJ115" s="2" t="s">
        <v>42</v>
      </c>
      <c r="BK115" s="55">
        <f>ROUND(I115*H115,2)</f>
        <v>0</v>
      </c>
      <c r="BL115" s="2" t="s">
        <v>49</v>
      </c>
      <c r="BM115" s="54" t="s">
        <v>140</v>
      </c>
    </row>
    <row r="116" spans="1:47" s="6" customFormat="1" ht="18">
      <c r="A116" s="74"/>
      <c r="B116" s="77"/>
      <c r="C116" s="74"/>
      <c r="D116" s="120" t="s">
        <v>50</v>
      </c>
      <c r="E116" s="74"/>
      <c r="F116" s="121" t="s">
        <v>143</v>
      </c>
      <c r="G116" s="74"/>
      <c r="H116" s="74"/>
      <c r="I116" s="123"/>
      <c r="J116" s="74"/>
      <c r="K116" s="74"/>
      <c r="L116" s="49"/>
      <c r="M116" s="58"/>
      <c r="T116" s="59"/>
      <c r="AT116" s="2" t="s">
        <v>50</v>
      </c>
      <c r="AU116" s="2" t="s">
        <v>42</v>
      </c>
    </row>
    <row r="117" spans="1:65" s="6" customFormat="1" ht="16.5" customHeight="1">
      <c r="A117" s="74"/>
      <c r="B117" s="77"/>
      <c r="C117" s="114">
        <v>35</v>
      </c>
      <c r="D117" s="114" t="s">
        <v>45</v>
      </c>
      <c r="E117" s="115" t="s">
        <v>141</v>
      </c>
      <c r="F117" s="116" t="s">
        <v>47</v>
      </c>
      <c r="G117" s="117" t="s">
        <v>48</v>
      </c>
      <c r="H117" s="118">
        <v>1</v>
      </c>
      <c r="I117" s="61">
        <v>0</v>
      </c>
      <c r="J117" s="119">
        <f>H117*I117</f>
        <v>0</v>
      </c>
      <c r="K117" s="116"/>
      <c r="L117" s="49"/>
      <c r="M117" s="50" t="s">
        <v>10</v>
      </c>
      <c r="N117" s="51" t="s">
        <v>19</v>
      </c>
      <c r="O117" s="52">
        <v>0</v>
      </c>
      <c r="P117" s="52">
        <f>O117*H117</f>
        <v>0</v>
      </c>
      <c r="Q117" s="52">
        <v>0</v>
      </c>
      <c r="R117" s="52">
        <f>Q117*H117</f>
        <v>0</v>
      </c>
      <c r="S117" s="52">
        <v>0</v>
      </c>
      <c r="T117" s="53">
        <f>S117*H117</f>
        <v>0</v>
      </c>
      <c r="AR117" s="54" t="s">
        <v>49</v>
      </c>
      <c r="AT117" s="54" t="s">
        <v>45</v>
      </c>
      <c r="AU117" s="54" t="s">
        <v>42</v>
      </c>
      <c r="AY117" s="2" t="s">
        <v>44</v>
      </c>
      <c r="BE117" s="55">
        <f>IF(N117="základní",J117,0)</f>
        <v>0</v>
      </c>
      <c r="BF117" s="55">
        <f>IF(N117="snížená",J117,0)</f>
        <v>0</v>
      </c>
      <c r="BG117" s="55">
        <f>IF(N117="zákl. přenesená",J117,0)</f>
        <v>0</v>
      </c>
      <c r="BH117" s="55">
        <f>IF(N117="sníž. přenesená",J117,0)</f>
        <v>0</v>
      </c>
      <c r="BI117" s="55">
        <f>IF(N117="nulová",J117,0)</f>
        <v>0</v>
      </c>
      <c r="BJ117" s="2" t="s">
        <v>42</v>
      </c>
      <c r="BK117" s="55">
        <f>ROUND(I117*H117,2)</f>
        <v>0</v>
      </c>
      <c r="BL117" s="2" t="s">
        <v>49</v>
      </c>
      <c r="BM117" s="54" t="s">
        <v>142</v>
      </c>
    </row>
    <row r="118" spans="1:47" s="6" customFormat="1" ht="18">
      <c r="A118" s="74"/>
      <c r="B118" s="77"/>
      <c r="C118" s="74"/>
      <c r="D118" s="120" t="s">
        <v>50</v>
      </c>
      <c r="E118" s="74"/>
      <c r="F118" s="121" t="s">
        <v>143</v>
      </c>
      <c r="G118" s="74"/>
      <c r="H118" s="74"/>
      <c r="I118" s="74"/>
      <c r="J118" s="74"/>
      <c r="K118" s="74"/>
      <c r="L118" s="49"/>
      <c r="M118" s="58"/>
      <c r="T118" s="59"/>
      <c r="AT118" s="2" t="s">
        <v>50</v>
      </c>
      <c r="AU118" s="2" t="s">
        <v>42</v>
      </c>
    </row>
    <row r="119" spans="1:12" s="6" customFormat="1" ht="23.5" customHeight="1">
      <c r="A119" s="74"/>
      <c r="B119" s="99"/>
      <c r="C119" s="100"/>
      <c r="D119" s="100"/>
      <c r="E119" s="100" t="s">
        <v>144</v>
      </c>
      <c r="F119" s="100"/>
      <c r="G119" s="100"/>
      <c r="H119" s="100"/>
      <c r="I119" s="100"/>
      <c r="J119" s="100"/>
      <c r="K119" s="100"/>
      <c r="L119" s="5"/>
    </row>
    <row r="121" ht="15">
      <c r="F121" s="60"/>
    </row>
  </sheetData>
  <sheetProtection algorithmName="SHA-512" hashValue="plU0g0y2DJtoptTCTC6sRy0xCuo/2CKM1PXLxIfyWT7Clr2YjQjFou4HQYTIC/XQCHFBVLWc1VvlWUTcO2YKrQ==" saltValue="fsVTewBgeWmf32+ApfGmLQ==" spinCount="100000" sheet="1" objects="1" scenarios="1"/>
  <mergeCells count="9">
    <mergeCell ref="L2:V2"/>
    <mergeCell ref="E37:H37"/>
    <mergeCell ref="E39:H39"/>
    <mergeCell ref="E7:H7"/>
    <mergeCell ref="E9:H9"/>
    <mergeCell ref="E11:H11"/>
    <mergeCell ref="E13:H13"/>
    <mergeCell ref="E33:H33"/>
    <mergeCell ref="E35:H3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0561E-43E3-4EB0-BF77-1C5D7F46334E}">
  <sheetPr>
    <pageSetUpPr fitToPage="1"/>
  </sheetPr>
  <dimension ref="B2:BM253"/>
  <sheetViews>
    <sheetView showGridLines="0" workbookViewId="0" topLeftCell="A73">
      <selection activeCell="F24" sqref="F24"/>
    </sheetView>
  </sheetViews>
  <sheetFormatPr defaultColWidth="8.7109375" defaultRowHeight="15"/>
  <cols>
    <col min="1" max="1" width="6.8515625" style="63" customWidth="1"/>
    <col min="2" max="2" width="3.00390625" style="63" customWidth="1"/>
    <col min="3" max="3" width="4.57421875" style="63" customWidth="1"/>
    <col min="4" max="4" width="3.57421875" style="63" customWidth="1"/>
    <col min="5" max="5" width="13.8515625" style="63" customWidth="1"/>
    <col min="6" max="6" width="82.421875" style="63" customWidth="1"/>
    <col min="7" max="7" width="5.7109375" style="63" customWidth="1"/>
    <col min="8" max="8" width="9.28125" style="63" customWidth="1"/>
    <col min="9" max="10" width="16.421875" style="63" customWidth="1"/>
    <col min="11" max="11" width="1.57421875" style="63" customWidth="1"/>
    <col min="12" max="12" width="9.28125" style="63" customWidth="1"/>
    <col min="13" max="14" width="16.421875" style="63" customWidth="1"/>
    <col min="15" max="20" width="11.421875" style="63" hidden="1" customWidth="1"/>
    <col min="21" max="21" width="13.421875" style="63" hidden="1" customWidth="1"/>
    <col min="22" max="22" width="10.140625" style="63" customWidth="1"/>
    <col min="23" max="23" width="13.421875" style="63" customWidth="1"/>
    <col min="24" max="24" width="10.140625" style="63" customWidth="1"/>
    <col min="25" max="25" width="12.28125" style="63" customWidth="1"/>
    <col min="26" max="26" width="9.00390625" style="63" customWidth="1"/>
    <col min="27" max="27" width="12.28125" style="63" customWidth="1"/>
    <col min="28" max="28" width="13.421875" style="63" customWidth="1"/>
    <col min="29" max="29" width="9.00390625" style="63" customWidth="1"/>
    <col min="30" max="30" width="12.28125" style="63" customWidth="1"/>
    <col min="31" max="31" width="13.421875" style="63" customWidth="1"/>
    <col min="32" max="16384" width="8.7109375" style="63" customWidth="1"/>
  </cols>
  <sheetData>
    <row r="1" ht="12"/>
    <row r="2" spans="12:46" ht="37.15" customHeight="1">
      <c r="L2" s="72" t="s">
        <v>0</v>
      </c>
      <c r="M2" s="72"/>
      <c r="N2" s="72"/>
      <c r="O2" s="72"/>
      <c r="P2" s="72"/>
      <c r="Q2" s="72"/>
      <c r="R2" s="72"/>
      <c r="S2" s="72"/>
      <c r="T2" s="72"/>
      <c r="U2" s="72"/>
      <c r="V2" s="72"/>
      <c r="AT2" s="2" t="s">
        <v>1</v>
      </c>
    </row>
    <row r="3" spans="2:11" s="65" customFormat="1" ht="7.15" customHeight="1">
      <c r="B3" s="15"/>
      <c r="C3" s="16"/>
      <c r="D3" s="16"/>
      <c r="E3" s="16"/>
      <c r="F3" s="16"/>
      <c r="G3" s="16"/>
      <c r="H3" s="16"/>
      <c r="I3" s="16"/>
      <c r="J3" s="16"/>
      <c r="K3" s="126"/>
    </row>
    <row r="4" spans="2:11" s="65" customFormat="1" ht="25.15" customHeight="1">
      <c r="B4" s="5"/>
      <c r="C4" s="4" t="s">
        <v>146</v>
      </c>
      <c r="K4" s="127"/>
    </row>
    <row r="5" spans="2:11" s="65" customFormat="1" ht="7.15" customHeight="1">
      <c r="B5" s="5"/>
      <c r="K5" s="127"/>
    </row>
    <row r="6" spans="2:11" s="65" customFormat="1" ht="12" customHeight="1">
      <c r="B6" s="5"/>
      <c r="C6" s="64" t="s">
        <v>4</v>
      </c>
      <c r="K6" s="127"/>
    </row>
    <row r="7" spans="2:11" s="65" customFormat="1" ht="16.5" customHeight="1">
      <c r="B7" s="5"/>
      <c r="E7" s="69" t="s">
        <v>145</v>
      </c>
      <c r="F7" s="70"/>
      <c r="G7" s="70"/>
      <c r="H7" s="70"/>
      <c r="K7" s="127"/>
    </row>
    <row r="8" spans="2:11" ht="12" customHeight="1">
      <c r="B8" s="3"/>
      <c r="C8" s="64" t="s">
        <v>5</v>
      </c>
      <c r="K8" s="128"/>
    </row>
    <row r="9" spans="2:11" ht="16.5" customHeight="1">
      <c r="B9" s="3"/>
      <c r="E9" s="69" t="s">
        <v>6</v>
      </c>
      <c r="F9" s="71"/>
      <c r="G9" s="71"/>
      <c r="H9" s="71"/>
      <c r="K9" s="128"/>
    </row>
    <row r="10" spans="2:11" ht="12" customHeight="1">
      <c r="B10" s="3"/>
      <c r="C10" s="64" t="s">
        <v>7</v>
      </c>
      <c r="K10" s="128"/>
    </row>
    <row r="11" spans="2:11" s="65" customFormat="1" ht="16.5" customHeight="1">
      <c r="B11" s="5"/>
      <c r="E11" s="66" t="s">
        <v>8</v>
      </c>
      <c r="F11" s="67"/>
      <c r="G11" s="67"/>
      <c r="H11" s="67"/>
      <c r="K11" s="127"/>
    </row>
    <row r="12" spans="2:11" s="65" customFormat="1" ht="12" customHeight="1">
      <c r="B12" s="5"/>
      <c r="C12" s="64" t="s">
        <v>9</v>
      </c>
      <c r="K12" s="127"/>
    </row>
    <row r="13" spans="2:11" s="65" customFormat="1" ht="16.5" customHeight="1">
      <c r="B13" s="5"/>
      <c r="E13" s="68" t="s">
        <v>419</v>
      </c>
      <c r="F13" s="67"/>
      <c r="G13" s="67"/>
      <c r="H13" s="67"/>
      <c r="K13" s="127"/>
    </row>
    <row r="14" spans="2:11" s="65" customFormat="1" ht="7.15" customHeight="1">
      <c r="B14" s="5"/>
      <c r="K14" s="127"/>
    </row>
    <row r="15" spans="2:14" s="65" customFormat="1" ht="12" customHeight="1">
      <c r="B15" s="5"/>
      <c r="C15" s="64" t="s">
        <v>11</v>
      </c>
      <c r="F15" s="62" t="s">
        <v>12</v>
      </c>
      <c r="I15" s="64" t="s">
        <v>13</v>
      </c>
      <c r="J15" s="125"/>
      <c r="K15" s="127"/>
      <c r="M15" s="64"/>
      <c r="N15" s="7"/>
    </row>
    <row r="16" spans="2:11" s="65" customFormat="1" ht="7.15" customHeight="1">
      <c r="B16" s="5"/>
      <c r="K16" s="127"/>
    </row>
    <row r="17" spans="2:14" s="65" customFormat="1" ht="40.15" customHeight="1">
      <c r="B17" s="5"/>
      <c r="C17" s="64" t="s">
        <v>14</v>
      </c>
      <c r="F17" s="62" t="s">
        <v>148</v>
      </c>
      <c r="I17" s="64" t="s">
        <v>16</v>
      </c>
      <c r="J17" s="17"/>
      <c r="K17" s="127"/>
      <c r="M17" s="64"/>
      <c r="N17" s="17"/>
    </row>
    <row r="18" spans="2:14" s="65" customFormat="1" ht="15.4" customHeight="1">
      <c r="B18" s="5"/>
      <c r="C18" s="64" t="s">
        <v>15</v>
      </c>
      <c r="F18" s="124" t="s">
        <v>149</v>
      </c>
      <c r="I18" s="64" t="s">
        <v>17</v>
      </c>
      <c r="J18" s="17"/>
      <c r="K18" s="127"/>
      <c r="M18" s="64"/>
      <c r="N18" s="17"/>
    </row>
    <row r="19" spans="2:11" s="65" customFormat="1" ht="10.5" customHeight="1">
      <c r="B19" s="5"/>
      <c r="K19" s="127"/>
    </row>
    <row r="20" spans="2:14" s="65" customFormat="1" ht="29.25" customHeight="1">
      <c r="B20" s="5"/>
      <c r="C20" s="18" t="s">
        <v>20</v>
      </c>
      <c r="D20" s="11"/>
      <c r="E20" s="11"/>
      <c r="F20" s="11"/>
      <c r="G20" s="11"/>
      <c r="H20" s="11"/>
      <c r="I20" s="11"/>
      <c r="J20" s="19" t="s">
        <v>21</v>
      </c>
      <c r="K20" s="129"/>
      <c r="N20" s="130"/>
    </row>
    <row r="21" spans="2:11" s="65" customFormat="1" ht="10.5" customHeight="1">
      <c r="B21" s="5"/>
      <c r="K21" s="127"/>
    </row>
    <row r="22" spans="2:47" s="65" customFormat="1" ht="22.9" customHeight="1">
      <c r="B22" s="5"/>
      <c r="C22" s="20" t="s">
        <v>22</v>
      </c>
      <c r="J22" s="9">
        <f>J47</f>
        <v>0</v>
      </c>
      <c r="K22" s="127"/>
      <c r="N22" s="9"/>
      <c r="AU22" s="2" t="s">
        <v>23</v>
      </c>
    </row>
    <row r="23" spans="2:14" s="22" customFormat="1" ht="25.15" customHeight="1">
      <c r="B23" s="21"/>
      <c r="D23" s="23" t="s">
        <v>150</v>
      </c>
      <c r="E23" s="24"/>
      <c r="F23" s="24"/>
      <c r="G23" s="24"/>
      <c r="H23" s="24"/>
      <c r="I23" s="24"/>
      <c r="J23" s="25">
        <f>J48</f>
        <v>0</v>
      </c>
      <c r="K23" s="131"/>
      <c r="N23" s="132"/>
    </row>
    <row r="24" spans="2:11" s="65" customFormat="1" ht="21.75" customHeight="1">
      <c r="B24" s="5"/>
      <c r="K24" s="127"/>
    </row>
    <row r="25" spans="2:11" s="65" customFormat="1" ht="7.15" customHeight="1">
      <c r="B25" s="13"/>
      <c r="C25" s="14"/>
      <c r="D25" s="14"/>
      <c r="E25" s="14"/>
      <c r="F25" s="14"/>
      <c r="G25" s="14"/>
      <c r="H25" s="14"/>
      <c r="I25" s="14"/>
      <c r="J25" s="14"/>
      <c r="K25" s="133"/>
    </row>
    <row r="26" ht="15">
      <c r="K26" s="128"/>
    </row>
    <row r="27" ht="15">
      <c r="K27" s="128"/>
    </row>
    <row r="28" ht="15">
      <c r="K28" s="128"/>
    </row>
    <row r="29" spans="2:11" s="65" customFormat="1" ht="7.15" customHeight="1">
      <c r="B29" s="15"/>
      <c r="C29" s="16"/>
      <c r="D29" s="16"/>
      <c r="E29" s="16"/>
      <c r="F29" s="16"/>
      <c r="G29" s="16"/>
      <c r="H29" s="16"/>
      <c r="I29" s="16"/>
      <c r="J29" s="16"/>
      <c r="K29" s="126"/>
    </row>
    <row r="30" spans="2:11" s="65" customFormat="1" ht="25.15" customHeight="1">
      <c r="B30" s="5"/>
      <c r="C30" s="4" t="s">
        <v>147</v>
      </c>
      <c r="K30" s="127"/>
    </row>
    <row r="31" spans="2:11" s="65" customFormat="1" ht="7.15" customHeight="1">
      <c r="B31" s="5"/>
      <c r="K31" s="127"/>
    </row>
    <row r="32" spans="2:11" s="65" customFormat="1" ht="12" customHeight="1">
      <c r="B32" s="5"/>
      <c r="C32" s="64" t="s">
        <v>4</v>
      </c>
      <c r="K32" s="127"/>
    </row>
    <row r="33" spans="2:11" s="65" customFormat="1" ht="16.5" customHeight="1">
      <c r="B33" s="5"/>
      <c r="E33" s="69" t="s">
        <v>145</v>
      </c>
      <c r="F33" s="70"/>
      <c r="G33" s="70"/>
      <c r="H33" s="70"/>
      <c r="K33" s="127"/>
    </row>
    <row r="34" spans="2:11" ht="12" customHeight="1">
      <c r="B34" s="3"/>
      <c r="C34" s="64" t="s">
        <v>5</v>
      </c>
      <c r="K34" s="128"/>
    </row>
    <row r="35" spans="2:11" ht="16.5" customHeight="1">
      <c r="B35" s="3"/>
      <c r="E35" s="69" t="s">
        <v>6</v>
      </c>
      <c r="F35" s="71"/>
      <c r="G35" s="71"/>
      <c r="H35" s="71"/>
      <c r="K35" s="128"/>
    </row>
    <row r="36" spans="2:11" ht="12" customHeight="1">
      <c r="B36" s="3"/>
      <c r="C36" s="64" t="s">
        <v>7</v>
      </c>
      <c r="K36" s="128"/>
    </row>
    <row r="37" spans="2:11" s="65" customFormat="1" ht="16.5" customHeight="1">
      <c r="B37" s="5"/>
      <c r="E37" s="66" t="s">
        <v>8</v>
      </c>
      <c r="F37" s="67"/>
      <c r="G37" s="67"/>
      <c r="H37" s="67"/>
      <c r="K37" s="127"/>
    </row>
    <row r="38" spans="2:11" s="65" customFormat="1" ht="12" customHeight="1">
      <c r="B38" s="5"/>
      <c r="C38" s="64" t="s">
        <v>9</v>
      </c>
      <c r="K38" s="127"/>
    </row>
    <row r="39" spans="2:11" s="65" customFormat="1" ht="16.5" customHeight="1">
      <c r="B39" s="5"/>
      <c r="E39" s="68" t="s">
        <v>419</v>
      </c>
      <c r="F39" s="67"/>
      <c r="G39" s="67"/>
      <c r="H39" s="67"/>
      <c r="K39" s="127"/>
    </row>
    <row r="40" spans="2:11" s="65" customFormat="1" ht="7.15" customHeight="1">
      <c r="B40" s="5"/>
      <c r="K40" s="127"/>
    </row>
    <row r="41" spans="2:14" s="65" customFormat="1" ht="12" customHeight="1">
      <c r="B41" s="5"/>
      <c r="C41" s="64" t="s">
        <v>11</v>
      </c>
      <c r="F41" s="62" t="s">
        <v>12</v>
      </c>
      <c r="I41" s="64" t="s">
        <v>13</v>
      </c>
      <c r="J41" s="7"/>
      <c r="K41" s="127"/>
      <c r="M41" s="64"/>
      <c r="N41" s="7"/>
    </row>
    <row r="42" spans="2:11" s="65" customFormat="1" ht="7.15" customHeight="1">
      <c r="B42" s="5"/>
      <c r="K42" s="127"/>
    </row>
    <row r="43" spans="2:14" s="65" customFormat="1" ht="40.15" customHeight="1">
      <c r="B43" s="5"/>
      <c r="C43" s="64" t="s">
        <v>14</v>
      </c>
      <c r="F43" s="62" t="s">
        <v>148</v>
      </c>
      <c r="I43" s="64" t="s">
        <v>16</v>
      </c>
      <c r="J43" s="17"/>
      <c r="K43" s="127"/>
      <c r="M43" s="64"/>
      <c r="N43" s="17"/>
    </row>
    <row r="44" spans="2:14" s="65" customFormat="1" ht="15.4" customHeight="1">
      <c r="B44" s="5"/>
      <c r="C44" s="64" t="s">
        <v>15</v>
      </c>
      <c r="F44" s="62" t="str">
        <f>F18</f>
        <v xml:space="preserve">Na základě výběrového řešení </v>
      </c>
      <c r="I44" s="64" t="s">
        <v>17</v>
      </c>
      <c r="J44" s="17"/>
      <c r="K44" s="127"/>
      <c r="M44" s="64"/>
      <c r="N44" s="17"/>
    </row>
    <row r="45" spans="2:11" s="65" customFormat="1" ht="10.5" customHeight="1">
      <c r="B45" s="5"/>
      <c r="K45" s="127"/>
    </row>
    <row r="46" spans="2:20" s="32" customFormat="1" ht="29.25" customHeight="1">
      <c r="B46" s="26"/>
      <c r="C46" s="27" t="s">
        <v>25</v>
      </c>
      <c r="D46" s="28" t="s">
        <v>26</v>
      </c>
      <c r="E46" s="28" t="s">
        <v>27</v>
      </c>
      <c r="F46" s="28" t="s">
        <v>28</v>
      </c>
      <c r="G46" s="28" t="s">
        <v>29</v>
      </c>
      <c r="H46" s="28" t="s">
        <v>30</v>
      </c>
      <c r="I46" s="28" t="s">
        <v>31</v>
      </c>
      <c r="J46" s="28" t="s">
        <v>21</v>
      </c>
      <c r="K46" s="134"/>
      <c r="L46" s="135"/>
      <c r="M46" s="135"/>
      <c r="N46" s="135"/>
      <c r="O46" s="30" t="s">
        <v>32</v>
      </c>
      <c r="P46" s="30" t="s">
        <v>33</v>
      </c>
      <c r="Q46" s="30" t="s">
        <v>34</v>
      </c>
      <c r="R46" s="30" t="s">
        <v>35</v>
      </c>
      <c r="S46" s="30" t="s">
        <v>36</v>
      </c>
      <c r="T46" s="31" t="s">
        <v>37</v>
      </c>
    </row>
    <row r="47" spans="2:63" s="65" customFormat="1" ht="22.9" customHeight="1">
      <c r="B47" s="5"/>
      <c r="C47" s="33" t="s">
        <v>38</v>
      </c>
      <c r="J47" s="34">
        <f>BK47</f>
        <v>0</v>
      </c>
      <c r="K47" s="127"/>
      <c r="N47" s="34"/>
      <c r="O47" s="8"/>
      <c r="P47" s="36">
        <f>P48</f>
        <v>0</v>
      </c>
      <c r="Q47" s="8"/>
      <c r="R47" s="36">
        <f>R48</f>
        <v>0</v>
      </c>
      <c r="S47" s="8"/>
      <c r="T47" s="37">
        <f>T48</f>
        <v>0</v>
      </c>
      <c r="AT47" s="2" t="s">
        <v>39</v>
      </c>
      <c r="AU47" s="2" t="s">
        <v>23</v>
      </c>
      <c r="BK47" s="38">
        <f>BK48</f>
        <v>0</v>
      </c>
    </row>
    <row r="48" spans="2:63" s="40" customFormat="1" ht="25.9" customHeight="1">
      <c r="B48" s="39"/>
      <c r="D48" s="41"/>
      <c r="E48" s="42" t="s">
        <v>151</v>
      </c>
      <c r="F48" s="42" t="s">
        <v>152</v>
      </c>
      <c r="J48" s="43">
        <f>BK48</f>
        <v>0</v>
      </c>
      <c r="K48" s="136"/>
      <c r="N48" s="43"/>
      <c r="P48" s="45">
        <f>SUM(P49:P250)</f>
        <v>0</v>
      </c>
      <c r="R48" s="45">
        <f>SUM(R49:R250)</f>
        <v>0</v>
      </c>
      <c r="T48" s="46">
        <f>SUM(T49:T250)</f>
        <v>0</v>
      </c>
      <c r="AR48" s="41" t="s">
        <v>42</v>
      </c>
      <c r="AT48" s="47" t="s">
        <v>39</v>
      </c>
      <c r="AU48" s="47" t="s">
        <v>43</v>
      </c>
      <c r="AY48" s="41" t="s">
        <v>44</v>
      </c>
      <c r="BK48" s="48">
        <f>SUM(BK49:BK250)</f>
        <v>0</v>
      </c>
    </row>
    <row r="49" spans="2:65" s="65" customFormat="1" ht="16.5" customHeight="1">
      <c r="B49" s="5"/>
      <c r="C49" s="137">
        <v>1</v>
      </c>
      <c r="D49" s="137" t="s">
        <v>45</v>
      </c>
      <c r="E49" s="138" t="s">
        <v>153</v>
      </c>
      <c r="F49" s="139" t="s">
        <v>154</v>
      </c>
      <c r="G49" s="140" t="s">
        <v>48</v>
      </c>
      <c r="H49" s="141">
        <v>2</v>
      </c>
      <c r="I49" s="61">
        <v>0</v>
      </c>
      <c r="J49" s="142">
        <f>H49*I49</f>
        <v>0</v>
      </c>
      <c r="K49" s="143"/>
      <c r="L49" s="144"/>
      <c r="M49" s="145"/>
      <c r="N49" s="145"/>
      <c r="O49" s="52">
        <v>0</v>
      </c>
      <c r="P49" s="52">
        <f>O49*H49</f>
        <v>0</v>
      </c>
      <c r="Q49" s="52">
        <v>0</v>
      </c>
      <c r="R49" s="52">
        <f>Q49*H49</f>
        <v>0</v>
      </c>
      <c r="S49" s="52">
        <v>0</v>
      </c>
      <c r="T49" s="53">
        <f>S49*H49</f>
        <v>0</v>
      </c>
      <c r="AR49" s="54" t="s">
        <v>49</v>
      </c>
      <c r="AT49" s="54" t="s">
        <v>45</v>
      </c>
      <c r="AU49" s="54" t="s">
        <v>42</v>
      </c>
      <c r="AY49" s="2" t="s">
        <v>44</v>
      </c>
      <c r="BE49" s="55">
        <f>IF(N49="základní",J49,0)</f>
        <v>0</v>
      </c>
      <c r="BF49" s="55">
        <f>IF(N49="snížená",J49,0)</f>
        <v>0</v>
      </c>
      <c r="BG49" s="55">
        <f>IF(N49="zákl. přenesená",J49,0)</f>
        <v>0</v>
      </c>
      <c r="BH49" s="55">
        <f>IF(N49="sníž. přenesená",J49,0)</f>
        <v>0</v>
      </c>
      <c r="BI49" s="55">
        <f>IF(N49="nulová",J49,0)</f>
        <v>0</v>
      </c>
      <c r="BJ49" s="2" t="s">
        <v>42</v>
      </c>
      <c r="BK49" s="55">
        <f>ROUND(I49*H49,2)</f>
        <v>0</v>
      </c>
      <c r="BL49" s="2" t="s">
        <v>49</v>
      </c>
      <c r="BM49" s="54" t="s">
        <v>155</v>
      </c>
    </row>
    <row r="50" spans="2:47" s="65" customFormat="1" ht="18">
      <c r="B50" s="5"/>
      <c r="D50" s="56"/>
      <c r="F50" s="57" t="s">
        <v>156</v>
      </c>
      <c r="I50" s="123"/>
      <c r="K50" s="127"/>
      <c r="T50" s="59"/>
      <c r="AT50" s="2" t="s">
        <v>50</v>
      </c>
      <c r="AU50" s="2" t="s">
        <v>42</v>
      </c>
    </row>
    <row r="51" spans="2:65" s="65" customFormat="1" ht="16.5" customHeight="1">
      <c r="B51" s="5"/>
      <c r="C51" s="137">
        <v>2</v>
      </c>
      <c r="D51" s="137" t="s">
        <v>45</v>
      </c>
      <c r="E51" s="138" t="s">
        <v>157</v>
      </c>
      <c r="F51" s="139" t="s">
        <v>158</v>
      </c>
      <c r="G51" s="140" t="s">
        <v>48</v>
      </c>
      <c r="H51" s="141">
        <v>4</v>
      </c>
      <c r="I51" s="61">
        <v>0</v>
      </c>
      <c r="J51" s="142">
        <f>H51*I51</f>
        <v>0</v>
      </c>
      <c r="K51" s="143"/>
      <c r="L51" s="144"/>
      <c r="M51" s="145"/>
      <c r="N51" s="145"/>
      <c r="O51" s="52">
        <v>0</v>
      </c>
      <c r="P51" s="52">
        <f>O51*H51</f>
        <v>0</v>
      </c>
      <c r="Q51" s="52">
        <v>0</v>
      </c>
      <c r="R51" s="52">
        <f>Q51*H51</f>
        <v>0</v>
      </c>
      <c r="S51" s="52">
        <v>0</v>
      </c>
      <c r="T51" s="53">
        <f>S51*H51</f>
        <v>0</v>
      </c>
      <c r="AR51" s="54" t="s">
        <v>49</v>
      </c>
      <c r="AT51" s="54" t="s">
        <v>45</v>
      </c>
      <c r="AU51" s="54" t="s">
        <v>42</v>
      </c>
      <c r="AY51" s="2" t="s">
        <v>44</v>
      </c>
      <c r="BE51" s="55">
        <f>IF(N51="základní",J51,0)</f>
        <v>0</v>
      </c>
      <c r="BF51" s="55">
        <f>IF(N51="snížená",J51,0)</f>
        <v>0</v>
      </c>
      <c r="BG51" s="55">
        <f>IF(N51="zákl. přenesená",J51,0)</f>
        <v>0</v>
      </c>
      <c r="BH51" s="55">
        <f>IF(N51="sníž. přenesená",J51,0)</f>
        <v>0</v>
      </c>
      <c r="BI51" s="55">
        <f>IF(N51="nulová",J51,0)</f>
        <v>0</v>
      </c>
      <c r="BJ51" s="2" t="s">
        <v>42</v>
      </c>
      <c r="BK51" s="55">
        <f>ROUND(I51*H51,2)</f>
        <v>0</v>
      </c>
      <c r="BL51" s="2" t="s">
        <v>49</v>
      </c>
      <c r="BM51" s="54" t="s">
        <v>159</v>
      </c>
    </row>
    <row r="52" spans="2:47" s="65" customFormat="1" ht="18">
      <c r="B52" s="5"/>
      <c r="D52" s="56"/>
      <c r="F52" s="57" t="s">
        <v>156</v>
      </c>
      <c r="I52" s="123"/>
      <c r="K52" s="127"/>
      <c r="T52" s="59"/>
      <c r="AT52" s="2" t="s">
        <v>50</v>
      </c>
      <c r="AU52" s="2" t="s">
        <v>42</v>
      </c>
    </row>
    <row r="53" spans="2:65" s="65" customFormat="1" ht="16.5" customHeight="1">
      <c r="B53" s="5"/>
      <c r="C53" s="137">
        <v>3</v>
      </c>
      <c r="D53" s="137" t="s">
        <v>45</v>
      </c>
      <c r="E53" s="138" t="s">
        <v>160</v>
      </c>
      <c r="F53" s="139" t="s">
        <v>161</v>
      </c>
      <c r="G53" s="140" t="s">
        <v>48</v>
      </c>
      <c r="H53" s="141">
        <v>3</v>
      </c>
      <c r="I53" s="61">
        <v>0</v>
      </c>
      <c r="J53" s="142">
        <f>H53*I53</f>
        <v>0</v>
      </c>
      <c r="K53" s="143"/>
      <c r="L53" s="144"/>
      <c r="M53" s="145"/>
      <c r="N53" s="145"/>
      <c r="O53" s="52">
        <v>0</v>
      </c>
      <c r="P53" s="52">
        <f>O53*H53</f>
        <v>0</v>
      </c>
      <c r="Q53" s="52">
        <v>0</v>
      </c>
      <c r="R53" s="52">
        <f>Q53*H53</f>
        <v>0</v>
      </c>
      <c r="S53" s="52">
        <v>0</v>
      </c>
      <c r="T53" s="53">
        <f>S53*H53</f>
        <v>0</v>
      </c>
      <c r="AR53" s="54" t="s">
        <v>49</v>
      </c>
      <c r="AT53" s="54" t="s">
        <v>45</v>
      </c>
      <c r="AU53" s="54" t="s">
        <v>42</v>
      </c>
      <c r="AY53" s="2" t="s">
        <v>44</v>
      </c>
      <c r="BE53" s="55">
        <f>IF(N53="základní",J53,0)</f>
        <v>0</v>
      </c>
      <c r="BF53" s="55">
        <f>IF(N53="snížená",J53,0)</f>
        <v>0</v>
      </c>
      <c r="BG53" s="55">
        <f>IF(N53="zákl. přenesená",J53,0)</f>
        <v>0</v>
      </c>
      <c r="BH53" s="55">
        <f>IF(N53="sníž. přenesená",J53,0)</f>
        <v>0</v>
      </c>
      <c r="BI53" s="55">
        <f>IF(N53="nulová",J53,0)</f>
        <v>0</v>
      </c>
      <c r="BJ53" s="2" t="s">
        <v>42</v>
      </c>
      <c r="BK53" s="55">
        <f>ROUND(I53*H53,2)</f>
        <v>0</v>
      </c>
      <c r="BL53" s="2" t="s">
        <v>49</v>
      </c>
      <c r="BM53" s="54" t="s">
        <v>162</v>
      </c>
    </row>
    <row r="54" spans="2:47" s="65" customFormat="1" ht="18">
      <c r="B54" s="5"/>
      <c r="D54" s="56"/>
      <c r="F54" s="57" t="s">
        <v>156</v>
      </c>
      <c r="I54" s="123"/>
      <c r="K54" s="127"/>
      <c r="T54" s="59"/>
      <c r="AT54" s="2" t="s">
        <v>50</v>
      </c>
      <c r="AU54" s="2" t="s">
        <v>42</v>
      </c>
    </row>
    <row r="55" spans="2:65" s="65" customFormat="1" ht="17.5" customHeight="1">
      <c r="B55" s="5"/>
      <c r="C55" s="137">
        <v>4</v>
      </c>
      <c r="D55" s="137" t="s">
        <v>45</v>
      </c>
      <c r="E55" s="138" t="s">
        <v>163</v>
      </c>
      <c r="F55" s="139" t="s">
        <v>164</v>
      </c>
      <c r="G55" s="140" t="s">
        <v>48</v>
      </c>
      <c r="H55" s="141">
        <v>4</v>
      </c>
      <c r="I55" s="61">
        <v>0</v>
      </c>
      <c r="J55" s="142">
        <f>H55*I55</f>
        <v>0</v>
      </c>
      <c r="K55" s="143"/>
      <c r="L55" s="144"/>
      <c r="M55" s="145"/>
      <c r="N55" s="145"/>
      <c r="O55" s="52">
        <v>0</v>
      </c>
      <c r="P55" s="52">
        <f>O55*H55</f>
        <v>0</v>
      </c>
      <c r="Q55" s="52">
        <v>0</v>
      </c>
      <c r="R55" s="52">
        <f>Q55*H55</f>
        <v>0</v>
      </c>
      <c r="S55" s="52">
        <v>0</v>
      </c>
      <c r="T55" s="53">
        <f>S55*H55</f>
        <v>0</v>
      </c>
      <c r="AR55" s="54" t="s">
        <v>49</v>
      </c>
      <c r="AT55" s="54" t="s">
        <v>45</v>
      </c>
      <c r="AU55" s="54" t="s">
        <v>42</v>
      </c>
      <c r="AY55" s="2" t="s">
        <v>44</v>
      </c>
      <c r="BE55" s="55">
        <f>IF(N55="základní",J55,0)</f>
        <v>0</v>
      </c>
      <c r="BF55" s="55">
        <f>IF(N55="snížená",J55,0)</f>
        <v>0</v>
      </c>
      <c r="BG55" s="55">
        <f>IF(N55="zákl. přenesená",J55,0)</f>
        <v>0</v>
      </c>
      <c r="BH55" s="55">
        <f>IF(N55="sníž. přenesená",J55,0)</f>
        <v>0</v>
      </c>
      <c r="BI55" s="55">
        <f>IF(N55="nulová",J55,0)</f>
        <v>0</v>
      </c>
      <c r="BJ55" s="2" t="s">
        <v>42</v>
      </c>
      <c r="BK55" s="55">
        <f>ROUND(I55*H55,2)</f>
        <v>0</v>
      </c>
      <c r="BL55" s="2" t="s">
        <v>49</v>
      </c>
      <c r="BM55" s="54" t="s">
        <v>162</v>
      </c>
    </row>
    <row r="56" spans="2:47" s="65" customFormat="1" ht="18">
      <c r="B56" s="5"/>
      <c r="D56" s="56"/>
      <c r="F56" s="57" t="s">
        <v>156</v>
      </c>
      <c r="I56" s="123"/>
      <c r="K56" s="127"/>
      <c r="T56" s="59"/>
      <c r="AT56" s="2" t="s">
        <v>50</v>
      </c>
      <c r="AU56" s="2" t="s">
        <v>42</v>
      </c>
    </row>
    <row r="57" spans="2:65" s="65" customFormat="1" ht="17.5" customHeight="1">
      <c r="B57" s="5"/>
      <c r="C57" s="137">
        <v>5</v>
      </c>
      <c r="D57" s="137" t="s">
        <v>45</v>
      </c>
      <c r="E57" s="138" t="s">
        <v>165</v>
      </c>
      <c r="F57" s="139" t="s">
        <v>166</v>
      </c>
      <c r="G57" s="140" t="s">
        <v>48</v>
      </c>
      <c r="H57" s="141">
        <v>2</v>
      </c>
      <c r="I57" s="61">
        <v>0</v>
      </c>
      <c r="J57" s="142">
        <f>H57*I57</f>
        <v>0</v>
      </c>
      <c r="K57" s="143"/>
      <c r="L57" s="144"/>
      <c r="M57" s="145"/>
      <c r="N57" s="145"/>
      <c r="O57" s="52">
        <v>0</v>
      </c>
      <c r="P57" s="52">
        <f>O57*H57</f>
        <v>0</v>
      </c>
      <c r="Q57" s="52">
        <v>0</v>
      </c>
      <c r="R57" s="52">
        <f>Q57*H57</f>
        <v>0</v>
      </c>
      <c r="S57" s="52">
        <v>0</v>
      </c>
      <c r="T57" s="53">
        <f>S57*H57</f>
        <v>0</v>
      </c>
      <c r="AR57" s="54" t="s">
        <v>49</v>
      </c>
      <c r="AT57" s="54" t="s">
        <v>45</v>
      </c>
      <c r="AU57" s="54" t="s">
        <v>42</v>
      </c>
      <c r="AY57" s="2" t="s">
        <v>44</v>
      </c>
      <c r="BE57" s="55">
        <f>IF(N57="základní",J57,0)</f>
        <v>0</v>
      </c>
      <c r="BF57" s="55">
        <f>IF(N57="snížená",J57,0)</f>
        <v>0</v>
      </c>
      <c r="BG57" s="55">
        <f>IF(N57="zákl. přenesená",J57,0)</f>
        <v>0</v>
      </c>
      <c r="BH57" s="55">
        <f>IF(N57="sníž. přenesená",J57,0)</f>
        <v>0</v>
      </c>
      <c r="BI57" s="55">
        <f>IF(N57="nulová",J57,0)</f>
        <v>0</v>
      </c>
      <c r="BJ57" s="2" t="s">
        <v>42</v>
      </c>
      <c r="BK57" s="55">
        <f>ROUND(I57*H57,2)</f>
        <v>0</v>
      </c>
      <c r="BL57" s="2" t="s">
        <v>49</v>
      </c>
      <c r="BM57" s="54" t="s">
        <v>167</v>
      </c>
    </row>
    <row r="58" spans="2:47" s="65" customFormat="1" ht="18">
      <c r="B58" s="5"/>
      <c r="D58" s="56"/>
      <c r="F58" s="57" t="s">
        <v>156</v>
      </c>
      <c r="I58" s="123"/>
      <c r="K58" s="127"/>
      <c r="T58" s="59"/>
      <c r="AT58" s="2" t="s">
        <v>50</v>
      </c>
      <c r="AU58" s="2" t="s">
        <v>42</v>
      </c>
    </row>
    <row r="59" spans="2:65" s="65" customFormat="1" ht="17.5" customHeight="1">
      <c r="B59" s="5"/>
      <c r="C59" s="137">
        <v>6</v>
      </c>
      <c r="D59" s="137" t="s">
        <v>45</v>
      </c>
      <c r="E59" s="138" t="s">
        <v>168</v>
      </c>
      <c r="F59" s="139" t="s">
        <v>169</v>
      </c>
      <c r="G59" s="140" t="s">
        <v>48</v>
      </c>
      <c r="H59" s="141">
        <v>1</v>
      </c>
      <c r="I59" s="61">
        <v>0</v>
      </c>
      <c r="J59" s="142">
        <f>H59*I59</f>
        <v>0</v>
      </c>
      <c r="K59" s="143"/>
      <c r="L59" s="144"/>
      <c r="M59" s="145"/>
      <c r="N59" s="145"/>
      <c r="O59" s="52">
        <v>0</v>
      </c>
      <c r="P59" s="52">
        <f>O59*H59</f>
        <v>0</v>
      </c>
      <c r="Q59" s="52">
        <v>0</v>
      </c>
      <c r="R59" s="52">
        <f>Q59*H59</f>
        <v>0</v>
      </c>
      <c r="S59" s="52">
        <v>0</v>
      </c>
      <c r="T59" s="53">
        <f>S59*H59</f>
        <v>0</v>
      </c>
      <c r="AR59" s="54" t="s">
        <v>49</v>
      </c>
      <c r="AT59" s="54" t="s">
        <v>45</v>
      </c>
      <c r="AU59" s="54" t="s">
        <v>42</v>
      </c>
      <c r="AY59" s="2" t="s">
        <v>44</v>
      </c>
      <c r="BE59" s="55">
        <f>IF(N59="základní",J59,0)</f>
        <v>0</v>
      </c>
      <c r="BF59" s="55">
        <f>IF(N59="snížená",J59,0)</f>
        <v>0</v>
      </c>
      <c r="BG59" s="55">
        <f>IF(N59="zákl. přenesená",J59,0)</f>
        <v>0</v>
      </c>
      <c r="BH59" s="55">
        <f>IF(N59="sníž. přenesená",J59,0)</f>
        <v>0</v>
      </c>
      <c r="BI59" s="55">
        <f>IF(N59="nulová",J59,0)</f>
        <v>0</v>
      </c>
      <c r="BJ59" s="2" t="s">
        <v>42</v>
      </c>
      <c r="BK59" s="55">
        <f>ROUND(I59*H59,2)</f>
        <v>0</v>
      </c>
      <c r="BL59" s="2" t="s">
        <v>49</v>
      </c>
      <c r="BM59" s="54" t="s">
        <v>170</v>
      </c>
    </row>
    <row r="60" spans="2:47" s="65" customFormat="1" ht="18">
      <c r="B60" s="5"/>
      <c r="D60" s="56"/>
      <c r="F60" s="57" t="s">
        <v>156</v>
      </c>
      <c r="I60" s="123"/>
      <c r="K60" s="127"/>
      <c r="T60" s="59"/>
      <c r="AT60" s="2" t="s">
        <v>50</v>
      </c>
      <c r="AU60" s="2" t="s">
        <v>42</v>
      </c>
    </row>
    <row r="61" spans="2:65" s="65" customFormat="1" ht="17.5" customHeight="1">
      <c r="B61" s="5"/>
      <c r="C61" s="137">
        <v>7</v>
      </c>
      <c r="D61" s="137" t="s">
        <v>45</v>
      </c>
      <c r="E61" s="138" t="s">
        <v>171</v>
      </c>
      <c r="F61" s="139" t="s">
        <v>172</v>
      </c>
      <c r="G61" s="140" t="s">
        <v>48</v>
      </c>
      <c r="H61" s="141">
        <v>8</v>
      </c>
      <c r="I61" s="61">
        <v>0</v>
      </c>
      <c r="J61" s="142">
        <f>H61*I61</f>
        <v>0</v>
      </c>
      <c r="K61" s="143"/>
      <c r="L61" s="144"/>
      <c r="M61" s="145"/>
      <c r="N61" s="145"/>
      <c r="O61" s="52">
        <v>0</v>
      </c>
      <c r="P61" s="52">
        <f>O61*H61</f>
        <v>0</v>
      </c>
      <c r="Q61" s="52">
        <v>0</v>
      </c>
      <c r="R61" s="52">
        <f>Q61*H61</f>
        <v>0</v>
      </c>
      <c r="S61" s="52">
        <v>0</v>
      </c>
      <c r="T61" s="53">
        <f>S61*H61</f>
        <v>0</v>
      </c>
      <c r="AR61" s="54" t="s">
        <v>49</v>
      </c>
      <c r="AT61" s="54" t="s">
        <v>45</v>
      </c>
      <c r="AU61" s="54" t="s">
        <v>42</v>
      </c>
      <c r="AY61" s="2" t="s">
        <v>44</v>
      </c>
      <c r="BE61" s="55">
        <f>IF(N61="základní",J61,0)</f>
        <v>0</v>
      </c>
      <c r="BF61" s="55">
        <f>IF(N61="snížená",J61,0)</f>
        <v>0</v>
      </c>
      <c r="BG61" s="55">
        <f>IF(N61="zákl. přenesená",J61,0)</f>
        <v>0</v>
      </c>
      <c r="BH61" s="55">
        <f>IF(N61="sníž. přenesená",J61,0)</f>
        <v>0</v>
      </c>
      <c r="BI61" s="55">
        <f>IF(N61="nulová",J61,0)</f>
        <v>0</v>
      </c>
      <c r="BJ61" s="2" t="s">
        <v>42</v>
      </c>
      <c r="BK61" s="55">
        <f>ROUND(I61*H61,2)</f>
        <v>0</v>
      </c>
      <c r="BL61" s="2" t="s">
        <v>49</v>
      </c>
      <c r="BM61" s="54" t="s">
        <v>173</v>
      </c>
    </row>
    <row r="62" spans="2:47" s="65" customFormat="1" ht="18">
      <c r="B62" s="5"/>
      <c r="D62" s="56"/>
      <c r="F62" s="57" t="s">
        <v>156</v>
      </c>
      <c r="I62" s="123"/>
      <c r="K62" s="127"/>
      <c r="T62" s="59"/>
      <c r="AT62" s="2" t="s">
        <v>50</v>
      </c>
      <c r="AU62" s="2" t="s">
        <v>42</v>
      </c>
    </row>
    <row r="63" spans="2:65" s="65" customFormat="1" ht="16.5" customHeight="1">
      <c r="B63" s="5"/>
      <c r="C63" s="137">
        <v>8</v>
      </c>
      <c r="D63" s="137" t="s">
        <v>45</v>
      </c>
      <c r="E63" s="138" t="s">
        <v>174</v>
      </c>
      <c r="F63" s="139" t="s">
        <v>175</v>
      </c>
      <c r="G63" s="140" t="s">
        <v>48</v>
      </c>
      <c r="H63" s="141">
        <v>3</v>
      </c>
      <c r="I63" s="61">
        <v>0</v>
      </c>
      <c r="J63" s="142">
        <f>H63*I63</f>
        <v>0</v>
      </c>
      <c r="K63" s="143"/>
      <c r="L63" s="144"/>
      <c r="M63" s="145"/>
      <c r="N63" s="145"/>
      <c r="O63" s="52">
        <v>0</v>
      </c>
      <c r="P63" s="52">
        <f>O63*H63</f>
        <v>0</v>
      </c>
      <c r="Q63" s="52">
        <v>0</v>
      </c>
      <c r="R63" s="52">
        <f>Q63*H63</f>
        <v>0</v>
      </c>
      <c r="S63" s="52">
        <v>0</v>
      </c>
      <c r="T63" s="53">
        <f>S63*H63</f>
        <v>0</v>
      </c>
      <c r="AR63" s="54" t="s">
        <v>49</v>
      </c>
      <c r="AT63" s="54" t="s">
        <v>45</v>
      </c>
      <c r="AU63" s="54" t="s">
        <v>42</v>
      </c>
      <c r="AY63" s="2" t="s">
        <v>44</v>
      </c>
      <c r="BE63" s="55">
        <f>IF(N63="základní",J63,0)</f>
        <v>0</v>
      </c>
      <c r="BF63" s="55">
        <f>IF(N63="snížená",J63,0)</f>
        <v>0</v>
      </c>
      <c r="BG63" s="55">
        <f>IF(N63="zákl. přenesená",J63,0)</f>
        <v>0</v>
      </c>
      <c r="BH63" s="55">
        <f>IF(N63="sníž. přenesená",J63,0)</f>
        <v>0</v>
      </c>
      <c r="BI63" s="55">
        <f>IF(N63="nulová",J63,0)</f>
        <v>0</v>
      </c>
      <c r="BJ63" s="2" t="s">
        <v>42</v>
      </c>
      <c r="BK63" s="55">
        <f>ROUND(I63*H63,2)</f>
        <v>0</v>
      </c>
      <c r="BL63" s="2" t="s">
        <v>49</v>
      </c>
      <c r="BM63" s="54" t="s">
        <v>176</v>
      </c>
    </row>
    <row r="64" spans="2:47" s="65" customFormat="1" ht="18">
      <c r="B64" s="5"/>
      <c r="D64" s="56"/>
      <c r="F64" s="57" t="s">
        <v>156</v>
      </c>
      <c r="I64" s="123"/>
      <c r="K64" s="127"/>
      <c r="T64" s="59"/>
      <c r="AT64" s="2" t="s">
        <v>50</v>
      </c>
      <c r="AU64" s="2" t="s">
        <v>42</v>
      </c>
    </row>
    <row r="65" spans="2:65" s="65" customFormat="1" ht="16" customHeight="1">
      <c r="B65" s="5"/>
      <c r="C65" s="137">
        <v>9</v>
      </c>
      <c r="D65" s="137" t="s">
        <v>45</v>
      </c>
      <c r="E65" s="138" t="s">
        <v>177</v>
      </c>
      <c r="F65" s="139" t="s">
        <v>178</v>
      </c>
      <c r="G65" s="140" t="s">
        <v>48</v>
      </c>
      <c r="H65" s="141">
        <v>6</v>
      </c>
      <c r="I65" s="61">
        <v>0</v>
      </c>
      <c r="J65" s="142">
        <f>H65*I65</f>
        <v>0</v>
      </c>
      <c r="K65" s="143"/>
      <c r="L65" s="144"/>
      <c r="M65" s="145"/>
      <c r="N65" s="145"/>
      <c r="O65" s="52">
        <v>0</v>
      </c>
      <c r="P65" s="52">
        <f>O65*H65</f>
        <v>0</v>
      </c>
      <c r="Q65" s="52">
        <v>0</v>
      </c>
      <c r="R65" s="52">
        <f>Q65*H65</f>
        <v>0</v>
      </c>
      <c r="S65" s="52">
        <v>0</v>
      </c>
      <c r="T65" s="53">
        <f>S65*H65</f>
        <v>0</v>
      </c>
      <c r="AR65" s="54" t="s">
        <v>49</v>
      </c>
      <c r="AT65" s="54" t="s">
        <v>45</v>
      </c>
      <c r="AU65" s="54" t="s">
        <v>42</v>
      </c>
      <c r="AY65" s="2" t="s">
        <v>44</v>
      </c>
      <c r="BE65" s="55">
        <f>IF(N65="základní",J65,0)</f>
        <v>0</v>
      </c>
      <c r="BF65" s="55">
        <f>IF(N65="snížená",J65,0)</f>
        <v>0</v>
      </c>
      <c r="BG65" s="55">
        <f>IF(N65="zákl. přenesená",J65,0)</f>
        <v>0</v>
      </c>
      <c r="BH65" s="55">
        <f>IF(N65="sníž. přenesená",J65,0)</f>
        <v>0</v>
      </c>
      <c r="BI65" s="55">
        <f>IF(N65="nulová",J65,0)</f>
        <v>0</v>
      </c>
      <c r="BJ65" s="2" t="s">
        <v>42</v>
      </c>
      <c r="BK65" s="55">
        <f>ROUND(I65*H65,2)</f>
        <v>0</v>
      </c>
      <c r="BL65" s="2" t="s">
        <v>49</v>
      </c>
      <c r="BM65" s="54" t="s">
        <v>179</v>
      </c>
    </row>
    <row r="66" spans="2:47" s="65" customFormat="1" ht="18">
      <c r="B66" s="5"/>
      <c r="D66" s="56"/>
      <c r="F66" s="57" t="s">
        <v>156</v>
      </c>
      <c r="I66" s="123"/>
      <c r="K66" s="127"/>
      <c r="T66" s="59"/>
      <c r="AT66" s="2" t="s">
        <v>50</v>
      </c>
      <c r="AU66" s="2" t="s">
        <v>42</v>
      </c>
    </row>
    <row r="67" spans="2:65" s="65" customFormat="1" ht="16.5" customHeight="1">
      <c r="B67" s="5"/>
      <c r="C67" s="137">
        <v>10</v>
      </c>
      <c r="D67" s="137" t="s">
        <v>45</v>
      </c>
      <c r="E67" s="138" t="s">
        <v>180</v>
      </c>
      <c r="F67" s="139" t="s">
        <v>181</v>
      </c>
      <c r="G67" s="140" t="s">
        <v>48</v>
      </c>
      <c r="H67" s="141">
        <v>1</v>
      </c>
      <c r="I67" s="61">
        <v>0</v>
      </c>
      <c r="J67" s="142">
        <f>H67*I67</f>
        <v>0</v>
      </c>
      <c r="K67" s="143"/>
      <c r="L67" s="144"/>
      <c r="M67" s="145"/>
      <c r="N67" s="145"/>
      <c r="O67" s="52">
        <v>0</v>
      </c>
      <c r="P67" s="52">
        <f>O67*H67</f>
        <v>0</v>
      </c>
      <c r="Q67" s="52">
        <v>0</v>
      </c>
      <c r="R67" s="52">
        <f>Q67*H67</f>
        <v>0</v>
      </c>
      <c r="S67" s="52">
        <v>0</v>
      </c>
      <c r="T67" s="53">
        <f>S67*H67</f>
        <v>0</v>
      </c>
      <c r="AR67" s="54" t="s">
        <v>49</v>
      </c>
      <c r="AT67" s="54" t="s">
        <v>45</v>
      </c>
      <c r="AU67" s="54" t="s">
        <v>42</v>
      </c>
      <c r="AY67" s="2" t="s">
        <v>44</v>
      </c>
      <c r="BE67" s="55">
        <f>IF(N67="základní",J67,0)</f>
        <v>0</v>
      </c>
      <c r="BF67" s="55">
        <f>IF(N67="snížená",J67,0)</f>
        <v>0</v>
      </c>
      <c r="BG67" s="55">
        <f>IF(N67="zákl. přenesená",J67,0)</f>
        <v>0</v>
      </c>
      <c r="BH67" s="55">
        <f>IF(N67="sníž. přenesená",J67,0)</f>
        <v>0</v>
      </c>
      <c r="BI67" s="55">
        <f>IF(N67="nulová",J67,0)</f>
        <v>0</v>
      </c>
      <c r="BJ67" s="2" t="s">
        <v>42</v>
      </c>
      <c r="BK67" s="55">
        <f>ROUND(I67*H67,2)</f>
        <v>0</v>
      </c>
      <c r="BL67" s="2" t="s">
        <v>49</v>
      </c>
      <c r="BM67" s="54" t="s">
        <v>182</v>
      </c>
    </row>
    <row r="68" spans="2:47" s="65" customFormat="1" ht="18">
      <c r="B68" s="5"/>
      <c r="D68" s="56"/>
      <c r="F68" s="57" t="s">
        <v>156</v>
      </c>
      <c r="I68" s="123"/>
      <c r="K68" s="127"/>
      <c r="T68" s="59"/>
      <c r="AT68" s="2" t="s">
        <v>50</v>
      </c>
      <c r="AU68" s="2" t="s">
        <v>42</v>
      </c>
    </row>
    <row r="69" spans="2:65" s="65" customFormat="1" ht="16.5" customHeight="1">
      <c r="B69" s="5"/>
      <c r="C69" s="137">
        <v>11</v>
      </c>
      <c r="D69" s="137" t="s">
        <v>45</v>
      </c>
      <c r="E69" s="138" t="s">
        <v>183</v>
      </c>
      <c r="F69" s="139" t="s">
        <v>184</v>
      </c>
      <c r="G69" s="140" t="s">
        <v>48</v>
      </c>
      <c r="H69" s="141">
        <v>2</v>
      </c>
      <c r="I69" s="61">
        <v>0</v>
      </c>
      <c r="J69" s="142">
        <f>H69*I69</f>
        <v>0</v>
      </c>
      <c r="K69" s="143"/>
      <c r="L69" s="144"/>
      <c r="M69" s="145"/>
      <c r="N69" s="145"/>
      <c r="O69" s="52">
        <v>0</v>
      </c>
      <c r="P69" s="52">
        <f>O69*H69</f>
        <v>0</v>
      </c>
      <c r="Q69" s="52">
        <v>0</v>
      </c>
      <c r="R69" s="52">
        <f>Q69*H69</f>
        <v>0</v>
      </c>
      <c r="S69" s="52">
        <v>0</v>
      </c>
      <c r="T69" s="53">
        <f>S69*H69</f>
        <v>0</v>
      </c>
      <c r="AR69" s="54" t="s">
        <v>49</v>
      </c>
      <c r="AT69" s="54" t="s">
        <v>45</v>
      </c>
      <c r="AU69" s="54" t="s">
        <v>42</v>
      </c>
      <c r="AY69" s="2" t="s">
        <v>44</v>
      </c>
      <c r="BE69" s="55">
        <f>IF(N69="základní",J69,0)</f>
        <v>0</v>
      </c>
      <c r="BF69" s="55">
        <f>IF(N69="snížená",J69,0)</f>
        <v>0</v>
      </c>
      <c r="BG69" s="55">
        <f>IF(N69="zákl. přenesená",J69,0)</f>
        <v>0</v>
      </c>
      <c r="BH69" s="55">
        <f>IF(N69="sníž. přenesená",J69,0)</f>
        <v>0</v>
      </c>
      <c r="BI69" s="55">
        <f>IF(N69="nulová",J69,0)</f>
        <v>0</v>
      </c>
      <c r="BJ69" s="2" t="s">
        <v>42</v>
      </c>
      <c r="BK69" s="55">
        <f>ROUND(I69*H69,2)</f>
        <v>0</v>
      </c>
      <c r="BL69" s="2" t="s">
        <v>49</v>
      </c>
      <c r="BM69" s="54" t="s">
        <v>185</v>
      </c>
    </row>
    <row r="70" spans="2:47" s="65" customFormat="1" ht="18">
      <c r="B70" s="5"/>
      <c r="D70" s="56"/>
      <c r="F70" s="57" t="s">
        <v>156</v>
      </c>
      <c r="I70" s="123"/>
      <c r="K70" s="127"/>
      <c r="T70" s="59"/>
      <c r="AT70" s="2" t="s">
        <v>50</v>
      </c>
      <c r="AU70" s="2" t="s">
        <v>42</v>
      </c>
    </row>
    <row r="71" spans="2:65" s="65" customFormat="1" ht="23">
      <c r="B71" s="5"/>
      <c r="C71" s="137">
        <v>12</v>
      </c>
      <c r="D71" s="137" t="s">
        <v>45</v>
      </c>
      <c r="E71" s="138" t="s">
        <v>186</v>
      </c>
      <c r="F71" s="139" t="s">
        <v>187</v>
      </c>
      <c r="G71" s="140" t="s">
        <v>48</v>
      </c>
      <c r="H71" s="141">
        <v>1</v>
      </c>
      <c r="I71" s="61">
        <v>0</v>
      </c>
      <c r="J71" s="142">
        <f>H71*I71</f>
        <v>0</v>
      </c>
      <c r="K71" s="143"/>
      <c r="L71" s="144"/>
      <c r="M71" s="145"/>
      <c r="N71" s="145"/>
      <c r="O71" s="52">
        <v>0</v>
      </c>
      <c r="P71" s="52">
        <f>O71*H71</f>
        <v>0</v>
      </c>
      <c r="Q71" s="52">
        <v>0</v>
      </c>
      <c r="R71" s="52">
        <f>Q71*H71</f>
        <v>0</v>
      </c>
      <c r="S71" s="52">
        <v>0</v>
      </c>
      <c r="T71" s="53">
        <f>S71*H71</f>
        <v>0</v>
      </c>
      <c r="AR71" s="54" t="s">
        <v>49</v>
      </c>
      <c r="AT71" s="54" t="s">
        <v>45</v>
      </c>
      <c r="AU71" s="54" t="s">
        <v>42</v>
      </c>
      <c r="AY71" s="2" t="s">
        <v>44</v>
      </c>
      <c r="BE71" s="55">
        <f>IF(N71="základní",J71,0)</f>
        <v>0</v>
      </c>
      <c r="BF71" s="55">
        <f>IF(N71="snížená",J71,0)</f>
        <v>0</v>
      </c>
      <c r="BG71" s="55">
        <f>IF(N71="zákl. přenesená",J71,0)</f>
        <v>0</v>
      </c>
      <c r="BH71" s="55">
        <f>IF(N71="sníž. přenesená",J71,0)</f>
        <v>0</v>
      </c>
      <c r="BI71" s="55">
        <f>IF(N71="nulová",J71,0)</f>
        <v>0</v>
      </c>
      <c r="BJ71" s="2" t="s">
        <v>42</v>
      </c>
      <c r="BK71" s="55">
        <f>ROUND(I71*H71,2)</f>
        <v>0</v>
      </c>
      <c r="BL71" s="2" t="s">
        <v>49</v>
      </c>
      <c r="BM71" s="54" t="s">
        <v>188</v>
      </c>
    </row>
    <row r="72" spans="2:47" s="65" customFormat="1" ht="18">
      <c r="B72" s="5"/>
      <c r="D72" s="56"/>
      <c r="F72" s="57" t="s">
        <v>156</v>
      </c>
      <c r="I72" s="123"/>
      <c r="K72" s="127"/>
      <c r="T72" s="59"/>
      <c r="AT72" s="2" t="s">
        <v>50</v>
      </c>
      <c r="AU72" s="2" t="s">
        <v>42</v>
      </c>
    </row>
    <row r="73" spans="2:65" s="65" customFormat="1" ht="16.5" customHeight="1">
      <c r="B73" s="5"/>
      <c r="C73" s="137">
        <v>13</v>
      </c>
      <c r="D73" s="137" t="s">
        <v>45</v>
      </c>
      <c r="E73" s="138" t="s">
        <v>189</v>
      </c>
      <c r="F73" s="139" t="s">
        <v>161</v>
      </c>
      <c r="G73" s="140" t="s">
        <v>48</v>
      </c>
      <c r="H73" s="141">
        <v>5</v>
      </c>
      <c r="I73" s="61">
        <v>0</v>
      </c>
      <c r="J73" s="142">
        <f>H73*I73</f>
        <v>0</v>
      </c>
      <c r="K73" s="143"/>
      <c r="L73" s="144"/>
      <c r="M73" s="145"/>
      <c r="N73" s="145"/>
      <c r="O73" s="52">
        <v>0</v>
      </c>
      <c r="P73" s="52">
        <f>O73*H73</f>
        <v>0</v>
      </c>
      <c r="Q73" s="52">
        <v>0</v>
      </c>
      <c r="R73" s="52">
        <f>Q73*H73</f>
        <v>0</v>
      </c>
      <c r="S73" s="52">
        <v>0</v>
      </c>
      <c r="T73" s="53">
        <f>S73*H73</f>
        <v>0</v>
      </c>
      <c r="AR73" s="54" t="s">
        <v>49</v>
      </c>
      <c r="AT73" s="54" t="s">
        <v>45</v>
      </c>
      <c r="AU73" s="54" t="s">
        <v>42</v>
      </c>
      <c r="AY73" s="2" t="s">
        <v>44</v>
      </c>
      <c r="BE73" s="55">
        <f>IF(N73="základní",J73,0)</f>
        <v>0</v>
      </c>
      <c r="BF73" s="55">
        <f>IF(N73="snížená",J73,0)</f>
        <v>0</v>
      </c>
      <c r="BG73" s="55">
        <f>IF(N73="zákl. přenesená",J73,0)</f>
        <v>0</v>
      </c>
      <c r="BH73" s="55">
        <f>IF(N73="sníž. přenesená",J73,0)</f>
        <v>0</v>
      </c>
      <c r="BI73" s="55">
        <f>IF(N73="nulová",J73,0)</f>
        <v>0</v>
      </c>
      <c r="BJ73" s="2" t="s">
        <v>42</v>
      </c>
      <c r="BK73" s="55">
        <f>ROUND(I73*H73,2)</f>
        <v>0</v>
      </c>
      <c r="BL73" s="2" t="s">
        <v>49</v>
      </c>
      <c r="BM73" s="54" t="s">
        <v>190</v>
      </c>
    </row>
    <row r="74" spans="2:47" s="65" customFormat="1" ht="18">
      <c r="B74" s="5"/>
      <c r="D74" s="56"/>
      <c r="F74" s="57" t="s">
        <v>156</v>
      </c>
      <c r="I74" s="123"/>
      <c r="K74" s="127"/>
      <c r="T74" s="59"/>
      <c r="AT74" s="2" t="s">
        <v>50</v>
      </c>
      <c r="AU74" s="2" t="s">
        <v>42</v>
      </c>
    </row>
    <row r="75" spans="2:65" s="65" customFormat="1" ht="17.5" customHeight="1">
      <c r="B75" s="5"/>
      <c r="C75" s="137">
        <v>14</v>
      </c>
      <c r="D75" s="137" t="s">
        <v>45</v>
      </c>
      <c r="E75" s="138" t="s">
        <v>191</v>
      </c>
      <c r="F75" s="139" t="s">
        <v>192</v>
      </c>
      <c r="G75" s="140" t="s">
        <v>48</v>
      </c>
      <c r="H75" s="141">
        <v>2</v>
      </c>
      <c r="I75" s="61">
        <v>0</v>
      </c>
      <c r="J75" s="142">
        <f>H75*I75</f>
        <v>0</v>
      </c>
      <c r="K75" s="143"/>
      <c r="L75" s="144"/>
      <c r="M75" s="145"/>
      <c r="N75" s="145"/>
      <c r="O75" s="52">
        <v>0</v>
      </c>
      <c r="P75" s="52">
        <f>O75*H75</f>
        <v>0</v>
      </c>
      <c r="Q75" s="52">
        <v>0</v>
      </c>
      <c r="R75" s="52">
        <f>Q75*H75</f>
        <v>0</v>
      </c>
      <c r="S75" s="52">
        <v>0</v>
      </c>
      <c r="T75" s="53">
        <f>S75*H75</f>
        <v>0</v>
      </c>
      <c r="AR75" s="54" t="s">
        <v>49</v>
      </c>
      <c r="AT75" s="54" t="s">
        <v>45</v>
      </c>
      <c r="AU75" s="54" t="s">
        <v>42</v>
      </c>
      <c r="AY75" s="2" t="s">
        <v>44</v>
      </c>
      <c r="BE75" s="55">
        <f>IF(N75="základní",J75,0)</f>
        <v>0</v>
      </c>
      <c r="BF75" s="55">
        <f>IF(N75="snížená",J75,0)</f>
        <v>0</v>
      </c>
      <c r="BG75" s="55">
        <f>IF(N75="zákl. přenesená",J75,0)</f>
        <v>0</v>
      </c>
      <c r="BH75" s="55">
        <f>IF(N75="sníž. přenesená",J75,0)</f>
        <v>0</v>
      </c>
      <c r="BI75" s="55">
        <f>IF(N75="nulová",J75,0)</f>
        <v>0</v>
      </c>
      <c r="BJ75" s="2" t="s">
        <v>42</v>
      </c>
      <c r="BK75" s="55">
        <f>ROUND(I75*H75,2)</f>
        <v>0</v>
      </c>
      <c r="BL75" s="2" t="s">
        <v>49</v>
      </c>
      <c r="BM75" s="54" t="s">
        <v>193</v>
      </c>
    </row>
    <row r="76" spans="2:47" s="65" customFormat="1" ht="18">
      <c r="B76" s="5"/>
      <c r="D76" s="56"/>
      <c r="F76" s="57" t="s">
        <v>156</v>
      </c>
      <c r="I76" s="123"/>
      <c r="K76" s="127"/>
      <c r="T76" s="59"/>
      <c r="AT76" s="2" t="s">
        <v>50</v>
      </c>
      <c r="AU76" s="2" t="s">
        <v>42</v>
      </c>
    </row>
    <row r="77" spans="2:65" s="65" customFormat="1" ht="16.5" customHeight="1">
      <c r="B77" s="5"/>
      <c r="C77" s="137">
        <v>15</v>
      </c>
      <c r="D77" s="137" t="s">
        <v>45</v>
      </c>
      <c r="E77" s="138" t="s">
        <v>194</v>
      </c>
      <c r="F77" s="139" t="s">
        <v>195</v>
      </c>
      <c r="G77" s="140" t="s">
        <v>48</v>
      </c>
      <c r="H77" s="141">
        <v>5</v>
      </c>
      <c r="I77" s="61">
        <v>0</v>
      </c>
      <c r="J77" s="142">
        <f>H77*I77</f>
        <v>0</v>
      </c>
      <c r="K77" s="143"/>
      <c r="L77" s="144"/>
      <c r="M77" s="145"/>
      <c r="N77" s="145"/>
      <c r="O77" s="52">
        <v>0</v>
      </c>
      <c r="P77" s="52">
        <f>O77*H77</f>
        <v>0</v>
      </c>
      <c r="Q77" s="52">
        <v>0</v>
      </c>
      <c r="R77" s="52">
        <f>Q77*H77</f>
        <v>0</v>
      </c>
      <c r="S77" s="52">
        <v>0</v>
      </c>
      <c r="T77" s="53">
        <f>S77*H77</f>
        <v>0</v>
      </c>
      <c r="AR77" s="54" t="s">
        <v>49</v>
      </c>
      <c r="AT77" s="54" t="s">
        <v>45</v>
      </c>
      <c r="AU77" s="54" t="s">
        <v>42</v>
      </c>
      <c r="AY77" s="2" t="s">
        <v>44</v>
      </c>
      <c r="BE77" s="55">
        <f>IF(N77="základní",J77,0)</f>
        <v>0</v>
      </c>
      <c r="BF77" s="55">
        <f>IF(N77="snížená",J77,0)</f>
        <v>0</v>
      </c>
      <c r="BG77" s="55">
        <f>IF(N77="zákl. přenesená",J77,0)</f>
        <v>0</v>
      </c>
      <c r="BH77" s="55">
        <f>IF(N77="sníž. přenesená",J77,0)</f>
        <v>0</v>
      </c>
      <c r="BI77" s="55">
        <f>IF(N77="nulová",J77,0)</f>
        <v>0</v>
      </c>
      <c r="BJ77" s="2" t="s">
        <v>42</v>
      </c>
      <c r="BK77" s="55">
        <f>ROUND(I77*H77,2)</f>
        <v>0</v>
      </c>
      <c r="BL77" s="2" t="s">
        <v>49</v>
      </c>
      <c r="BM77" s="54" t="s">
        <v>196</v>
      </c>
    </row>
    <row r="78" spans="2:47" s="65" customFormat="1" ht="18">
      <c r="B78" s="5"/>
      <c r="D78" s="56"/>
      <c r="F78" s="57" t="s">
        <v>156</v>
      </c>
      <c r="I78" s="123"/>
      <c r="K78" s="127"/>
      <c r="T78" s="59"/>
      <c r="AT78" s="2" t="s">
        <v>50</v>
      </c>
      <c r="AU78" s="2" t="s">
        <v>42</v>
      </c>
    </row>
    <row r="79" spans="2:65" s="65" customFormat="1" ht="16.5" customHeight="1">
      <c r="B79" s="5"/>
      <c r="C79" s="137">
        <v>16</v>
      </c>
      <c r="D79" s="137" t="s">
        <v>45</v>
      </c>
      <c r="E79" s="138" t="s">
        <v>197</v>
      </c>
      <c r="F79" s="139" t="s">
        <v>198</v>
      </c>
      <c r="G79" s="140" t="s">
        <v>48</v>
      </c>
      <c r="H79" s="141">
        <v>6</v>
      </c>
      <c r="I79" s="61">
        <v>0</v>
      </c>
      <c r="J79" s="142">
        <f>H79*I79</f>
        <v>0</v>
      </c>
      <c r="K79" s="143"/>
      <c r="L79" s="144"/>
      <c r="M79" s="145"/>
      <c r="N79" s="145"/>
      <c r="O79" s="52">
        <v>0</v>
      </c>
      <c r="P79" s="52">
        <f>O79*H79</f>
        <v>0</v>
      </c>
      <c r="Q79" s="52">
        <v>0</v>
      </c>
      <c r="R79" s="52">
        <f>Q79*H79</f>
        <v>0</v>
      </c>
      <c r="S79" s="52">
        <v>0</v>
      </c>
      <c r="T79" s="53">
        <f>S79*H79</f>
        <v>0</v>
      </c>
      <c r="AR79" s="54" t="s">
        <v>49</v>
      </c>
      <c r="AT79" s="54" t="s">
        <v>45</v>
      </c>
      <c r="AU79" s="54" t="s">
        <v>42</v>
      </c>
      <c r="AY79" s="2" t="s">
        <v>44</v>
      </c>
      <c r="BE79" s="55">
        <f>IF(N79="základní",J79,0)</f>
        <v>0</v>
      </c>
      <c r="BF79" s="55">
        <f>IF(N79="snížená",J79,0)</f>
        <v>0</v>
      </c>
      <c r="BG79" s="55">
        <f>IF(N79="zákl. přenesená",J79,0)</f>
        <v>0</v>
      </c>
      <c r="BH79" s="55">
        <f>IF(N79="sníž. přenesená",J79,0)</f>
        <v>0</v>
      </c>
      <c r="BI79" s="55">
        <f>IF(N79="nulová",J79,0)</f>
        <v>0</v>
      </c>
      <c r="BJ79" s="2" t="s">
        <v>42</v>
      </c>
      <c r="BK79" s="55">
        <f>ROUND(I79*H79,2)</f>
        <v>0</v>
      </c>
      <c r="BL79" s="2" t="s">
        <v>49</v>
      </c>
      <c r="BM79" s="54" t="s">
        <v>199</v>
      </c>
    </row>
    <row r="80" spans="2:47" s="65" customFormat="1" ht="18">
      <c r="B80" s="5"/>
      <c r="D80" s="56"/>
      <c r="F80" s="57" t="s">
        <v>156</v>
      </c>
      <c r="I80" s="123"/>
      <c r="K80" s="127"/>
      <c r="T80" s="59"/>
      <c r="AT80" s="2" t="s">
        <v>50</v>
      </c>
      <c r="AU80" s="2" t="s">
        <v>42</v>
      </c>
    </row>
    <row r="81" spans="2:65" s="65" customFormat="1" ht="16.5" customHeight="1">
      <c r="B81" s="5"/>
      <c r="C81" s="137">
        <v>17</v>
      </c>
      <c r="D81" s="137" t="s">
        <v>45</v>
      </c>
      <c r="E81" s="138" t="s">
        <v>200</v>
      </c>
      <c r="F81" s="139" t="s">
        <v>161</v>
      </c>
      <c r="G81" s="140" t="s">
        <v>48</v>
      </c>
      <c r="H81" s="141">
        <v>5</v>
      </c>
      <c r="I81" s="61">
        <v>0</v>
      </c>
      <c r="J81" s="142">
        <f>H81*I81</f>
        <v>0</v>
      </c>
      <c r="K81" s="143"/>
      <c r="L81" s="144"/>
      <c r="M81" s="145"/>
      <c r="N81" s="145"/>
      <c r="O81" s="52">
        <v>0</v>
      </c>
      <c r="P81" s="52">
        <f>O81*H81</f>
        <v>0</v>
      </c>
      <c r="Q81" s="52">
        <v>0</v>
      </c>
      <c r="R81" s="52">
        <f>Q81*H81</f>
        <v>0</v>
      </c>
      <c r="S81" s="52">
        <v>0</v>
      </c>
      <c r="T81" s="53">
        <f>S81*H81</f>
        <v>0</v>
      </c>
      <c r="AR81" s="54" t="s">
        <v>49</v>
      </c>
      <c r="AT81" s="54" t="s">
        <v>45</v>
      </c>
      <c r="AU81" s="54" t="s">
        <v>42</v>
      </c>
      <c r="AY81" s="2" t="s">
        <v>44</v>
      </c>
      <c r="BE81" s="55">
        <f>IF(N81="základní",J81,0)</f>
        <v>0</v>
      </c>
      <c r="BF81" s="55">
        <f>IF(N81="snížená",J81,0)</f>
        <v>0</v>
      </c>
      <c r="BG81" s="55">
        <f>IF(N81="zákl. přenesená",J81,0)</f>
        <v>0</v>
      </c>
      <c r="BH81" s="55">
        <f>IF(N81="sníž. přenesená",J81,0)</f>
        <v>0</v>
      </c>
      <c r="BI81" s="55">
        <f>IF(N81="nulová",J81,0)</f>
        <v>0</v>
      </c>
      <c r="BJ81" s="2" t="s">
        <v>42</v>
      </c>
      <c r="BK81" s="55">
        <f>ROUND(I81*H81,2)</f>
        <v>0</v>
      </c>
      <c r="BL81" s="2" t="s">
        <v>49</v>
      </c>
      <c r="BM81" s="54" t="s">
        <v>201</v>
      </c>
    </row>
    <row r="82" spans="2:47" s="65" customFormat="1" ht="18">
      <c r="B82" s="5"/>
      <c r="D82" s="56"/>
      <c r="F82" s="57" t="s">
        <v>156</v>
      </c>
      <c r="I82" s="123"/>
      <c r="K82" s="127"/>
      <c r="T82" s="59"/>
      <c r="AT82" s="2" t="s">
        <v>50</v>
      </c>
      <c r="AU82" s="2" t="s">
        <v>42</v>
      </c>
    </row>
    <row r="83" spans="2:65" s="65" customFormat="1" ht="16.5" customHeight="1">
      <c r="B83" s="5"/>
      <c r="C83" s="137">
        <v>18</v>
      </c>
      <c r="D83" s="137" t="s">
        <v>45</v>
      </c>
      <c r="E83" s="138" t="s">
        <v>202</v>
      </c>
      <c r="F83" s="139" t="s">
        <v>203</v>
      </c>
      <c r="G83" s="140" t="s">
        <v>48</v>
      </c>
      <c r="H83" s="141">
        <v>2</v>
      </c>
      <c r="I83" s="61">
        <v>0</v>
      </c>
      <c r="J83" s="142">
        <f>H83*I83</f>
        <v>0</v>
      </c>
      <c r="K83" s="143"/>
      <c r="L83" s="144"/>
      <c r="M83" s="145"/>
      <c r="N83" s="145"/>
      <c r="O83" s="52">
        <v>0</v>
      </c>
      <c r="P83" s="52">
        <f>O83*H83</f>
        <v>0</v>
      </c>
      <c r="Q83" s="52">
        <v>0</v>
      </c>
      <c r="R83" s="52">
        <f>Q83*H83</f>
        <v>0</v>
      </c>
      <c r="S83" s="52">
        <v>0</v>
      </c>
      <c r="T83" s="53">
        <f>S83*H83</f>
        <v>0</v>
      </c>
      <c r="AR83" s="54" t="s">
        <v>49</v>
      </c>
      <c r="AT83" s="54" t="s">
        <v>45</v>
      </c>
      <c r="AU83" s="54" t="s">
        <v>42</v>
      </c>
      <c r="AY83" s="2" t="s">
        <v>44</v>
      </c>
      <c r="BE83" s="55">
        <f>IF(N83="základní",J83,0)</f>
        <v>0</v>
      </c>
      <c r="BF83" s="55">
        <f>IF(N83="snížená",J83,0)</f>
        <v>0</v>
      </c>
      <c r="BG83" s="55">
        <f>IF(N83="zákl. přenesená",J83,0)</f>
        <v>0</v>
      </c>
      <c r="BH83" s="55">
        <f>IF(N83="sníž. přenesená",J83,0)</f>
        <v>0</v>
      </c>
      <c r="BI83" s="55">
        <f>IF(N83="nulová",J83,0)</f>
        <v>0</v>
      </c>
      <c r="BJ83" s="2" t="s">
        <v>42</v>
      </c>
      <c r="BK83" s="55">
        <f>ROUND(I83*H83,2)</f>
        <v>0</v>
      </c>
      <c r="BL83" s="2" t="s">
        <v>49</v>
      </c>
      <c r="BM83" s="54" t="s">
        <v>204</v>
      </c>
    </row>
    <row r="84" spans="2:47" s="65" customFormat="1" ht="18">
      <c r="B84" s="5"/>
      <c r="D84" s="56"/>
      <c r="F84" s="57" t="s">
        <v>156</v>
      </c>
      <c r="I84" s="123"/>
      <c r="K84" s="127"/>
      <c r="T84" s="59"/>
      <c r="AT84" s="2" t="s">
        <v>50</v>
      </c>
      <c r="AU84" s="2" t="s">
        <v>42</v>
      </c>
    </row>
    <row r="85" spans="2:65" s="65" customFormat="1" ht="16.5" customHeight="1">
      <c r="B85" s="5"/>
      <c r="C85" s="137">
        <v>19</v>
      </c>
      <c r="D85" s="137" t="s">
        <v>45</v>
      </c>
      <c r="E85" s="138" t="s">
        <v>205</v>
      </c>
      <c r="F85" s="139" t="s">
        <v>161</v>
      </c>
      <c r="G85" s="140" t="s">
        <v>48</v>
      </c>
      <c r="H85" s="141">
        <v>3</v>
      </c>
      <c r="I85" s="61">
        <v>0</v>
      </c>
      <c r="J85" s="142">
        <f>H85*I85</f>
        <v>0</v>
      </c>
      <c r="K85" s="143"/>
      <c r="L85" s="144"/>
      <c r="M85" s="145"/>
      <c r="N85" s="145"/>
      <c r="O85" s="52">
        <v>0</v>
      </c>
      <c r="P85" s="52">
        <f>O85*H85</f>
        <v>0</v>
      </c>
      <c r="Q85" s="52">
        <v>0</v>
      </c>
      <c r="R85" s="52">
        <f>Q85*H85</f>
        <v>0</v>
      </c>
      <c r="S85" s="52">
        <v>0</v>
      </c>
      <c r="T85" s="53">
        <f>S85*H85</f>
        <v>0</v>
      </c>
      <c r="AR85" s="54" t="s">
        <v>49</v>
      </c>
      <c r="AT85" s="54" t="s">
        <v>45</v>
      </c>
      <c r="AU85" s="54" t="s">
        <v>42</v>
      </c>
      <c r="AY85" s="2" t="s">
        <v>44</v>
      </c>
      <c r="BE85" s="55">
        <f>IF(N85="základní",J85,0)</f>
        <v>0</v>
      </c>
      <c r="BF85" s="55">
        <f>IF(N85="snížená",J85,0)</f>
        <v>0</v>
      </c>
      <c r="BG85" s="55">
        <f>IF(N85="zákl. přenesená",J85,0)</f>
        <v>0</v>
      </c>
      <c r="BH85" s="55">
        <f>IF(N85="sníž. přenesená",J85,0)</f>
        <v>0</v>
      </c>
      <c r="BI85" s="55">
        <f>IF(N85="nulová",J85,0)</f>
        <v>0</v>
      </c>
      <c r="BJ85" s="2" t="s">
        <v>42</v>
      </c>
      <c r="BK85" s="55">
        <f>ROUND(I85*H85,2)</f>
        <v>0</v>
      </c>
      <c r="BL85" s="2" t="s">
        <v>49</v>
      </c>
      <c r="BM85" s="54" t="s">
        <v>204</v>
      </c>
    </row>
    <row r="86" spans="2:47" s="65" customFormat="1" ht="18">
      <c r="B86" s="5"/>
      <c r="D86" s="56"/>
      <c r="F86" s="57" t="s">
        <v>156</v>
      </c>
      <c r="I86" s="123"/>
      <c r="K86" s="127"/>
      <c r="T86" s="59"/>
      <c r="AT86" s="2" t="s">
        <v>50</v>
      </c>
      <c r="AU86" s="2" t="s">
        <v>42</v>
      </c>
    </row>
    <row r="87" spans="2:65" s="65" customFormat="1" ht="16.5" customHeight="1">
      <c r="B87" s="5"/>
      <c r="C87" s="137">
        <v>20</v>
      </c>
      <c r="D87" s="137" t="s">
        <v>45</v>
      </c>
      <c r="E87" s="138" t="s">
        <v>206</v>
      </c>
      <c r="F87" s="139" t="s">
        <v>207</v>
      </c>
      <c r="G87" s="140" t="s">
        <v>48</v>
      </c>
      <c r="H87" s="141">
        <v>2</v>
      </c>
      <c r="I87" s="61">
        <v>0</v>
      </c>
      <c r="J87" s="142">
        <f>H87*I87</f>
        <v>0</v>
      </c>
      <c r="K87" s="143"/>
      <c r="L87" s="144"/>
      <c r="M87" s="145"/>
      <c r="N87" s="145"/>
      <c r="O87" s="52">
        <v>0</v>
      </c>
      <c r="P87" s="52">
        <f>O87*H87</f>
        <v>0</v>
      </c>
      <c r="Q87" s="52">
        <v>0</v>
      </c>
      <c r="R87" s="52">
        <f>Q87*H87</f>
        <v>0</v>
      </c>
      <c r="S87" s="52">
        <v>0</v>
      </c>
      <c r="T87" s="53">
        <f>S87*H87</f>
        <v>0</v>
      </c>
      <c r="AR87" s="54" t="s">
        <v>49</v>
      </c>
      <c r="AT87" s="54" t="s">
        <v>45</v>
      </c>
      <c r="AU87" s="54" t="s">
        <v>42</v>
      </c>
      <c r="AY87" s="2" t="s">
        <v>44</v>
      </c>
      <c r="BE87" s="55">
        <f>IF(N87="základní",J87,0)</f>
        <v>0</v>
      </c>
      <c r="BF87" s="55">
        <f>IF(N87="snížená",J87,0)</f>
        <v>0</v>
      </c>
      <c r="BG87" s="55">
        <f>IF(N87="zákl. přenesená",J87,0)</f>
        <v>0</v>
      </c>
      <c r="BH87" s="55">
        <f>IF(N87="sníž. přenesená",J87,0)</f>
        <v>0</v>
      </c>
      <c r="BI87" s="55">
        <f>IF(N87="nulová",J87,0)</f>
        <v>0</v>
      </c>
      <c r="BJ87" s="2" t="s">
        <v>42</v>
      </c>
      <c r="BK87" s="55">
        <f>ROUND(I87*H87,2)</f>
        <v>0</v>
      </c>
      <c r="BL87" s="2" t="s">
        <v>49</v>
      </c>
      <c r="BM87" s="54" t="s">
        <v>204</v>
      </c>
    </row>
    <row r="88" spans="2:47" s="65" customFormat="1" ht="18">
      <c r="B88" s="5"/>
      <c r="D88" s="56"/>
      <c r="F88" s="57" t="s">
        <v>156</v>
      </c>
      <c r="I88" s="123"/>
      <c r="K88" s="127"/>
      <c r="T88" s="59"/>
      <c r="AT88" s="2" t="s">
        <v>50</v>
      </c>
      <c r="AU88" s="2" t="s">
        <v>42</v>
      </c>
    </row>
    <row r="89" spans="2:65" s="65" customFormat="1" ht="17.5" customHeight="1">
      <c r="B89" s="5"/>
      <c r="C89" s="137">
        <v>21</v>
      </c>
      <c r="D89" s="137" t="s">
        <v>45</v>
      </c>
      <c r="E89" s="138" t="s">
        <v>208</v>
      </c>
      <c r="F89" s="139" t="s">
        <v>209</v>
      </c>
      <c r="G89" s="140" t="s">
        <v>48</v>
      </c>
      <c r="H89" s="141">
        <v>2</v>
      </c>
      <c r="I89" s="61">
        <v>0</v>
      </c>
      <c r="J89" s="142">
        <f>H89*I89</f>
        <v>0</v>
      </c>
      <c r="K89" s="143"/>
      <c r="L89" s="144"/>
      <c r="M89" s="145"/>
      <c r="N89" s="145"/>
      <c r="O89" s="52">
        <v>0</v>
      </c>
      <c r="P89" s="52">
        <f>O89*H89</f>
        <v>0</v>
      </c>
      <c r="Q89" s="52">
        <v>0</v>
      </c>
      <c r="R89" s="52">
        <f>Q89*H89</f>
        <v>0</v>
      </c>
      <c r="S89" s="52">
        <v>0</v>
      </c>
      <c r="T89" s="53">
        <f>S89*H89</f>
        <v>0</v>
      </c>
      <c r="AR89" s="54" t="s">
        <v>49</v>
      </c>
      <c r="AT89" s="54" t="s">
        <v>45</v>
      </c>
      <c r="AU89" s="54" t="s">
        <v>42</v>
      </c>
      <c r="AY89" s="2" t="s">
        <v>44</v>
      </c>
      <c r="BE89" s="55">
        <f>IF(N89="základní",J89,0)</f>
        <v>0</v>
      </c>
      <c r="BF89" s="55">
        <f>IF(N89="snížená",J89,0)</f>
        <v>0</v>
      </c>
      <c r="BG89" s="55">
        <f>IF(N89="zákl. přenesená",J89,0)</f>
        <v>0</v>
      </c>
      <c r="BH89" s="55">
        <f>IF(N89="sníž. přenesená",J89,0)</f>
        <v>0</v>
      </c>
      <c r="BI89" s="55">
        <f>IF(N89="nulová",J89,0)</f>
        <v>0</v>
      </c>
      <c r="BJ89" s="2" t="s">
        <v>42</v>
      </c>
      <c r="BK89" s="55">
        <f>ROUND(I89*H89,2)</f>
        <v>0</v>
      </c>
      <c r="BL89" s="2" t="s">
        <v>49</v>
      </c>
      <c r="BM89" s="54" t="s">
        <v>204</v>
      </c>
    </row>
    <row r="90" spans="2:47" s="65" customFormat="1" ht="18">
      <c r="B90" s="5"/>
      <c r="D90" s="56"/>
      <c r="F90" s="57" t="s">
        <v>156</v>
      </c>
      <c r="I90" s="123"/>
      <c r="K90" s="127"/>
      <c r="T90" s="59"/>
      <c r="AT90" s="2" t="s">
        <v>50</v>
      </c>
      <c r="AU90" s="2" t="s">
        <v>42</v>
      </c>
    </row>
    <row r="91" spans="2:65" s="65" customFormat="1" ht="16.5" customHeight="1">
      <c r="B91" s="5"/>
      <c r="C91" s="137">
        <v>22</v>
      </c>
      <c r="D91" s="137" t="s">
        <v>45</v>
      </c>
      <c r="E91" s="138" t="s">
        <v>210</v>
      </c>
      <c r="F91" s="139" t="s">
        <v>211</v>
      </c>
      <c r="G91" s="140" t="s">
        <v>48</v>
      </c>
      <c r="H91" s="141">
        <v>1</v>
      </c>
      <c r="I91" s="61">
        <v>0</v>
      </c>
      <c r="J91" s="142">
        <f>H91*I91</f>
        <v>0</v>
      </c>
      <c r="K91" s="143"/>
      <c r="L91" s="144"/>
      <c r="M91" s="145"/>
      <c r="N91" s="145"/>
      <c r="O91" s="52">
        <v>0</v>
      </c>
      <c r="P91" s="52">
        <f>O91*H91</f>
        <v>0</v>
      </c>
      <c r="Q91" s="52">
        <v>0</v>
      </c>
      <c r="R91" s="52">
        <f>Q91*H91</f>
        <v>0</v>
      </c>
      <c r="S91" s="52">
        <v>0</v>
      </c>
      <c r="T91" s="53">
        <f>S91*H91</f>
        <v>0</v>
      </c>
      <c r="AR91" s="54" t="s">
        <v>49</v>
      </c>
      <c r="AT91" s="54" t="s">
        <v>45</v>
      </c>
      <c r="AU91" s="54" t="s">
        <v>42</v>
      </c>
      <c r="AY91" s="2" t="s">
        <v>44</v>
      </c>
      <c r="BE91" s="55">
        <f>IF(N91="základní",J91,0)</f>
        <v>0</v>
      </c>
      <c r="BF91" s="55">
        <f>IF(N91="snížená",J91,0)</f>
        <v>0</v>
      </c>
      <c r="BG91" s="55">
        <f>IF(N91="zákl. přenesená",J91,0)</f>
        <v>0</v>
      </c>
      <c r="BH91" s="55">
        <f>IF(N91="sníž. přenesená",J91,0)</f>
        <v>0</v>
      </c>
      <c r="BI91" s="55">
        <f>IF(N91="nulová",J91,0)</f>
        <v>0</v>
      </c>
      <c r="BJ91" s="2" t="s">
        <v>42</v>
      </c>
      <c r="BK91" s="55">
        <f>ROUND(I91*H91,2)</f>
        <v>0</v>
      </c>
      <c r="BL91" s="2" t="s">
        <v>49</v>
      </c>
      <c r="BM91" s="54" t="s">
        <v>204</v>
      </c>
    </row>
    <row r="92" spans="2:47" s="65" customFormat="1" ht="18">
      <c r="B92" s="5"/>
      <c r="D92" s="56"/>
      <c r="F92" s="57" t="s">
        <v>156</v>
      </c>
      <c r="I92" s="123"/>
      <c r="K92" s="127"/>
      <c r="T92" s="59"/>
      <c r="AT92" s="2" t="s">
        <v>50</v>
      </c>
      <c r="AU92" s="2" t="s">
        <v>42</v>
      </c>
    </row>
    <row r="93" spans="2:65" s="65" customFormat="1" ht="16.5" customHeight="1">
      <c r="B93" s="5"/>
      <c r="C93" s="137">
        <v>23</v>
      </c>
      <c r="D93" s="137" t="s">
        <v>45</v>
      </c>
      <c r="E93" s="138" t="s">
        <v>212</v>
      </c>
      <c r="F93" s="139" t="s">
        <v>207</v>
      </c>
      <c r="G93" s="140" t="s">
        <v>48</v>
      </c>
      <c r="H93" s="141">
        <v>2</v>
      </c>
      <c r="I93" s="61">
        <v>0</v>
      </c>
      <c r="J93" s="142">
        <f>H93*I93</f>
        <v>0</v>
      </c>
      <c r="K93" s="143"/>
      <c r="L93" s="144"/>
      <c r="M93" s="145"/>
      <c r="N93" s="145"/>
      <c r="O93" s="52">
        <v>0</v>
      </c>
      <c r="P93" s="52">
        <f>O93*H93</f>
        <v>0</v>
      </c>
      <c r="Q93" s="52">
        <v>0</v>
      </c>
      <c r="R93" s="52">
        <f>Q93*H93</f>
        <v>0</v>
      </c>
      <c r="S93" s="52">
        <v>0</v>
      </c>
      <c r="T93" s="53">
        <f>S93*H93</f>
        <v>0</v>
      </c>
      <c r="AR93" s="54" t="s">
        <v>49</v>
      </c>
      <c r="AT93" s="54" t="s">
        <v>45</v>
      </c>
      <c r="AU93" s="54" t="s">
        <v>42</v>
      </c>
      <c r="AY93" s="2" t="s">
        <v>44</v>
      </c>
      <c r="BE93" s="55">
        <f>IF(N93="základní",J93,0)</f>
        <v>0</v>
      </c>
      <c r="BF93" s="55">
        <f>IF(N93="snížená",J93,0)</f>
        <v>0</v>
      </c>
      <c r="BG93" s="55">
        <f>IF(N93="zákl. přenesená",J93,0)</f>
        <v>0</v>
      </c>
      <c r="BH93" s="55">
        <f>IF(N93="sníž. přenesená",J93,0)</f>
        <v>0</v>
      </c>
      <c r="BI93" s="55">
        <f>IF(N93="nulová",J93,0)</f>
        <v>0</v>
      </c>
      <c r="BJ93" s="2" t="s">
        <v>42</v>
      </c>
      <c r="BK93" s="55">
        <f>ROUND(I93*H93,2)</f>
        <v>0</v>
      </c>
      <c r="BL93" s="2" t="s">
        <v>49</v>
      </c>
      <c r="BM93" s="54" t="s">
        <v>204</v>
      </c>
    </row>
    <row r="94" spans="2:47" s="65" customFormat="1" ht="18">
      <c r="B94" s="5"/>
      <c r="D94" s="56"/>
      <c r="F94" s="57" t="s">
        <v>156</v>
      </c>
      <c r="I94" s="123"/>
      <c r="K94" s="127"/>
      <c r="T94" s="59"/>
      <c r="AT94" s="2" t="s">
        <v>50</v>
      </c>
      <c r="AU94" s="2" t="s">
        <v>42</v>
      </c>
    </row>
    <row r="95" spans="2:65" s="65" customFormat="1" ht="16.5" customHeight="1">
      <c r="B95" s="5"/>
      <c r="C95" s="137">
        <v>24</v>
      </c>
      <c r="D95" s="137" t="s">
        <v>45</v>
      </c>
      <c r="E95" s="138" t="s">
        <v>213</v>
      </c>
      <c r="F95" s="139" t="s">
        <v>161</v>
      </c>
      <c r="G95" s="140" t="s">
        <v>48</v>
      </c>
      <c r="H95" s="141">
        <v>14</v>
      </c>
      <c r="I95" s="61">
        <v>0</v>
      </c>
      <c r="J95" s="142">
        <f>H95*I95</f>
        <v>0</v>
      </c>
      <c r="K95" s="143"/>
      <c r="L95" s="144"/>
      <c r="M95" s="145"/>
      <c r="N95" s="145"/>
      <c r="O95" s="52">
        <v>0</v>
      </c>
      <c r="P95" s="52">
        <f>O95*H95</f>
        <v>0</v>
      </c>
      <c r="Q95" s="52">
        <v>0</v>
      </c>
      <c r="R95" s="52">
        <f>Q95*H95</f>
        <v>0</v>
      </c>
      <c r="S95" s="52">
        <v>0</v>
      </c>
      <c r="T95" s="53">
        <f>S95*H95</f>
        <v>0</v>
      </c>
      <c r="AR95" s="54" t="s">
        <v>49</v>
      </c>
      <c r="AT95" s="54" t="s">
        <v>45</v>
      </c>
      <c r="AU95" s="54" t="s">
        <v>42</v>
      </c>
      <c r="AY95" s="2" t="s">
        <v>44</v>
      </c>
      <c r="BE95" s="55">
        <f>IF(N95="základní",J95,0)</f>
        <v>0</v>
      </c>
      <c r="BF95" s="55">
        <f>IF(N95="snížená",J95,0)</f>
        <v>0</v>
      </c>
      <c r="BG95" s="55">
        <f>IF(N95="zákl. přenesená",J95,0)</f>
        <v>0</v>
      </c>
      <c r="BH95" s="55">
        <f>IF(N95="sníž. přenesená",J95,0)</f>
        <v>0</v>
      </c>
      <c r="BI95" s="55">
        <f>IF(N95="nulová",J95,0)</f>
        <v>0</v>
      </c>
      <c r="BJ95" s="2" t="s">
        <v>42</v>
      </c>
      <c r="BK95" s="55">
        <f>ROUND(I95*H95,2)</f>
        <v>0</v>
      </c>
      <c r="BL95" s="2" t="s">
        <v>49</v>
      </c>
      <c r="BM95" s="54" t="s">
        <v>204</v>
      </c>
    </row>
    <row r="96" spans="2:47" s="65" customFormat="1" ht="18">
      <c r="B96" s="5"/>
      <c r="D96" s="56"/>
      <c r="F96" s="57" t="s">
        <v>156</v>
      </c>
      <c r="I96" s="123"/>
      <c r="K96" s="127"/>
      <c r="T96" s="59"/>
      <c r="AT96" s="2" t="s">
        <v>50</v>
      </c>
      <c r="AU96" s="2" t="s">
        <v>42</v>
      </c>
    </row>
    <row r="97" spans="2:65" s="65" customFormat="1" ht="16.5" customHeight="1">
      <c r="B97" s="5"/>
      <c r="C97" s="137">
        <v>25</v>
      </c>
      <c r="D97" s="137" t="s">
        <v>45</v>
      </c>
      <c r="E97" s="138" t="s">
        <v>214</v>
      </c>
      <c r="F97" s="139" t="s">
        <v>164</v>
      </c>
      <c r="G97" s="140" t="s">
        <v>48</v>
      </c>
      <c r="H97" s="141">
        <v>7</v>
      </c>
      <c r="I97" s="61">
        <v>0</v>
      </c>
      <c r="J97" s="142">
        <f>H97*I97</f>
        <v>0</v>
      </c>
      <c r="K97" s="143"/>
      <c r="L97" s="144"/>
      <c r="M97" s="145"/>
      <c r="N97" s="145"/>
      <c r="O97" s="52">
        <v>0</v>
      </c>
      <c r="P97" s="52">
        <f>O97*H97</f>
        <v>0</v>
      </c>
      <c r="Q97" s="52">
        <v>0</v>
      </c>
      <c r="R97" s="52">
        <f>Q97*H97</f>
        <v>0</v>
      </c>
      <c r="S97" s="52">
        <v>0</v>
      </c>
      <c r="T97" s="53">
        <f>S97*H97</f>
        <v>0</v>
      </c>
      <c r="AR97" s="54" t="s">
        <v>49</v>
      </c>
      <c r="AT97" s="54" t="s">
        <v>45</v>
      </c>
      <c r="AU97" s="54" t="s">
        <v>42</v>
      </c>
      <c r="AY97" s="2" t="s">
        <v>44</v>
      </c>
      <c r="BE97" s="55">
        <f>IF(N97="základní",J97,0)</f>
        <v>0</v>
      </c>
      <c r="BF97" s="55">
        <f>IF(N97="snížená",J97,0)</f>
        <v>0</v>
      </c>
      <c r="BG97" s="55">
        <f>IF(N97="zákl. přenesená",J97,0)</f>
        <v>0</v>
      </c>
      <c r="BH97" s="55">
        <f>IF(N97="sníž. přenesená",J97,0)</f>
        <v>0</v>
      </c>
      <c r="BI97" s="55">
        <f>IF(N97="nulová",J97,0)</f>
        <v>0</v>
      </c>
      <c r="BJ97" s="2" t="s">
        <v>42</v>
      </c>
      <c r="BK97" s="55">
        <f>ROUND(I97*H97,2)</f>
        <v>0</v>
      </c>
      <c r="BL97" s="2" t="s">
        <v>49</v>
      </c>
      <c r="BM97" s="54" t="s">
        <v>204</v>
      </c>
    </row>
    <row r="98" spans="2:47" s="65" customFormat="1" ht="18">
      <c r="B98" s="5"/>
      <c r="D98" s="56"/>
      <c r="F98" s="57" t="s">
        <v>156</v>
      </c>
      <c r="I98" s="123"/>
      <c r="K98" s="127"/>
      <c r="T98" s="59"/>
      <c r="AT98" s="2" t="s">
        <v>50</v>
      </c>
      <c r="AU98" s="2" t="s">
        <v>42</v>
      </c>
    </row>
    <row r="99" spans="2:65" s="65" customFormat="1" ht="17.5" customHeight="1">
      <c r="B99" s="5"/>
      <c r="C99" s="137">
        <v>26</v>
      </c>
      <c r="D99" s="137" t="s">
        <v>45</v>
      </c>
      <c r="E99" s="138" t="s">
        <v>215</v>
      </c>
      <c r="F99" s="139" t="s">
        <v>216</v>
      </c>
      <c r="G99" s="140" t="s">
        <v>48</v>
      </c>
      <c r="H99" s="141">
        <v>4</v>
      </c>
      <c r="I99" s="61">
        <v>0</v>
      </c>
      <c r="J99" s="142">
        <f>H99*I99</f>
        <v>0</v>
      </c>
      <c r="K99" s="143"/>
      <c r="L99" s="144"/>
      <c r="M99" s="145"/>
      <c r="N99" s="145"/>
      <c r="O99" s="52">
        <v>0</v>
      </c>
      <c r="P99" s="52">
        <f>O99*H99</f>
        <v>0</v>
      </c>
      <c r="Q99" s="52">
        <v>0</v>
      </c>
      <c r="R99" s="52">
        <f>Q99*H99</f>
        <v>0</v>
      </c>
      <c r="S99" s="52">
        <v>0</v>
      </c>
      <c r="T99" s="53">
        <f>S99*H99</f>
        <v>0</v>
      </c>
      <c r="AR99" s="54" t="s">
        <v>49</v>
      </c>
      <c r="AT99" s="54" t="s">
        <v>45</v>
      </c>
      <c r="AU99" s="54" t="s">
        <v>42</v>
      </c>
      <c r="AY99" s="2" t="s">
        <v>44</v>
      </c>
      <c r="BE99" s="55">
        <f>IF(N99="základní",J99,0)</f>
        <v>0</v>
      </c>
      <c r="BF99" s="55">
        <f>IF(N99="snížená",J99,0)</f>
        <v>0</v>
      </c>
      <c r="BG99" s="55">
        <f>IF(N99="zákl. přenesená",J99,0)</f>
        <v>0</v>
      </c>
      <c r="BH99" s="55">
        <f>IF(N99="sníž. přenesená",J99,0)</f>
        <v>0</v>
      </c>
      <c r="BI99" s="55">
        <f>IF(N99="nulová",J99,0)</f>
        <v>0</v>
      </c>
      <c r="BJ99" s="2" t="s">
        <v>42</v>
      </c>
      <c r="BK99" s="55">
        <f>ROUND(I99*H99,2)</f>
        <v>0</v>
      </c>
      <c r="BL99" s="2" t="s">
        <v>49</v>
      </c>
      <c r="BM99" s="54" t="s">
        <v>204</v>
      </c>
    </row>
    <row r="100" spans="2:47" s="65" customFormat="1" ht="18">
      <c r="B100" s="5"/>
      <c r="D100" s="56"/>
      <c r="F100" s="57" t="s">
        <v>156</v>
      </c>
      <c r="I100" s="123"/>
      <c r="K100" s="127"/>
      <c r="T100" s="59"/>
      <c r="AT100" s="2" t="s">
        <v>50</v>
      </c>
      <c r="AU100" s="2" t="s">
        <v>42</v>
      </c>
    </row>
    <row r="101" spans="2:65" s="65" customFormat="1" ht="16.5" customHeight="1">
      <c r="B101" s="5"/>
      <c r="C101" s="137">
        <v>27</v>
      </c>
      <c r="D101" s="137" t="s">
        <v>45</v>
      </c>
      <c r="E101" s="138" t="s">
        <v>217</v>
      </c>
      <c r="F101" s="139" t="s">
        <v>218</v>
      </c>
      <c r="G101" s="140" t="s">
        <v>48</v>
      </c>
      <c r="H101" s="141">
        <v>1</v>
      </c>
      <c r="I101" s="61">
        <v>0</v>
      </c>
      <c r="J101" s="142">
        <f>H101*I101</f>
        <v>0</v>
      </c>
      <c r="K101" s="143"/>
      <c r="L101" s="144"/>
      <c r="M101" s="145"/>
      <c r="N101" s="145"/>
      <c r="O101" s="52">
        <v>0</v>
      </c>
      <c r="P101" s="52">
        <f>O101*H101</f>
        <v>0</v>
      </c>
      <c r="Q101" s="52">
        <v>0</v>
      </c>
      <c r="R101" s="52">
        <f>Q101*H101</f>
        <v>0</v>
      </c>
      <c r="S101" s="52">
        <v>0</v>
      </c>
      <c r="T101" s="53">
        <f>S101*H101</f>
        <v>0</v>
      </c>
      <c r="AR101" s="54" t="s">
        <v>49</v>
      </c>
      <c r="AT101" s="54" t="s">
        <v>45</v>
      </c>
      <c r="AU101" s="54" t="s">
        <v>42</v>
      </c>
      <c r="AY101" s="2" t="s">
        <v>44</v>
      </c>
      <c r="BE101" s="55">
        <f>IF(N101="základní",J101,0)</f>
        <v>0</v>
      </c>
      <c r="BF101" s="55">
        <f>IF(N101="snížená",J101,0)</f>
        <v>0</v>
      </c>
      <c r="BG101" s="55">
        <f>IF(N101="zákl. přenesená",J101,0)</f>
        <v>0</v>
      </c>
      <c r="BH101" s="55">
        <f>IF(N101="sníž. přenesená",J101,0)</f>
        <v>0</v>
      </c>
      <c r="BI101" s="55">
        <f>IF(N101="nulová",J101,0)</f>
        <v>0</v>
      </c>
      <c r="BJ101" s="2" t="s">
        <v>42</v>
      </c>
      <c r="BK101" s="55">
        <f>ROUND(I101*H101,2)</f>
        <v>0</v>
      </c>
      <c r="BL101" s="2" t="s">
        <v>49</v>
      </c>
      <c r="BM101" s="54" t="s">
        <v>204</v>
      </c>
    </row>
    <row r="102" spans="2:47" s="65" customFormat="1" ht="18">
      <c r="B102" s="5"/>
      <c r="D102" s="56"/>
      <c r="F102" s="57" t="s">
        <v>156</v>
      </c>
      <c r="I102" s="123"/>
      <c r="K102" s="127"/>
      <c r="T102" s="59"/>
      <c r="AT102" s="2" t="s">
        <v>50</v>
      </c>
      <c r="AU102" s="2" t="s">
        <v>42</v>
      </c>
    </row>
    <row r="103" spans="2:65" s="65" customFormat="1" ht="16.5" customHeight="1">
      <c r="B103" s="5"/>
      <c r="C103" s="137">
        <v>28</v>
      </c>
      <c r="D103" s="137" t="s">
        <v>45</v>
      </c>
      <c r="E103" s="138" t="s">
        <v>219</v>
      </c>
      <c r="F103" s="139" t="s">
        <v>220</v>
      </c>
      <c r="G103" s="140" t="s">
        <v>48</v>
      </c>
      <c r="H103" s="141">
        <v>4</v>
      </c>
      <c r="I103" s="61">
        <v>0</v>
      </c>
      <c r="J103" s="142">
        <f>H103*I103</f>
        <v>0</v>
      </c>
      <c r="K103" s="143"/>
      <c r="L103" s="144"/>
      <c r="M103" s="145"/>
      <c r="N103" s="145"/>
      <c r="O103" s="52">
        <v>0</v>
      </c>
      <c r="P103" s="52">
        <f>O103*H103</f>
        <v>0</v>
      </c>
      <c r="Q103" s="52">
        <v>0</v>
      </c>
      <c r="R103" s="52">
        <f>Q103*H103</f>
        <v>0</v>
      </c>
      <c r="S103" s="52">
        <v>0</v>
      </c>
      <c r="T103" s="53">
        <f>S103*H103</f>
        <v>0</v>
      </c>
      <c r="AR103" s="54" t="s">
        <v>49</v>
      </c>
      <c r="AT103" s="54" t="s">
        <v>45</v>
      </c>
      <c r="AU103" s="54" t="s">
        <v>42</v>
      </c>
      <c r="AY103" s="2" t="s">
        <v>44</v>
      </c>
      <c r="BE103" s="55">
        <f>IF(N103="základní",J103,0)</f>
        <v>0</v>
      </c>
      <c r="BF103" s="55">
        <f>IF(N103="snížená",J103,0)</f>
        <v>0</v>
      </c>
      <c r="BG103" s="55">
        <f>IF(N103="zákl. přenesená",J103,0)</f>
        <v>0</v>
      </c>
      <c r="BH103" s="55">
        <f>IF(N103="sníž. přenesená",J103,0)</f>
        <v>0</v>
      </c>
      <c r="BI103" s="55">
        <f>IF(N103="nulová",J103,0)</f>
        <v>0</v>
      </c>
      <c r="BJ103" s="2" t="s">
        <v>42</v>
      </c>
      <c r="BK103" s="55">
        <f>ROUND(I103*H103,2)</f>
        <v>0</v>
      </c>
      <c r="BL103" s="2" t="s">
        <v>49</v>
      </c>
      <c r="BM103" s="54" t="s">
        <v>204</v>
      </c>
    </row>
    <row r="104" spans="2:47" s="65" customFormat="1" ht="18">
      <c r="B104" s="5"/>
      <c r="D104" s="56"/>
      <c r="F104" s="57" t="s">
        <v>156</v>
      </c>
      <c r="I104" s="123"/>
      <c r="K104" s="127"/>
      <c r="T104" s="59"/>
      <c r="AT104" s="2" t="s">
        <v>50</v>
      </c>
      <c r="AU104" s="2" t="s">
        <v>42</v>
      </c>
    </row>
    <row r="105" spans="2:65" s="65" customFormat="1" ht="17" customHeight="1">
      <c r="B105" s="5"/>
      <c r="C105" s="137">
        <v>29</v>
      </c>
      <c r="D105" s="137" t="s">
        <v>45</v>
      </c>
      <c r="E105" s="138" t="s">
        <v>221</v>
      </c>
      <c r="F105" s="139" t="s">
        <v>222</v>
      </c>
      <c r="G105" s="140" t="s">
        <v>48</v>
      </c>
      <c r="H105" s="141">
        <v>2</v>
      </c>
      <c r="I105" s="61">
        <v>0</v>
      </c>
      <c r="J105" s="142">
        <f>H105*I105</f>
        <v>0</v>
      </c>
      <c r="K105" s="143"/>
      <c r="L105" s="144"/>
      <c r="M105" s="145"/>
      <c r="N105" s="145"/>
      <c r="O105" s="52">
        <v>0</v>
      </c>
      <c r="P105" s="52">
        <f>O105*H105</f>
        <v>0</v>
      </c>
      <c r="Q105" s="52">
        <v>0</v>
      </c>
      <c r="R105" s="52">
        <f>Q105*H105</f>
        <v>0</v>
      </c>
      <c r="S105" s="52">
        <v>0</v>
      </c>
      <c r="T105" s="53">
        <f>S105*H105</f>
        <v>0</v>
      </c>
      <c r="AR105" s="54" t="s">
        <v>49</v>
      </c>
      <c r="AT105" s="54" t="s">
        <v>45</v>
      </c>
      <c r="AU105" s="54" t="s">
        <v>42</v>
      </c>
      <c r="AY105" s="2" t="s">
        <v>44</v>
      </c>
      <c r="BE105" s="55">
        <f>IF(N105="základní",J105,0)</f>
        <v>0</v>
      </c>
      <c r="BF105" s="55">
        <f>IF(N105="snížená",J105,0)</f>
        <v>0</v>
      </c>
      <c r="BG105" s="55">
        <f>IF(N105="zákl. přenesená",J105,0)</f>
        <v>0</v>
      </c>
      <c r="BH105" s="55">
        <f>IF(N105="sníž. přenesená",J105,0)</f>
        <v>0</v>
      </c>
      <c r="BI105" s="55">
        <f>IF(N105="nulová",J105,0)</f>
        <v>0</v>
      </c>
      <c r="BJ105" s="2" t="s">
        <v>42</v>
      </c>
      <c r="BK105" s="55">
        <f>ROUND(I105*H105,2)</f>
        <v>0</v>
      </c>
      <c r="BL105" s="2" t="s">
        <v>49</v>
      </c>
      <c r="BM105" s="54" t="s">
        <v>204</v>
      </c>
    </row>
    <row r="106" spans="2:47" s="65" customFormat="1" ht="18">
      <c r="B106" s="5"/>
      <c r="D106" s="56"/>
      <c r="F106" s="57" t="s">
        <v>156</v>
      </c>
      <c r="I106" s="123"/>
      <c r="K106" s="127"/>
      <c r="T106" s="59"/>
      <c r="AT106" s="2" t="s">
        <v>50</v>
      </c>
      <c r="AU106" s="2" t="s">
        <v>42</v>
      </c>
    </row>
    <row r="107" spans="2:65" s="65" customFormat="1" ht="23">
      <c r="B107" s="5"/>
      <c r="C107" s="137">
        <v>30</v>
      </c>
      <c r="D107" s="137" t="s">
        <v>45</v>
      </c>
      <c r="E107" s="138" t="s">
        <v>223</v>
      </c>
      <c r="F107" s="139" t="s">
        <v>224</v>
      </c>
      <c r="G107" s="140" t="s">
        <v>48</v>
      </c>
      <c r="H107" s="141">
        <v>2</v>
      </c>
      <c r="I107" s="61">
        <v>0</v>
      </c>
      <c r="J107" s="142">
        <f>H107*I107</f>
        <v>0</v>
      </c>
      <c r="K107" s="143"/>
      <c r="L107" s="144"/>
      <c r="M107" s="145"/>
      <c r="N107" s="145"/>
      <c r="O107" s="52">
        <v>0</v>
      </c>
      <c r="P107" s="52">
        <f>O107*H107</f>
        <v>0</v>
      </c>
      <c r="Q107" s="52">
        <v>0</v>
      </c>
      <c r="R107" s="52">
        <f>Q107*H107</f>
        <v>0</v>
      </c>
      <c r="S107" s="52">
        <v>0</v>
      </c>
      <c r="T107" s="53">
        <f>S107*H107</f>
        <v>0</v>
      </c>
      <c r="AR107" s="54" t="s">
        <v>49</v>
      </c>
      <c r="AT107" s="54" t="s">
        <v>45</v>
      </c>
      <c r="AU107" s="54" t="s">
        <v>42</v>
      </c>
      <c r="AY107" s="2" t="s">
        <v>44</v>
      </c>
      <c r="BE107" s="55">
        <f>IF(N107="základní",J107,0)</f>
        <v>0</v>
      </c>
      <c r="BF107" s="55">
        <f>IF(N107="snížená",J107,0)</f>
        <v>0</v>
      </c>
      <c r="BG107" s="55">
        <f>IF(N107="zákl. přenesená",J107,0)</f>
        <v>0</v>
      </c>
      <c r="BH107" s="55">
        <f>IF(N107="sníž. přenesená",J107,0)</f>
        <v>0</v>
      </c>
      <c r="BI107" s="55">
        <f>IF(N107="nulová",J107,0)</f>
        <v>0</v>
      </c>
      <c r="BJ107" s="2" t="s">
        <v>42</v>
      </c>
      <c r="BK107" s="55">
        <f>ROUND(I107*H107,2)</f>
        <v>0</v>
      </c>
      <c r="BL107" s="2" t="s">
        <v>49</v>
      </c>
      <c r="BM107" s="54" t="s">
        <v>204</v>
      </c>
    </row>
    <row r="108" spans="2:47" s="65" customFormat="1" ht="18">
      <c r="B108" s="5"/>
      <c r="D108" s="56"/>
      <c r="F108" s="57" t="s">
        <v>156</v>
      </c>
      <c r="I108" s="123"/>
      <c r="K108" s="127"/>
      <c r="T108" s="59"/>
      <c r="AT108" s="2" t="s">
        <v>50</v>
      </c>
      <c r="AU108" s="2" t="s">
        <v>42</v>
      </c>
    </row>
    <row r="109" spans="2:65" s="65" customFormat="1" ht="17.5" customHeight="1">
      <c r="B109" s="5"/>
      <c r="C109" s="137">
        <v>31</v>
      </c>
      <c r="D109" s="137" t="s">
        <v>45</v>
      </c>
      <c r="E109" s="138" t="s">
        <v>225</v>
      </c>
      <c r="F109" s="139" t="s">
        <v>226</v>
      </c>
      <c r="G109" s="140" t="s">
        <v>48</v>
      </c>
      <c r="H109" s="141">
        <v>2</v>
      </c>
      <c r="I109" s="61">
        <v>0</v>
      </c>
      <c r="J109" s="142">
        <f>H109*I109</f>
        <v>0</v>
      </c>
      <c r="K109" s="143"/>
      <c r="L109" s="144"/>
      <c r="M109" s="145"/>
      <c r="N109" s="145"/>
      <c r="O109" s="52">
        <v>0</v>
      </c>
      <c r="P109" s="52">
        <f>O109*H109</f>
        <v>0</v>
      </c>
      <c r="Q109" s="52">
        <v>0</v>
      </c>
      <c r="R109" s="52">
        <f>Q109*H109</f>
        <v>0</v>
      </c>
      <c r="S109" s="52">
        <v>0</v>
      </c>
      <c r="T109" s="53">
        <f>S109*H109</f>
        <v>0</v>
      </c>
      <c r="AR109" s="54" t="s">
        <v>49</v>
      </c>
      <c r="AT109" s="54" t="s">
        <v>45</v>
      </c>
      <c r="AU109" s="54" t="s">
        <v>42</v>
      </c>
      <c r="AY109" s="2" t="s">
        <v>44</v>
      </c>
      <c r="BE109" s="55">
        <f>IF(N109="základní",J109,0)</f>
        <v>0</v>
      </c>
      <c r="BF109" s="55">
        <f>IF(N109="snížená",J109,0)</f>
        <v>0</v>
      </c>
      <c r="BG109" s="55">
        <f>IF(N109="zákl. přenesená",J109,0)</f>
        <v>0</v>
      </c>
      <c r="BH109" s="55">
        <f>IF(N109="sníž. přenesená",J109,0)</f>
        <v>0</v>
      </c>
      <c r="BI109" s="55">
        <f>IF(N109="nulová",J109,0)</f>
        <v>0</v>
      </c>
      <c r="BJ109" s="2" t="s">
        <v>42</v>
      </c>
      <c r="BK109" s="55">
        <f>ROUND(I109*H109,2)</f>
        <v>0</v>
      </c>
      <c r="BL109" s="2" t="s">
        <v>49</v>
      </c>
      <c r="BM109" s="54" t="s">
        <v>204</v>
      </c>
    </row>
    <row r="110" spans="2:47" s="65" customFormat="1" ht="18">
      <c r="B110" s="5"/>
      <c r="D110" s="56"/>
      <c r="F110" s="57" t="s">
        <v>156</v>
      </c>
      <c r="I110" s="123"/>
      <c r="K110" s="127"/>
      <c r="T110" s="59"/>
      <c r="AT110" s="2" t="s">
        <v>50</v>
      </c>
      <c r="AU110" s="2" t="s">
        <v>42</v>
      </c>
    </row>
    <row r="111" spans="2:65" s="65" customFormat="1" ht="17.5" customHeight="1">
      <c r="B111" s="5"/>
      <c r="C111" s="137">
        <v>32</v>
      </c>
      <c r="D111" s="137" t="s">
        <v>45</v>
      </c>
      <c r="E111" s="138" t="s">
        <v>227</v>
      </c>
      <c r="F111" s="139" t="s">
        <v>192</v>
      </c>
      <c r="G111" s="140" t="s">
        <v>48</v>
      </c>
      <c r="H111" s="141">
        <v>3</v>
      </c>
      <c r="I111" s="61">
        <v>0</v>
      </c>
      <c r="J111" s="142">
        <f>H111*I111</f>
        <v>0</v>
      </c>
      <c r="K111" s="143"/>
      <c r="L111" s="144"/>
      <c r="M111" s="145"/>
      <c r="N111" s="145"/>
      <c r="O111" s="52">
        <v>0</v>
      </c>
      <c r="P111" s="52">
        <f>O111*H111</f>
        <v>0</v>
      </c>
      <c r="Q111" s="52">
        <v>0</v>
      </c>
      <c r="R111" s="52">
        <f>Q111*H111</f>
        <v>0</v>
      </c>
      <c r="S111" s="52">
        <v>0</v>
      </c>
      <c r="T111" s="53">
        <f>S111*H111</f>
        <v>0</v>
      </c>
      <c r="AR111" s="54" t="s">
        <v>49</v>
      </c>
      <c r="AT111" s="54" t="s">
        <v>45</v>
      </c>
      <c r="AU111" s="54" t="s">
        <v>42</v>
      </c>
      <c r="AY111" s="2" t="s">
        <v>44</v>
      </c>
      <c r="BE111" s="55">
        <f>IF(N111="základní",J111,0)</f>
        <v>0</v>
      </c>
      <c r="BF111" s="55">
        <f>IF(N111="snížená",J111,0)</f>
        <v>0</v>
      </c>
      <c r="BG111" s="55">
        <f>IF(N111="zákl. přenesená",J111,0)</f>
        <v>0</v>
      </c>
      <c r="BH111" s="55">
        <f>IF(N111="sníž. přenesená",J111,0)</f>
        <v>0</v>
      </c>
      <c r="BI111" s="55">
        <f>IF(N111="nulová",J111,0)</f>
        <v>0</v>
      </c>
      <c r="BJ111" s="2" t="s">
        <v>42</v>
      </c>
      <c r="BK111" s="55">
        <f>ROUND(I111*H111,2)</f>
        <v>0</v>
      </c>
      <c r="BL111" s="2" t="s">
        <v>49</v>
      </c>
      <c r="BM111" s="54" t="s">
        <v>204</v>
      </c>
    </row>
    <row r="112" spans="2:47" s="65" customFormat="1" ht="18">
      <c r="B112" s="5"/>
      <c r="D112" s="56"/>
      <c r="F112" s="57" t="s">
        <v>156</v>
      </c>
      <c r="I112" s="123"/>
      <c r="K112" s="127"/>
      <c r="T112" s="59"/>
      <c r="AT112" s="2" t="s">
        <v>50</v>
      </c>
      <c r="AU112" s="2" t="s">
        <v>42</v>
      </c>
    </row>
    <row r="113" spans="2:65" s="65" customFormat="1" ht="17.5" customHeight="1">
      <c r="B113" s="5"/>
      <c r="C113" s="137">
        <v>33</v>
      </c>
      <c r="D113" s="137" t="s">
        <v>45</v>
      </c>
      <c r="E113" s="138" t="s">
        <v>228</v>
      </c>
      <c r="F113" s="139" t="s">
        <v>192</v>
      </c>
      <c r="G113" s="140" t="s">
        <v>48</v>
      </c>
      <c r="H113" s="141">
        <v>1</v>
      </c>
      <c r="I113" s="61">
        <v>0</v>
      </c>
      <c r="J113" s="142">
        <f>H113*I113</f>
        <v>0</v>
      </c>
      <c r="K113" s="143"/>
      <c r="L113" s="144"/>
      <c r="M113" s="145"/>
      <c r="N113" s="145"/>
      <c r="O113" s="52">
        <v>0</v>
      </c>
      <c r="P113" s="52">
        <f>O113*H113</f>
        <v>0</v>
      </c>
      <c r="Q113" s="52">
        <v>0</v>
      </c>
      <c r="R113" s="52">
        <f>Q113*H113</f>
        <v>0</v>
      </c>
      <c r="S113" s="52">
        <v>0</v>
      </c>
      <c r="T113" s="53">
        <f>S113*H113</f>
        <v>0</v>
      </c>
      <c r="AR113" s="54" t="s">
        <v>49</v>
      </c>
      <c r="AT113" s="54" t="s">
        <v>45</v>
      </c>
      <c r="AU113" s="54" t="s">
        <v>42</v>
      </c>
      <c r="AY113" s="2" t="s">
        <v>44</v>
      </c>
      <c r="BE113" s="55">
        <f>IF(N113="základní",J113,0)</f>
        <v>0</v>
      </c>
      <c r="BF113" s="55">
        <f>IF(N113="snížená",J113,0)</f>
        <v>0</v>
      </c>
      <c r="BG113" s="55">
        <f>IF(N113="zákl. přenesená",J113,0)</f>
        <v>0</v>
      </c>
      <c r="BH113" s="55">
        <f>IF(N113="sníž. přenesená",J113,0)</f>
        <v>0</v>
      </c>
      <c r="BI113" s="55">
        <f>IF(N113="nulová",J113,0)</f>
        <v>0</v>
      </c>
      <c r="BJ113" s="2" t="s">
        <v>42</v>
      </c>
      <c r="BK113" s="55">
        <f>ROUND(I113*H113,2)</f>
        <v>0</v>
      </c>
      <c r="BL113" s="2" t="s">
        <v>49</v>
      </c>
      <c r="BM113" s="54" t="s">
        <v>204</v>
      </c>
    </row>
    <row r="114" spans="2:47" s="65" customFormat="1" ht="18">
      <c r="B114" s="5"/>
      <c r="D114" s="56"/>
      <c r="F114" s="57" t="s">
        <v>156</v>
      </c>
      <c r="I114" s="123"/>
      <c r="K114" s="127"/>
      <c r="T114" s="59"/>
      <c r="AT114" s="2" t="s">
        <v>50</v>
      </c>
      <c r="AU114" s="2" t="s">
        <v>42</v>
      </c>
    </row>
    <row r="115" spans="2:65" s="65" customFormat="1" ht="17.5" customHeight="1">
      <c r="B115" s="5"/>
      <c r="C115" s="137">
        <v>34</v>
      </c>
      <c r="D115" s="137" t="s">
        <v>45</v>
      </c>
      <c r="E115" s="138" t="s">
        <v>229</v>
      </c>
      <c r="F115" s="139" t="s">
        <v>192</v>
      </c>
      <c r="G115" s="140" t="s">
        <v>48</v>
      </c>
      <c r="H115" s="141">
        <v>2</v>
      </c>
      <c r="I115" s="61">
        <v>0</v>
      </c>
      <c r="J115" s="142">
        <f>H115*I115</f>
        <v>0</v>
      </c>
      <c r="K115" s="143"/>
      <c r="L115" s="144"/>
      <c r="M115" s="145"/>
      <c r="N115" s="145"/>
      <c r="O115" s="52">
        <v>0</v>
      </c>
      <c r="P115" s="52">
        <f>O115*H115</f>
        <v>0</v>
      </c>
      <c r="Q115" s="52">
        <v>0</v>
      </c>
      <c r="R115" s="52">
        <f>Q115*H115</f>
        <v>0</v>
      </c>
      <c r="S115" s="52">
        <v>0</v>
      </c>
      <c r="T115" s="53">
        <f>S115*H115</f>
        <v>0</v>
      </c>
      <c r="AR115" s="54" t="s">
        <v>49</v>
      </c>
      <c r="AT115" s="54" t="s">
        <v>45</v>
      </c>
      <c r="AU115" s="54" t="s">
        <v>42</v>
      </c>
      <c r="AY115" s="2" t="s">
        <v>44</v>
      </c>
      <c r="BE115" s="55">
        <f>IF(N115="základní",J115,0)</f>
        <v>0</v>
      </c>
      <c r="BF115" s="55">
        <f>IF(N115="snížená",J115,0)</f>
        <v>0</v>
      </c>
      <c r="BG115" s="55">
        <f>IF(N115="zákl. přenesená",J115,0)</f>
        <v>0</v>
      </c>
      <c r="BH115" s="55">
        <f>IF(N115="sníž. přenesená",J115,0)</f>
        <v>0</v>
      </c>
      <c r="BI115" s="55">
        <f>IF(N115="nulová",J115,0)</f>
        <v>0</v>
      </c>
      <c r="BJ115" s="2" t="s">
        <v>42</v>
      </c>
      <c r="BK115" s="55">
        <f>ROUND(I115*H115,2)</f>
        <v>0</v>
      </c>
      <c r="BL115" s="2" t="s">
        <v>49</v>
      </c>
      <c r="BM115" s="54" t="s">
        <v>204</v>
      </c>
    </row>
    <row r="116" spans="2:47" s="65" customFormat="1" ht="18">
      <c r="B116" s="5"/>
      <c r="D116" s="56"/>
      <c r="F116" s="57" t="s">
        <v>156</v>
      </c>
      <c r="I116" s="123"/>
      <c r="K116" s="127"/>
      <c r="T116" s="59"/>
      <c r="AT116" s="2" t="s">
        <v>50</v>
      </c>
      <c r="AU116" s="2" t="s">
        <v>42</v>
      </c>
    </row>
    <row r="117" spans="2:65" s="65" customFormat="1" ht="17.5" customHeight="1">
      <c r="B117" s="5"/>
      <c r="C117" s="137">
        <v>35</v>
      </c>
      <c r="D117" s="137" t="s">
        <v>45</v>
      </c>
      <c r="E117" s="138" t="s">
        <v>230</v>
      </c>
      <c r="F117" s="139" t="s">
        <v>231</v>
      </c>
      <c r="G117" s="140" t="s">
        <v>48</v>
      </c>
      <c r="H117" s="141">
        <v>6</v>
      </c>
      <c r="I117" s="61">
        <v>0</v>
      </c>
      <c r="J117" s="142">
        <f>H117*I117</f>
        <v>0</v>
      </c>
      <c r="K117" s="143"/>
      <c r="L117" s="144"/>
      <c r="M117" s="145"/>
      <c r="N117" s="145"/>
      <c r="O117" s="52">
        <v>0</v>
      </c>
      <c r="P117" s="52">
        <f>O117*H117</f>
        <v>0</v>
      </c>
      <c r="Q117" s="52">
        <v>0</v>
      </c>
      <c r="R117" s="52">
        <f>Q117*H117</f>
        <v>0</v>
      </c>
      <c r="S117" s="52">
        <v>0</v>
      </c>
      <c r="T117" s="53">
        <f>S117*H117</f>
        <v>0</v>
      </c>
      <c r="AR117" s="54" t="s">
        <v>49</v>
      </c>
      <c r="AT117" s="54" t="s">
        <v>45</v>
      </c>
      <c r="AU117" s="54" t="s">
        <v>42</v>
      </c>
      <c r="AY117" s="2" t="s">
        <v>44</v>
      </c>
      <c r="BE117" s="55">
        <f>IF(N117="základní",J117,0)</f>
        <v>0</v>
      </c>
      <c r="BF117" s="55">
        <f>IF(N117="snížená",J117,0)</f>
        <v>0</v>
      </c>
      <c r="BG117" s="55">
        <f>IF(N117="zákl. přenesená",J117,0)</f>
        <v>0</v>
      </c>
      <c r="BH117" s="55">
        <f>IF(N117="sníž. přenesená",J117,0)</f>
        <v>0</v>
      </c>
      <c r="BI117" s="55">
        <f>IF(N117="nulová",J117,0)</f>
        <v>0</v>
      </c>
      <c r="BJ117" s="2" t="s">
        <v>42</v>
      </c>
      <c r="BK117" s="55">
        <f>ROUND(I117*H117,2)</f>
        <v>0</v>
      </c>
      <c r="BL117" s="2" t="s">
        <v>49</v>
      </c>
      <c r="BM117" s="54" t="s">
        <v>204</v>
      </c>
    </row>
    <row r="118" spans="2:47" s="65" customFormat="1" ht="18">
      <c r="B118" s="5"/>
      <c r="D118" s="56"/>
      <c r="F118" s="57" t="s">
        <v>156</v>
      </c>
      <c r="I118" s="123"/>
      <c r="K118" s="127"/>
      <c r="T118" s="59"/>
      <c r="AT118" s="2" t="s">
        <v>50</v>
      </c>
      <c r="AU118" s="2" t="s">
        <v>42</v>
      </c>
    </row>
    <row r="119" spans="2:65" s="65" customFormat="1" ht="17.5" customHeight="1">
      <c r="B119" s="5"/>
      <c r="C119" s="137">
        <v>36</v>
      </c>
      <c r="D119" s="137" t="s">
        <v>45</v>
      </c>
      <c r="E119" s="138" t="s">
        <v>232</v>
      </c>
      <c r="F119" s="139" t="s">
        <v>233</v>
      </c>
      <c r="G119" s="140" t="s">
        <v>48</v>
      </c>
      <c r="H119" s="141">
        <v>2</v>
      </c>
      <c r="I119" s="61">
        <v>0</v>
      </c>
      <c r="J119" s="142">
        <f>H119*I119</f>
        <v>0</v>
      </c>
      <c r="K119" s="143"/>
      <c r="L119" s="144"/>
      <c r="M119" s="145"/>
      <c r="N119" s="145"/>
      <c r="O119" s="52">
        <v>0</v>
      </c>
      <c r="P119" s="52">
        <f>O119*H119</f>
        <v>0</v>
      </c>
      <c r="Q119" s="52">
        <v>0</v>
      </c>
      <c r="R119" s="52">
        <f>Q119*H119</f>
        <v>0</v>
      </c>
      <c r="S119" s="52">
        <v>0</v>
      </c>
      <c r="T119" s="53">
        <f>S119*H119</f>
        <v>0</v>
      </c>
      <c r="AR119" s="54" t="s">
        <v>49</v>
      </c>
      <c r="AT119" s="54" t="s">
        <v>45</v>
      </c>
      <c r="AU119" s="54" t="s">
        <v>42</v>
      </c>
      <c r="AY119" s="2" t="s">
        <v>44</v>
      </c>
      <c r="BE119" s="55">
        <f>IF(N119="základní",J119,0)</f>
        <v>0</v>
      </c>
      <c r="BF119" s="55">
        <f>IF(N119="snížená",J119,0)</f>
        <v>0</v>
      </c>
      <c r="BG119" s="55">
        <f>IF(N119="zákl. přenesená",J119,0)</f>
        <v>0</v>
      </c>
      <c r="BH119" s="55">
        <f>IF(N119="sníž. přenesená",J119,0)</f>
        <v>0</v>
      </c>
      <c r="BI119" s="55">
        <f>IF(N119="nulová",J119,0)</f>
        <v>0</v>
      </c>
      <c r="BJ119" s="2" t="s">
        <v>42</v>
      </c>
      <c r="BK119" s="55">
        <f>ROUND(I119*H119,2)</f>
        <v>0</v>
      </c>
      <c r="BL119" s="2" t="s">
        <v>49</v>
      </c>
      <c r="BM119" s="54" t="s">
        <v>204</v>
      </c>
    </row>
    <row r="120" spans="2:47" s="65" customFormat="1" ht="18">
      <c r="B120" s="5"/>
      <c r="D120" s="56"/>
      <c r="F120" s="57" t="s">
        <v>156</v>
      </c>
      <c r="I120" s="123"/>
      <c r="K120" s="127"/>
      <c r="T120" s="59"/>
      <c r="AT120" s="2" t="s">
        <v>50</v>
      </c>
      <c r="AU120" s="2" t="s">
        <v>42</v>
      </c>
    </row>
    <row r="121" spans="2:65" s="65" customFormat="1" ht="17.5" customHeight="1">
      <c r="B121" s="5"/>
      <c r="C121" s="137">
        <v>37</v>
      </c>
      <c r="D121" s="137" t="s">
        <v>45</v>
      </c>
      <c r="E121" s="138" t="s">
        <v>234</v>
      </c>
      <c r="F121" s="139" t="s">
        <v>231</v>
      </c>
      <c r="G121" s="140" t="s">
        <v>48</v>
      </c>
      <c r="H121" s="141">
        <v>2</v>
      </c>
      <c r="I121" s="61">
        <v>0</v>
      </c>
      <c r="J121" s="142">
        <f>H121*I121</f>
        <v>0</v>
      </c>
      <c r="K121" s="143"/>
      <c r="L121" s="144"/>
      <c r="M121" s="145"/>
      <c r="N121" s="145"/>
      <c r="O121" s="52">
        <v>0</v>
      </c>
      <c r="P121" s="52">
        <f>O121*H121</f>
        <v>0</v>
      </c>
      <c r="Q121" s="52">
        <v>0</v>
      </c>
      <c r="R121" s="52">
        <f>Q121*H121</f>
        <v>0</v>
      </c>
      <c r="S121" s="52">
        <v>0</v>
      </c>
      <c r="T121" s="53">
        <f>S121*H121</f>
        <v>0</v>
      </c>
      <c r="AR121" s="54" t="s">
        <v>49</v>
      </c>
      <c r="AT121" s="54" t="s">
        <v>45</v>
      </c>
      <c r="AU121" s="54" t="s">
        <v>42</v>
      </c>
      <c r="AY121" s="2" t="s">
        <v>44</v>
      </c>
      <c r="BE121" s="55">
        <f>IF(N121="základní",J121,0)</f>
        <v>0</v>
      </c>
      <c r="BF121" s="55">
        <f>IF(N121="snížená",J121,0)</f>
        <v>0</v>
      </c>
      <c r="BG121" s="55">
        <f>IF(N121="zákl. přenesená",J121,0)</f>
        <v>0</v>
      </c>
      <c r="BH121" s="55">
        <f>IF(N121="sníž. přenesená",J121,0)</f>
        <v>0</v>
      </c>
      <c r="BI121" s="55">
        <f>IF(N121="nulová",J121,0)</f>
        <v>0</v>
      </c>
      <c r="BJ121" s="2" t="s">
        <v>42</v>
      </c>
      <c r="BK121" s="55">
        <f>ROUND(I121*H121,2)</f>
        <v>0</v>
      </c>
      <c r="BL121" s="2" t="s">
        <v>49</v>
      </c>
      <c r="BM121" s="54" t="s">
        <v>204</v>
      </c>
    </row>
    <row r="122" spans="2:47" s="65" customFormat="1" ht="18">
      <c r="B122" s="5"/>
      <c r="D122" s="56"/>
      <c r="F122" s="57" t="s">
        <v>156</v>
      </c>
      <c r="I122" s="123"/>
      <c r="K122" s="127"/>
      <c r="T122" s="59"/>
      <c r="AT122" s="2" t="s">
        <v>50</v>
      </c>
      <c r="AU122" s="2" t="s">
        <v>42</v>
      </c>
    </row>
    <row r="123" spans="2:65" s="65" customFormat="1" ht="16.5" customHeight="1">
      <c r="B123" s="5"/>
      <c r="C123" s="137">
        <v>38</v>
      </c>
      <c r="D123" s="137" t="s">
        <v>45</v>
      </c>
      <c r="E123" s="138" t="s">
        <v>235</v>
      </c>
      <c r="F123" s="139" t="s">
        <v>236</v>
      </c>
      <c r="G123" s="140" t="s">
        <v>48</v>
      </c>
      <c r="H123" s="141">
        <v>2</v>
      </c>
      <c r="I123" s="61">
        <v>0</v>
      </c>
      <c r="J123" s="142">
        <f>H123*I123</f>
        <v>0</v>
      </c>
      <c r="K123" s="143"/>
      <c r="L123" s="144"/>
      <c r="M123" s="145"/>
      <c r="N123" s="145"/>
      <c r="O123" s="52">
        <v>0</v>
      </c>
      <c r="P123" s="52">
        <f>O123*H123</f>
        <v>0</v>
      </c>
      <c r="Q123" s="52">
        <v>0</v>
      </c>
      <c r="R123" s="52">
        <f>Q123*H123</f>
        <v>0</v>
      </c>
      <c r="S123" s="52">
        <v>0</v>
      </c>
      <c r="T123" s="53">
        <f>S123*H123</f>
        <v>0</v>
      </c>
      <c r="AR123" s="54" t="s">
        <v>49</v>
      </c>
      <c r="AT123" s="54" t="s">
        <v>45</v>
      </c>
      <c r="AU123" s="54" t="s">
        <v>42</v>
      </c>
      <c r="AY123" s="2" t="s">
        <v>44</v>
      </c>
      <c r="BE123" s="55">
        <f>IF(N123="základní",J123,0)</f>
        <v>0</v>
      </c>
      <c r="BF123" s="55">
        <f>IF(N123="snížená",J123,0)</f>
        <v>0</v>
      </c>
      <c r="BG123" s="55">
        <f>IF(N123="zákl. přenesená",J123,0)</f>
        <v>0</v>
      </c>
      <c r="BH123" s="55">
        <f>IF(N123="sníž. přenesená",J123,0)</f>
        <v>0</v>
      </c>
      <c r="BI123" s="55">
        <f>IF(N123="nulová",J123,0)</f>
        <v>0</v>
      </c>
      <c r="BJ123" s="2" t="s">
        <v>42</v>
      </c>
      <c r="BK123" s="55">
        <f>ROUND(I123*H123,2)</f>
        <v>0</v>
      </c>
      <c r="BL123" s="2" t="s">
        <v>49</v>
      </c>
      <c r="BM123" s="54" t="s">
        <v>204</v>
      </c>
    </row>
    <row r="124" spans="2:47" s="65" customFormat="1" ht="18">
      <c r="B124" s="5"/>
      <c r="D124" s="56"/>
      <c r="F124" s="57" t="s">
        <v>156</v>
      </c>
      <c r="I124" s="123"/>
      <c r="K124" s="127"/>
      <c r="T124" s="59"/>
      <c r="AT124" s="2" t="s">
        <v>50</v>
      </c>
      <c r="AU124" s="2" t="s">
        <v>42</v>
      </c>
    </row>
    <row r="125" spans="2:65" s="65" customFormat="1" ht="16.5" customHeight="1">
      <c r="B125" s="5"/>
      <c r="C125" s="137">
        <v>39</v>
      </c>
      <c r="D125" s="137" t="s">
        <v>45</v>
      </c>
      <c r="E125" s="138" t="s">
        <v>237</v>
      </c>
      <c r="F125" s="139" t="s">
        <v>238</v>
      </c>
      <c r="G125" s="140" t="s">
        <v>48</v>
      </c>
      <c r="H125" s="141">
        <v>18</v>
      </c>
      <c r="I125" s="61">
        <v>0</v>
      </c>
      <c r="J125" s="142">
        <f>H125*I125</f>
        <v>0</v>
      </c>
      <c r="K125" s="143"/>
      <c r="L125" s="144"/>
      <c r="M125" s="145"/>
      <c r="N125" s="145"/>
      <c r="O125" s="52">
        <v>0</v>
      </c>
      <c r="P125" s="52">
        <f>O125*H125</f>
        <v>0</v>
      </c>
      <c r="Q125" s="52">
        <v>0</v>
      </c>
      <c r="R125" s="52">
        <f>Q125*H125</f>
        <v>0</v>
      </c>
      <c r="S125" s="52">
        <v>0</v>
      </c>
      <c r="T125" s="53">
        <f>S125*H125</f>
        <v>0</v>
      </c>
      <c r="AR125" s="54" t="s">
        <v>49</v>
      </c>
      <c r="AT125" s="54" t="s">
        <v>45</v>
      </c>
      <c r="AU125" s="54" t="s">
        <v>42</v>
      </c>
      <c r="AY125" s="2" t="s">
        <v>44</v>
      </c>
      <c r="BE125" s="55">
        <f>IF(N125="základní",J125,0)</f>
        <v>0</v>
      </c>
      <c r="BF125" s="55">
        <f>IF(N125="snížená",J125,0)</f>
        <v>0</v>
      </c>
      <c r="BG125" s="55">
        <f>IF(N125="zákl. přenesená",J125,0)</f>
        <v>0</v>
      </c>
      <c r="BH125" s="55">
        <f>IF(N125="sníž. přenesená",J125,0)</f>
        <v>0</v>
      </c>
      <c r="BI125" s="55">
        <f>IF(N125="nulová",J125,0)</f>
        <v>0</v>
      </c>
      <c r="BJ125" s="2" t="s">
        <v>42</v>
      </c>
      <c r="BK125" s="55">
        <f>ROUND(I125*H125,2)</f>
        <v>0</v>
      </c>
      <c r="BL125" s="2" t="s">
        <v>49</v>
      </c>
      <c r="BM125" s="54" t="s">
        <v>204</v>
      </c>
    </row>
    <row r="126" spans="2:47" s="65" customFormat="1" ht="18">
      <c r="B126" s="5"/>
      <c r="D126" s="56"/>
      <c r="F126" s="57" t="s">
        <v>239</v>
      </c>
      <c r="I126" s="123"/>
      <c r="K126" s="127"/>
      <c r="T126" s="59"/>
      <c r="AT126" s="2" t="s">
        <v>50</v>
      </c>
      <c r="AU126" s="2" t="s">
        <v>42</v>
      </c>
    </row>
    <row r="127" spans="2:65" s="65" customFormat="1" ht="16.5" customHeight="1">
      <c r="B127" s="5"/>
      <c r="C127" s="137">
        <v>40</v>
      </c>
      <c r="D127" s="137" t="s">
        <v>45</v>
      </c>
      <c r="E127" s="138" t="s">
        <v>240</v>
      </c>
      <c r="F127" s="139" t="s">
        <v>241</v>
      </c>
      <c r="G127" s="140" t="s">
        <v>48</v>
      </c>
      <c r="H127" s="141">
        <v>23</v>
      </c>
      <c r="I127" s="61">
        <v>0</v>
      </c>
      <c r="J127" s="142">
        <f>H127*I127</f>
        <v>0</v>
      </c>
      <c r="K127" s="143"/>
      <c r="L127" s="144"/>
      <c r="M127" s="145"/>
      <c r="N127" s="145"/>
      <c r="O127" s="52">
        <v>0</v>
      </c>
      <c r="P127" s="52">
        <f>O127*H127</f>
        <v>0</v>
      </c>
      <c r="Q127" s="52">
        <v>0</v>
      </c>
      <c r="R127" s="52">
        <f>Q127*H127</f>
        <v>0</v>
      </c>
      <c r="S127" s="52">
        <v>0</v>
      </c>
      <c r="T127" s="53">
        <f>S127*H127</f>
        <v>0</v>
      </c>
      <c r="AR127" s="54" t="s">
        <v>49</v>
      </c>
      <c r="AT127" s="54" t="s">
        <v>45</v>
      </c>
      <c r="AU127" s="54" t="s">
        <v>42</v>
      </c>
      <c r="AY127" s="2" t="s">
        <v>44</v>
      </c>
      <c r="BE127" s="55">
        <f>IF(N127="základní",J127,0)</f>
        <v>0</v>
      </c>
      <c r="BF127" s="55">
        <f>IF(N127="snížená",J127,0)</f>
        <v>0</v>
      </c>
      <c r="BG127" s="55">
        <f>IF(N127="zákl. přenesená",J127,0)</f>
        <v>0</v>
      </c>
      <c r="BH127" s="55">
        <f>IF(N127="sníž. přenesená",J127,0)</f>
        <v>0</v>
      </c>
      <c r="BI127" s="55">
        <f>IF(N127="nulová",J127,0)</f>
        <v>0</v>
      </c>
      <c r="BJ127" s="2" t="s">
        <v>42</v>
      </c>
      <c r="BK127" s="55">
        <f>ROUND(I127*H127,2)</f>
        <v>0</v>
      </c>
      <c r="BL127" s="2" t="s">
        <v>49</v>
      </c>
      <c r="BM127" s="54" t="s">
        <v>204</v>
      </c>
    </row>
    <row r="128" spans="2:47" s="65" customFormat="1" ht="18">
      <c r="B128" s="5"/>
      <c r="D128" s="56"/>
      <c r="F128" s="57" t="s">
        <v>156</v>
      </c>
      <c r="I128" s="123"/>
      <c r="K128" s="127"/>
      <c r="T128" s="59"/>
      <c r="AT128" s="2" t="s">
        <v>50</v>
      </c>
      <c r="AU128" s="2" t="s">
        <v>42</v>
      </c>
    </row>
    <row r="129" spans="2:65" s="65" customFormat="1" ht="16.5" customHeight="1">
      <c r="B129" s="5"/>
      <c r="C129" s="137">
        <v>41</v>
      </c>
      <c r="D129" s="137" t="s">
        <v>45</v>
      </c>
      <c r="E129" s="138" t="s">
        <v>242</v>
      </c>
      <c r="F129" s="139" t="s">
        <v>241</v>
      </c>
      <c r="G129" s="140" t="s">
        <v>48</v>
      </c>
      <c r="H129" s="141">
        <v>2</v>
      </c>
      <c r="I129" s="61">
        <v>0</v>
      </c>
      <c r="J129" s="142">
        <f>H129*I129</f>
        <v>0</v>
      </c>
      <c r="K129" s="143"/>
      <c r="L129" s="144"/>
      <c r="M129" s="145"/>
      <c r="N129" s="145"/>
      <c r="O129" s="52">
        <v>0</v>
      </c>
      <c r="P129" s="52">
        <f>O129*H129</f>
        <v>0</v>
      </c>
      <c r="Q129" s="52">
        <v>0</v>
      </c>
      <c r="R129" s="52">
        <f>Q129*H129</f>
        <v>0</v>
      </c>
      <c r="S129" s="52">
        <v>0</v>
      </c>
      <c r="T129" s="53">
        <f>S129*H129</f>
        <v>0</v>
      </c>
      <c r="AR129" s="54" t="s">
        <v>49</v>
      </c>
      <c r="AT129" s="54" t="s">
        <v>45</v>
      </c>
      <c r="AU129" s="54" t="s">
        <v>42</v>
      </c>
      <c r="AY129" s="2" t="s">
        <v>44</v>
      </c>
      <c r="BE129" s="55">
        <f>IF(N129="základní",J129,0)</f>
        <v>0</v>
      </c>
      <c r="BF129" s="55">
        <f>IF(N129="snížená",J129,0)</f>
        <v>0</v>
      </c>
      <c r="BG129" s="55">
        <f>IF(N129="zákl. přenesená",J129,0)</f>
        <v>0</v>
      </c>
      <c r="BH129" s="55">
        <f>IF(N129="sníž. přenesená",J129,0)</f>
        <v>0</v>
      </c>
      <c r="BI129" s="55">
        <f>IF(N129="nulová",J129,0)</f>
        <v>0</v>
      </c>
      <c r="BJ129" s="2" t="s">
        <v>42</v>
      </c>
      <c r="BK129" s="55">
        <f>ROUND(I129*H129,2)</f>
        <v>0</v>
      </c>
      <c r="BL129" s="2" t="s">
        <v>49</v>
      </c>
      <c r="BM129" s="54" t="s">
        <v>204</v>
      </c>
    </row>
    <row r="130" spans="2:47" s="65" customFormat="1" ht="18">
      <c r="B130" s="5"/>
      <c r="D130" s="56"/>
      <c r="F130" s="57" t="s">
        <v>156</v>
      </c>
      <c r="I130" s="123"/>
      <c r="K130" s="127"/>
      <c r="T130" s="59"/>
      <c r="AT130" s="2" t="s">
        <v>50</v>
      </c>
      <c r="AU130" s="2" t="s">
        <v>42</v>
      </c>
    </row>
    <row r="131" spans="2:65" s="65" customFormat="1" ht="16.5" customHeight="1">
      <c r="B131" s="5"/>
      <c r="C131" s="137">
        <v>42</v>
      </c>
      <c r="D131" s="137" t="s">
        <v>45</v>
      </c>
      <c r="E131" s="138" t="s">
        <v>243</v>
      </c>
      <c r="F131" s="139" t="s">
        <v>244</v>
      </c>
      <c r="G131" s="140" t="s">
        <v>48</v>
      </c>
      <c r="H131" s="141">
        <v>2</v>
      </c>
      <c r="I131" s="61">
        <v>0</v>
      </c>
      <c r="J131" s="142">
        <f>H131*I131</f>
        <v>0</v>
      </c>
      <c r="K131" s="143"/>
      <c r="L131" s="144"/>
      <c r="M131" s="145"/>
      <c r="N131" s="145"/>
      <c r="O131" s="52">
        <v>0</v>
      </c>
      <c r="P131" s="52">
        <f>O131*H131</f>
        <v>0</v>
      </c>
      <c r="Q131" s="52">
        <v>0</v>
      </c>
      <c r="R131" s="52">
        <f>Q131*H131</f>
        <v>0</v>
      </c>
      <c r="S131" s="52">
        <v>0</v>
      </c>
      <c r="T131" s="53">
        <f>S131*H131</f>
        <v>0</v>
      </c>
      <c r="AR131" s="54" t="s">
        <v>49</v>
      </c>
      <c r="AT131" s="54" t="s">
        <v>45</v>
      </c>
      <c r="AU131" s="54" t="s">
        <v>42</v>
      </c>
      <c r="AY131" s="2" t="s">
        <v>44</v>
      </c>
      <c r="BE131" s="55">
        <f>IF(N131="základní",J131,0)</f>
        <v>0</v>
      </c>
      <c r="BF131" s="55">
        <f>IF(N131="snížená",J131,0)</f>
        <v>0</v>
      </c>
      <c r="BG131" s="55">
        <f>IF(N131="zákl. přenesená",J131,0)</f>
        <v>0</v>
      </c>
      <c r="BH131" s="55">
        <f>IF(N131="sníž. přenesená",J131,0)</f>
        <v>0</v>
      </c>
      <c r="BI131" s="55">
        <f>IF(N131="nulová",J131,0)</f>
        <v>0</v>
      </c>
      <c r="BJ131" s="2" t="s">
        <v>42</v>
      </c>
      <c r="BK131" s="55">
        <f>ROUND(I131*H131,2)</f>
        <v>0</v>
      </c>
      <c r="BL131" s="2" t="s">
        <v>49</v>
      </c>
      <c r="BM131" s="54" t="s">
        <v>204</v>
      </c>
    </row>
    <row r="132" spans="2:47" s="65" customFormat="1" ht="18">
      <c r="B132" s="5"/>
      <c r="D132" s="56"/>
      <c r="F132" s="57" t="s">
        <v>156</v>
      </c>
      <c r="I132" s="123"/>
      <c r="K132" s="127"/>
      <c r="T132" s="59"/>
      <c r="AT132" s="2" t="s">
        <v>50</v>
      </c>
      <c r="AU132" s="2" t="s">
        <v>42</v>
      </c>
    </row>
    <row r="133" spans="2:65" s="65" customFormat="1" ht="16.5" customHeight="1">
      <c r="B133" s="5"/>
      <c r="C133" s="137">
        <v>43</v>
      </c>
      <c r="D133" s="137" t="s">
        <v>45</v>
      </c>
      <c r="E133" s="138" t="s">
        <v>245</v>
      </c>
      <c r="F133" s="139" t="s">
        <v>241</v>
      </c>
      <c r="G133" s="140" t="s">
        <v>48</v>
      </c>
      <c r="H133" s="141">
        <v>41</v>
      </c>
      <c r="I133" s="61">
        <v>0</v>
      </c>
      <c r="J133" s="142">
        <f>H133*I133</f>
        <v>0</v>
      </c>
      <c r="K133" s="143"/>
      <c r="L133" s="144"/>
      <c r="M133" s="145"/>
      <c r="N133" s="145"/>
      <c r="O133" s="52">
        <v>0</v>
      </c>
      <c r="P133" s="52">
        <f>O133*H133</f>
        <v>0</v>
      </c>
      <c r="Q133" s="52">
        <v>0</v>
      </c>
      <c r="R133" s="52">
        <f>Q133*H133</f>
        <v>0</v>
      </c>
      <c r="S133" s="52">
        <v>0</v>
      </c>
      <c r="T133" s="53">
        <f>S133*H133</f>
        <v>0</v>
      </c>
      <c r="AR133" s="54" t="s">
        <v>49</v>
      </c>
      <c r="AT133" s="54" t="s">
        <v>45</v>
      </c>
      <c r="AU133" s="54" t="s">
        <v>42</v>
      </c>
      <c r="AY133" s="2" t="s">
        <v>44</v>
      </c>
      <c r="BE133" s="55">
        <f>IF(N133="základní",J133,0)</f>
        <v>0</v>
      </c>
      <c r="BF133" s="55">
        <f>IF(N133="snížená",J133,0)</f>
        <v>0</v>
      </c>
      <c r="BG133" s="55">
        <f>IF(N133="zákl. přenesená",J133,0)</f>
        <v>0</v>
      </c>
      <c r="BH133" s="55">
        <f>IF(N133="sníž. přenesená",J133,0)</f>
        <v>0</v>
      </c>
      <c r="BI133" s="55">
        <f>IF(N133="nulová",J133,0)</f>
        <v>0</v>
      </c>
      <c r="BJ133" s="2" t="s">
        <v>42</v>
      </c>
      <c r="BK133" s="55">
        <f>ROUND(I133*H133,2)</f>
        <v>0</v>
      </c>
      <c r="BL133" s="2" t="s">
        <v>49</v>
      </c>
      <c r="BM133" s="54" t="s">
        <v>204</v>
      </c>
    </row>
    <row r="134" spans="2:47" s="65" customFormat="1" ht="18">
      <c r="B134" s="5"/>
      <c r="D134" s="56"/>
      <c r="F134" s="57" t="s">
        <v>156</v>
      </c>
      <c r="I134" s="123"/>
      <c r="K134" s="127"/>
      <c r="T134" s="59"/>
      <c r="AT134" s="2" t="s">
        <v>50</v>
      </c>
      <c r="AU134" s="2" t="s">
        <v>42</v>
      </c>
    </row>
    <row r="135" spans="2:65" s="65" customFormat="1" ht="16.5" customHeight="1">
      <c r="B135" s="5"/>
      <c r="C135" s="137">
        <v>44</v>
      </c>
      <c r="D135" s="137" t="s">
        <v>45</v>
      </c>
      <c r="E135" s="138" t="s">
        <v>246</v>
      </c>
      <c r="F135" s="139" t="s">
        <v>244</v>
      </c>
      <c r="G135" s="140" t="s">
        <v>48</v>
      </c>
      <c r="H135" s="141">
        <v>4</v>
      </c>
      <c r="I135" s="61">
        <v>0</v>
      </c>
      <c r="J135" s="142">
        <f>H135*I135</f>
        <v>0</v>
      </c>
      <c r="K135" s="143"/>
      <c r="L135" s="144"/>
      <c r="M135" s="145"/>
      <c r="N135" s="145"/>
      <c r="O135" s="52">
        <v>0</v>
      </c>
      <c r="P135" s="52">
        <f>O135*H135</f>
        <v>0</v>
      </c>
      <c r="Q135" s="52">
        <v>0</v>
      </c>
      <c r="R135" s="52">
        <f>Q135*H135</f>
        <v>0</v>
      </c>
      <c r="S135" s="52">
        <v>0</v>
      </c>
      <c r="T135" s="53">
        <f>S135*H135</f>
        <v>0</v>
      </c>
      <c r="AR135" s="54" t="s">
        <v>49</v>
      </c>
      <c r="AT135" s="54" t="s">
        <v>45</v>
      </c>
      <c r="AU135" s="54" t="s">
        <v>42</v>
      </c>
      <c r="AY135" s="2" t="s">
        <v>44</v>
      </c>
      <c r="BE135" s="55">
        <f>IF(N135="základní",J135,0)</f>
        <v>0</v>
      </c>
      <c r="BF135" s="55">
        <f>IF(N135="snížená",J135,0)</f>
        <v>0</v>
      </c>
      <c r="BG135" s="55">
        <f>IF(N135="zákl. přenesená",J135,0)</f>
        <v>0</v>
      </c>
      <c r="BH135" s="55">
        <f>IF(N135="sníž. přenesená",J135,0)</f>
        <v>0</v>
      </c>
      <c r="BI135" s="55">
        <f>IF(N135="nulová",J135,0)</f>
        <v>0</v>
      </c>
      <c r="BJ135" s="2" t="s">
        <v>42</v>
      </c>
      <c r="BK135" s="55">
        <f>ROUND(I135*H135,2)</f>
        <v>0</v>
      </c>
      <c r="BL135" s="2" t="s">
        <v>49</v>
      </c>
      <c r="BM135" s="54" t="s">
        <v>204</v>
      </c>
    </row>
    <row r="136" spans="2:47" s="65" customFormat="1" ht="18">
      <c r="B136" s="5"/>
      <c r="D136" s="56"/>
      <c r="F136" s="57" t="s">
        <v>156</v>
      </c>
      <c r="I136" s="123"/>
      <c r="K136" s="127"/>
      <c r="T136" s="59"/>
      <c r="AT136" s="2" t="s">
        <v>50</v>
      </c>
      <c r="AU136" s="2" t="s">
        <v>42</v>
      </c>
    </row>
    <row r="137" spans="2:65" s="65" customFormat="1" ht="16.5" customHeight="1">
      <c r="B137" s="5"/>
      <c r="C137" s="137">
        <v>45</v>
      </c>
      <c r="D137" s="137" t="s">
        <v>45</v>
      </c>
      <c r="E137" s="138" t="s">
        <v>247</v>
      </c>
      <c r="F137" s="139" t="s">
        <v>244</v>
      </c>
      <c r="G137" s="140" t="s">
        <v>48</v>
      </c>
      <c r="H137" s="141">
        <v>14</v>
      </c>
      <c r="I137" s="61">
        <v>0</v>
      </c>
      <c r="J137" s="142">
        <f>H137*I137</f>
        <v>0</v>
      </c>
      <c r="K137" s="143"/>
      <c r="L137" s="144"/>
      <c r="M137" s="145"/>
      <c r="N137" s="145"/>
      <c r="O137" s="52">
        <v>0</v>
      </c>
      <c r="P137" s="52">
        <f>O137*H137</f>
        <v>0</v>
      </c>
      <c r="Q137" s="52">
        <v>0</v>
      </c>
      <c r="R137" s="52">
        <f>Q137*H137</f>
        <v>0</v>
      </c>
      <c r="S137" s="52">
        <v>0</v>
      </c>
      <c r="T137" s="53">
        <f>S137*H137</f>
        <v>0</v>
      </c>
      <c r="AR137" s="54" t="s">
        <v>49</v>
      </c>
      <c r="AT137" s="54" t="s">
        <v>45</v>
      </c>
      <c r="AU137" s="54" t="s">
        <v>42</v>
      </c>
      <c r="AY137" s="2" t="s">
        <v>44</v>
      </c>
      <c r="BE137" s="55">
        <f>IF(N137="základní",J137,0)</f>
        <v>0</v>
      </c>
      <c r="BF137" s="55">
        <f>IF(N137="snížená",J137,0)</f>
        <v>0</v>
      </c>
      <c r="BG137" s="55">
        <f>IF(N137="zákl. přenesená",J137,0)</f>
        <v>0</v>
      </c>
      <c r="BH137" s="55">
        <f>IF(N137="sníž. přenesená",J137,0)</f>
        <v>0</v>
      </c>
      <c r="BI137" s="55">
        <f>IF(N137="nulová",J137,0)</f>
        <v>0</v>
      </c>
      <c r="BJ137" s="2" t="s">
        <v>42</v>
      </c>
      <c r="BK137" s="55">
        <f>ROUND(I137*H137,2)</f>
        <v>0</v>
      </c>
      <c r="BL137" s="2" t="s">
        <v>49</v>
      </c>
      <c r="BM137" s="54" t="s">
        <v>204</v>
      </c>
    </row>
    <row r="138" spans="2:47" s="65" customFormat="1" ht="18">
      <c r="B138" s="5"/>
      <c r="D138" s="56"/>
      <c r="F138" s="57" t="s">
        <v>156</v>
      </c>
      <c r="I138" s="123"/>
      <c r="K138" s="127"/>
      <c r="T138" s="59"/>
      <c r="AT138" s="2" t="s">
        <v>50</v>
      </c>
      <c r="AU138" s="2" t="s">
        <v>42</v>
      </c>
    </row>
    <row r="139" spans="2:65" s="65" customFormat="1" ht="16.5" customHeight="1">
      <c r="B139" s="5"/>
      <c r="C139" s="137">
        <v>46</v>
      </c>
      <c r="D139" s="137" t="s">
        <v>45</v>
      </c>
      <c r="E139" s="138" t="s">
        <v>248</v>
      </c>
      <c r="F139" s="139" t="s">
        <v>244</v>
      </c>
      <c r="G139" s="140" t="s">
        <v>48</v>
      </c>
      <c r="H139" s="141">
        <v>2</v>
      </c>
      <c r="I139" s="61">
        <v>0</v>
      </c>
      <c r="J139" s="142">
        <f>H139*I139</f>
        <v>0</v>
      </c>
      <c r="K139" s="143"/>
      <c r="L139" s="144"/>
      <c r="M139" s="145"/>
      <c r="N139" s="145"/>
      <c r="O139" s="52">
        <v>0</v>
      </c>
      <c r="P139" s="52">
        <f>O139*H139</f>
        <v>0</v>
      </c>
      <c r="Q139" s="52">
        <v>0</v>
      </c>
      <c r="R139" s="52">
        <f>Q139*H139</f>
        <v>0</v>
      </c>
      <c r="S139" s="52">
        <v>0</v>
      </c>
      <c r="T139" s="53">
        <f>S139*H139</f>
        <v>0</v>
      </c>
      <c r="AR139" s="54" t="s">
        <v>49</v>
      </c>
      <c r="AT139" s="54" t="s">
        <v>45</v>
      </c>
      <c r="AU139" s="54" t="s">
        <v>42</v>
      </c>
      <c r="AY139" s="2" t="s">
        <v>44</v>
      </c>
      <c r="BE139" s="55">
        <f>IF(N139="základní",J139,0)</f>
        <v>0</v>
      </c>
      <c r="BF139" s="55">
        <f>IF(N139="snížená",J139,0)</f>
        <v>0</v>
      </c>
      <c r="BG139" s="55">
        <f>IF(N139="zákl. přenesená",J139,0)</f>
        <v>0</v>
      </c>
      <c r="BH139" s="55">
        <f>IF(N139="sníž. přenesená",J139,0)</f>
        <v>0</v>
      </c>
      <c r="BI139" s="55">
        <f>IF(N139="nulová",J139,0)</f>
        <v>0</v>
      </c>
      <c r="BJ139" s="2" t="s">
        <v>42</v>
      </c>
      <c r="BK139" s="55">
        <f>ROUND(I139*H139,2)</f>
        <v>0</v>
      </c>
      <c r="BL139" s="2" t="s">
        <v>49</v>
      </c>
      <c r="BM139" s="54" t="s">
        <v>204</v>
      </c>
    </row>
    <row r="140" spans="2:47" s="65" customFormat="1" ht="18">
      <c r="B140" s="5"/>
      <c r="D140" s="56"/>
      <c r="F140" s="57" t="s">
        <v>156</v>
      </c>
      <c r="I140" s="123"/>
      <c r="K140" s="127"/>
      <c r="T140" s="59"/>
      <c r="AT140" s="2" t="s">
        <v>50</v>
      </c>
      <c r="AU140" s="2" t="s">
        <v>42</v>
      </c>
    </row>
    <row r="141" spans="2:65" s="65" customFormat="1" ht="16.5" customHeight="1">
      <c r="B141" s="5"/>
      <c r="C141" s="137">
        <v>47</v>
      </c>
      <c r="D141" s="137" t="s">
        <v>45</v>
      </c>
      <c r="E141" s="138" t="s">
        <v>249</v>
      </c>
      <c r="F141" s="139" t="s">
        <v>250</v>
      </c>
      <c r="G141" s="140" t="s">
        <v>48</v>
      </c>
      <c r="H141" s="141">
        <v>1</v>
      </c>
      <c r="I141" s="61">
        <v>0</v>
      </c>
      <c r="J141" s="142">
        <f>H141*I141</f>
        <v>0</v>
      </c>
      <c r="K141" s="143"/>
      <c r="L141" s="144"/>
      <c r="M141" s="145"/>
      <c r="N141" s="145"/>
      <c r="O141" s="52">
        <v>0</v>
      </c>
      <c r="P141" s="52">
        <f>O141*H141</f>
        <v>0</v>
      </c>
      <c r="Q141" s="52">
        <v>0</v>
      </c>
      <c r="R141" s="52">
        <f>Q141*H141</f>
        <v>0</v>
      </c>
      <c r="S141" s="52">
        <v>0</v>
      </c>
      <c r="T141" s="53">
        <f>S141*H141</f>
        <v>0</v>
      </c>
      <c r="AR141" s="54" t="s">
        <v>49</v>
      </c>
      <c r="AT141" s="54" t="s">
        <v>45</v>
      </c>
      <c r="AU141" s="54" t="s">
        <v>42</v>
      </c>
      <c r="AY141" s="2" t="s">
        <v>44</v>
      </c>
      <c r="BE141" s="55">
        <f>IF(N141="základní",J141,0)</f>
        <v>0</v>
      </c>
      <c r="BF141" s="55">
        <f>IF(N141="snížená",J141,0)</f>
        <v>0</v>
      </c>
      <c r="BG141" s="55">
        <f>IF(N141="zákl. přenesená",J141,0)</f>
        <v>0</v>
      </c>
      <c r="BH141" s="55">
        <f>IF(N141="sníž. přenesená",J141,0)</f>
        <v>0</v>
      </c>
      <c r="BI141" s="55">
        <f>IF(N141="nulová",J141,0)</f>
        <v>0</v>
      </c>
      <c r="BJ141" s="2" t="s">
        <v>42</v>
      </c>
      <c r="BK141" s="55">
        <f>ROUND(I141*H141,2)</f>
        <v>0</v>
      </c>
      <c r="BL141" s="2" t="s">
        <v>49</v>
      </c>
      <c r="BM141" s="54" t="s">
        <v>204</v>
      </c>
    </row>
    <row r="142" spans="2:47" s="65" customFormat="1" ht="18">
      <c r="B142" s="5"/>
      <c r="D142" s="56"/>
      <c r="F142" s="57" t="s">
        <v>156</v>
      </c>
      <c r="I142" s="123"/>
      <c r="K142" s="127"/>
      <c r="T142" s="59"/>
      <c r="AT142" s="2" t="s">
        <v>50</v>
      </c>
      <c r="AU142" s="2" t="s">
        <v>42</v>
      </c>
    </row>
    <row r="143" spans="2:65" s="65" customFormat="1" ht="16.5" customHeight="1">
      <c r="B143" s="5"/>
      <c r="C143" s="137">
        <v>48</v>
      </c>
      <c r="D143" s="137" t="s">
        <v>45</v>
      </c>
      <c r="E143" s="138" t="s">
        <v>251</v>
      </c>
      <c r="F143" s="139" t="s">
        <v>250</v>
      </c>
      <c r="G143" s="140" t="s">
        <v>48</v>
      </c>
      <c r="H143" s="141">
        <v>1</v>
      </c>
      <c r="I143" s="61">
        <v>0</v>
      </c>
      <c r="J143" s="142">
        <f>H143*I143</f>
        <v>0</v>
      </c>
      <c r="K143" s="143"/>
      <c r="L143" s="144"/>
      <c r="M143" s="145"/>
      <c r="N143" s="145"/>
      <c r="O143" s="52">
        <v>0</v>
      </c>
      <c r="P143" s="52">
        <f>O143*H143</f>
        <v>0</v>
      </c>
      <c r="Q143" s="52">
        <v>0</v>
      </c>
      <c r="R143" s="52">
        <f>Q143*H143</f>
        <v>0</v>
      </c>
      <c r="S143" s="52">
        <v>0</v>
      </c>
      <c r="T143" s="53">
        <f>S143*H143</f>
        <v>0</v>
      </c>
      <c r="AR143" s="54" t="s">
        <v>49</v>
      </c>
      <c r="AT143" s="54" t="s">
        <v>45</v>
      </c>
      <c r="AU143" s="54" t="s">
        <v>42</v>
      </c>
      <c r="AY143" s="2" t="s">
        <v>44</v>
      </c>
      <c r="BE143" s="55">
        <f>IF(N143="základní",J143,0)</f>
        <v>0</v>
      </c>
      <c r="BF143" s="55">
        <f>IF(N143="snížená",J143,0)</f>
        <v>0</v>
      </c>
      <c r="BG143" s="55">
        <f>IF(N143="zákl. přenesená",J143,0)</f>
        <v>0</v>
      </c>
      <c r="BH143" s="55">
        <f>IF(N143="sníž. přenesená",J143,0)</f>
        <v>0</v>
      </c>
      <c r="BI143" s="55">
        <f>IF(N143="nulová",J143,0)</f>
        <v>0</v>
      </c>
      <c r="BJ143" s="2" t="s">
        <v>42</v>
      </c>
      <c r="BK143" s="55">
        <f>ROUND(I143*H143,2)</f>
        <v>0</v>
      </c>
      <c r="BL143" s="2" t="s">
        <v>49</v>
      </c>
      <c r="BM143" s="54" t="s">
        <v>204</v>
      </c>
    </row>
    <row r="144" spans="2:47" s="65" customFormat="1" ht="18">
      <c r="B144" s="5"/>
      <c r="D144" s="56"/>
      <c r="F144" s="57" t="s">
        <v>156</v>
      </c>
      <c r="I144" s="123"/>
      <c r="K144" s="127"/>
      <c r="T144" s="59"/>
      <c r="AT144" s="2" t="s">
        <v>50</v>
      </c>
      <c r="AU144" s="2" t="s">
        <v>42</v>
      </c>
    </row>
    <row r="145" spans="2:65" s="65" customFormat="1" ht="16.5" customHeight="1">
      <c r="B145" s="5"/>
      <c r="C145" s="137">
        <v>49</v>
      </c>
      <c r="D145" s="137" t="s">
        <v>45</v>
      </c>
      <c r="E145" s="138" t="s">
        <v>252</v>
      </c>
      <c r="F145" s="139" t="s">
        <v>250</v>
      </c>
      <c r="G145" s="140" t="s">
        <v>48</v>
      </c>
      <c r="H145" s="141">
        <v>2</v>
      </c>
      <c r="I145" s="61">
        <v>0</v>
      </c>
      <c r="J145" s="142">
        <f>H145*I145</f>
        <v>0</v>
      </c>
      <c r="K145" s="143"/>
      <c r="L145" s="144"/>
      <c r="M145" s="145"/>
      <c r="N145" s="145"/>
      <c r="O145" s="52">
        <v>0</v>
      </c>
      <c r="P145" s="52">
        <f>O145*H145</f>
        <v>0</v>
      </c>
      <c r="Q145" s="52">
        <v>0</v>
      </c>
      <c r="R145" s="52">
        <f>Q145*H145</f>
        <v>0</v>
      </c>
      <c r="S145" s="52">
        <v>0</v>
      </c>
      <c r="T145" s="53">
        <f>S145*H145</f>
        <v>0</v>
      </c>
      <c r="AR145" s="54" t="s">
        <v>49</v>
      </c>
      <c r="AT145" s="54" t="s">
        <v>45</v>
      </c>
      <c r="AU145" s="54" t="s">
        <v>42</v>
      </c>
      <c r="AY145" s="2" t="s">
        <v>44</v>
      </c>
      <c r="BE145" s="55">
        <f>IF(N145="základní",J145,0)</f>
        <v>0</v>
      </c>
      <c r="BF145" s="55">
        <f>IF(N145="snížená",J145,0)</f>
        <v>0</v>
      </c>
      <c r="BG145" s="55">
        <f>IF(N145="zákl. přenesená",J145,0)</f>
        <v>0</v>
      </c>
      <c r="BH145" s="55">
        <f>IF(N145="sníž. přenesená",J145,0)</f>
        <v>0</v>
      </c>
      <c r="BI145" s="55">
        <f>IF(N145="nulová",J145,0)</f>
        <v>0</v>
      </c>
      <c r="BJ145" s="2" t="s">
        <v>42</v>
      </c>
      <c r="BK145" s="55">
        <f>ROUND(I145*H145,2)</f>
        <v>0</v>
      </c>
      <c r="BL145" s="2" t="s">
        <v>49</v>
      </c>
      <c r="BM145" s="54" t="s">
        <v>204</v>
      </c>
    </row>
    <row r="146" spans="2:47" s="65" customFormat="1" ht="18">
      <c r="B146" s="5"/>
      <c r="D146" s="56"/>
      <c r="F146" s="57" t="s">
        <v>156</v>
      </c>
      <c r="I146" s="123"/>
      <c r="K146" s="127"/>
      <c r="T146" s="59"/>
      <c r="AT146" s="2" t="s">
        <v>50</v>
      </c>
      <c r="AU146" s="2" t="s">
        <v>42</v>
      </c>
    </row>
    <row r="147" spans="2:65" s="65" customFormat="1" ht="16.5" customHeight="1">
      <c r="B147" s="5"/>
      <c r="C147" s="137">
        <v>50</v>
      </c>
      <c r="D147" s="137" t="s">
        <v>45</v>
      </c>
      <c r="E147" s="138" t="s">
        <v>253</v>
      </c>
      <c r="F147" s="139" t="s">
        <v>244</v>
      </c>
      <c r="G147" s="140" t="s">
        <v>48</v>
      </c>
      <c r="H147" s="141">
        <v>3</v>
      </c>
      <c r="I147" s="61">
        <v>0</v>
      </c>
      <c r="J147" s="142">
        <f>H147*I147</f>
        <v>0</v>
      </c>
      <c r="K147" s="143"/>
      <c r="L147" s="144"/>
      <c r="M147" s="145"/>
      <c r="N147" s="145"/>
      <c r="O147" s="52">
        <v>0</v>
      </c>
      <c r="P147" s="52">
        <f>O147*H147</f>
        <v>0</v>
      </c>
      <c r="Q147" s="52">
        <v>0</v>
      </c>
      <c r="R147" s="52">
        <f>Q147*H147</f>
        <v>0</v>
      </c>
      <c r="S147" s="52">
        <v>0</v>
      </c>
      <c r="T147" s="53">
        <f>S147*H147</f>
        <v>0</v>
      </c>
      <c r="AR147" s="54" t="s">
        <v>49</v>
      </c>
      <c r="AT147" s="54" t="s">
        <v>45</v>
      </c>
      <c r="AU147" s="54" t="s">
        <v>42</v>
      </c>
      <c r="AY147" s="2" t="s">
        <v>44</v>
      </c>
      <c r="BE147" s="55">
        <f>IF(N147="základní",J147,0)</f>
        <v>0</v>
      </c>
      <c r="BF147" s="55">
        <f>IF(N147="snížená",J147,0)</f>
        <v>0</v>
      </c>
      <c r="BG147" s="55">
        <f>IF(N147="zákl. přenesená",J147,0)</f>
        <v>0</v>
      </c>
      <c r="BH147" s="55">
        <f>IF(N147="sníž. přenesená",J147,0)</f>
        <v>0</v>
      </c>
      <c r="BI147" s="55">
        <f>IF(N147="nulová",J147,0)</f>
        <v>0</v>
      </c>
      <c r="BJ147" s="2" t="s">
        <v>42</v>
      </c>
      <c r="BK147" s="55">
        <f>ROUND(I147*H147,2)</f>
        <v>0</v>
      </c>
      <c r="BL147" s="2" t="s">
        <v>49</v>
      </c>
      <c r="BM147" s="54" t="s">
        <v>204</v>
      </c>
    </row>
    <row r="148" spans="2:47" s="65" customFormat="1" ht="18">
      <c r="B148" s="5"/>
      <c r="D148" s="56"/>
      <c r="F148" s="57" t="s">
        <v>156</v>
      </c>
      <c r="I148" s="123"/>
      <c r="K148" s="127"/>
      <c r="T148" s="59"/>
      <c r="AT148" s="2" t="s">
        <v>50</v>
      </c>
      <c r="AU148" s="2" t="s">
        <v>42</v>
      </c>
    </row>
    <row r="149" spans="2:65" s="65" customFormat="1" ht="16.5" customHeight="1">
      <c r="B149" s="5"/>
      <c r="C149" s="137">
        <v>51</v>
      </c>
      <c r="D149" s="137" t="s">
        <v>45</v>
      </c>
      <c r="E149" s="138" t="s">
        <v>254</v>
      </c>
      <c r="F149" s="139" t="s">
        <v>244</v>
      </c>
      <c r="G149" s="140" t="s">
        <v>48</v>
      </c>
      <c r="H149" s="141">
        <v>2</v>
      </c>
      <c r="I149" s="61">
        <v>0</v>
      </c>
      <c r="J149" s="142">
        <f>H149*I149</f>
        <v>0</v>
      </c>
      <c r="K149" s="143"/>
      <c r="L149" s="144"/>
      <c r="M149" s="145"/>
      <c r="N149" s="145"/>
      <c r="O149" s="52">
        <v>0</v>
      </c>
      <c r="P149" s="52">
        <f>O149*H149</f>
        <v>0</v>
      </c>
      <c r="Q149" s="52">
        <v>0</v>
      </c>
      <c r="R149" s="52">
        <f>Q149*H149</f>
        <v>0</v>
      </c>
      <c r="S149" s="52">
        <v>0</v>
      </c>
      <c r="T149" s="53">
        <f>S149*H149</f>
        <v>0</v>
      </c>
      <c r="AR149" s="54" t="s">
        <v>49</v>
      </c>
      <c r="AT149" s="54" t="s">
        <v>45</v>
      </c>
      <c r="AU149" s="54" t="s">
        <v>42</v>
      </c>
      <c r="AY149" s="2" t="s">
        <v>44</v>
      </c>
      <c r="BE149" s="55">
        <f>IF(N149="základní",J149,0)</f>
        <v>0</v>
      </c>
      <c r="BF149" s="55">
        <f>IF(N149="snížená",J149,0)</f>
        <v>0</v>
      </c>
      <c r="BG149" s="55">
        <f>IF(N149="zákl. přenesená",J149,0)</f>
        <v>0</v>
      </c>
      <c r="BH149" s="55">
        <f>IF(N149="sníž. přenesená",J149,0)</f>
        <v>0</v>
      </c>
      <c r="BI149" s="55">
        <f>IF(N149="nulová",J149,0)</f>
        <v>0</v>
      </c>
      <c r="BJ149" s="2" t="s">
        <v>42</v>
      </c>
      <c r="BK149" s="55">
        <f>ROUND(I149*H149,2)</f>
        <v>0</v>
      </c>
      <c r="BL149" s="2" t="s">
        <v>49</v>
      </c>
      <c r="BM149" s="54" t="s">
        <v>204</v>
      </c>
    </row>
    <row r="150" spans="2:47" s="65" customFormat="1" ht="18">
      <c r="B150" s="5"/>
      <c r="D150" s="56"/>
      <c r="F150" s="57" t="s">
        <v>156</v>
      </c>
      <c r="I150" s="123"/>
      <c r="K150" s="127"/>
      <c r="T150" s="59"/>
      <c r="AT150" s="2" t="s">
        <v>50</v>
      </c>
      <c r="AU150" s="2" t="s">
        <v>42</v>
      </c>
    </row>
    <row r="151" spans="2:65" s="65" customFormat="1" ht="16.5" customHeight="1">
      <c r="B151" s="5"/>
      <c r="C151" s="137">
        <v>52</v>
      </c>
      <c r="D151" s="137" t="s">
        <v>45</v>
      </c>
      <c r="E151" s="138" t="s">
        <v>255</v>
      </c>
      <c r="F151" s="139" t="s">
        <v>244</v>
      </c>
      <c r="G151" s="140" t="s">
        <v>48</v>
      </c>
      <c r="H151" s="141">
        <v>1</v>
      </c>
      <c r="I151" s="61">
        <v>0</v>
      </c>
      <c r="J151" s="142">
        <f>H151*I151</f>
        <v>0</v>
      </c>
      <c r="K151" s="143"/>
      <c r="L151" s="144"/>
      <c r="M151" s="145"/>
      <c r="N151" s="145"/>
      <c r="O151" s="52">
        <v>0</v>
      </c>
      <c r="P151" s="52">
        <f>O151*H151</f>
        <v>0</v>
      </c>
      <c r="Q151" s="52">
        <v>0</v>
      </c>
      <c r="R151" s="52">
        <f>Q151*H151</f>
        <v>0</v>
      </c>
      <c r="S151" s="52">
        <v>0</v>
      </c>
      <c r="T151" s="53">
        <f>S151*H151</f>
        <v>0</v>
      </c>
      <c r="AR151" s="54" t="s">
        <v>49</v>
      </c>
      <c r="AT151" s="54" t="s">
        <v>45</v>
      </c>
      <c r="AU151" s="54" t="s">
        <v>42</v>
      </c>
      <c r="AY151" s="2" t="s">
        <v>44</v>
      </c>
      <c r="BE151" s="55">
        <f>IF(N151="základní",J151,0)</f>
        <v>0</v>
      </c>
      <c r="BF151" s="55">
        <f>IF(N151="snížená",J151,0)</f>
        <v>0</v>
      </c>
      <c r="BG151" s="55">
        <f>IF(N151="zákl. přenesená",J151,0)</f>
        <v>0</v>
      </c>
      <c r="BH151" s="55">
        <f>IF(N151="sníž. přenesená",J151,0)</f>
        <v>0</v>
      </c>
      <c r="BI151" s="55">
        <f>IF(N151="nulová",J151,0)</f>
        <v>0</v>
      </c>
      <c r="BJ151" s="2" t="s">
        <v>42</v>
      </c>
      <c r="BK151" s="55">
        <f>ROUND(I151*H151,2)</f>
        <v>0</v>
      </c>
      <c r="BL151" s="2" t="s">
        <v>49</v>
      </c>
      <c r="BM151" s="54" t="s">
        <v>204</v>
      </c>
    </row>
    <row r="152" spans="2:47" s="65" customFormat="1" ht="18">
      <c r="B152" s="5"/>
      <c r="D152" s="56"/>
      <c r="F152" s="57" t="s">
        <v>156</v>
      </c>
      <c r="I152" s="123"/>
      <c r="K152" s="127"/>
      <c r="T152" s="59"/>
      <c r="AT152" s="2" t="s">
        <v>50</v>
      </c>
      <c r="AU152" s="2" t="s">
        <v>42</v>
      </c>
    </row>
    <row r="153" spans="2:65" s="65" customFormat="1" ht="16.5" customHeight="1">
      <c r="B153" s="5"/>
      <c r="C153" s="137">
        <v>53</v>
      </c>
      <c r="D153" s="137" t="s">
        <v>45</v>
      </c>
      <c r="E153" s="138" t="s">
        <v>256</v>
      </c>
      <c r="F153" s="139" t="s">
        <v>244</v>
      </c>
      <c r="G153" s="140" t="s">
        <v>48</v>
      </c>
      <c r="H153" s="141">
        <v>3</v>
      </c>
      <c r="I153" s="61">
        <v>0</v>
      </c>
      <c r="J153" s="142">
        <f>H153*I153</f>
        <v>0</v>
      </c>
      <c r="K153" s="143"/>
      <c r="L153" s="144"/>
      <c r="M153" s="145"/>
      <c r="N153" s="145"/>
      <c r="O153" s="52">
        <v>0</v>
      </c>
      <c r="P153" s="52">
        <f>O153*H153</f>
        <v>0</v>
      </c>
      <c r="Q153" s="52">
        <v>0</v>
      </c>
      <c r="R153" s="52">
        <f>Q153*H153</f>
        <v>0</v>
      </c>
      <c r="S153" s="52">
        <v>0</v>
      </c>
      <c r="T153" s="53">
        <f>S153*H153</f>
        <v>0</v>
      </c>
      <c r="AR153" s="54" t="s">
        <v>49</v>
      </c>
      <c r="AT153" s="54" t="s">
        <v>45</v>
      </c>
      <c r="AU153" s="54" t="s">
        <v>42</v>
      </c>
      <c r="AY153" s="2" t="s">
        <v>44</v>
      </c>
      <c r="BE153" s="55">
        <f>IF(N153="základní",J153,0)</f>
        <v>0</v>
      </c>
      <c r="BF153" s="55">
        <f>IF(N153="snížená",J153,0)</f>
        <v>0</v>
      </c>
      <c r="BG153" s="55">
        <f>IF(N153="zákl. přenesená",J153,0)</f>
        <v>0</v>
      </c>
      <c r="BH153" s="55">
        <f>IF(N153="sníž. přenesená",J153,0)</f>
        <v>0</v>
      </c>
      <c r="BI153" s="55">
        <f>IF(N153="nulová",J153,0)</f>
        <v>0</v>
      </c>
      <c r="BJ153" s="2" t="s">
        <v>42</v>
      </c>
      <c r="BK153" s="55">
        <f>ROUND(I153*H153,2)</f>
        <v>0</v>
      </c>
      <c r="BL153" s="2" t="s">
        <v>49</v>
      </c>
      <c r="BM153" s="54" t="s">
        <v>204</v>
      </c>
    </row>
    <row r="154" spans="2:47" s="65" customFormat="1" ht="18">
      <c r="B154" s="5"/>
      <c r="D154" s="56"/>
      <c r="F154" s="57" t="s">
        <v>156</v>
      </c>
      <c r="I154" s="123"/>
      <c r="K154" s="127"/>
      <c r="T154" s="59"/>
      <c r="AT154" s="2" t="s">
        <v>50</v>
      </c>
      <c r="AU154" s="2" t="s">
        <v>42</v>
      </c>
    </row>
    <row r="155" spans="2:65" s="65" customFormat="1" ht="16.5" customHeight="1">
      <c r="B155" s="5"/>
      <c r="C155" s="137">
        <v>54</v>
      </c>
      <c r="D155" s="137" t="s">
        <v>45</v>
      </c>
      <c r="E155" s="138" t="s">
        <v>257</v>
      </c>
      <c r="F155" s="139" t="s">
        <v>258</v>
      </c>
      <c r="G155" s="140" t="s">
        <v>48</v>
      </c>
      <c r="H155" s="141">
        <v>8</v>
      </c>
      <c r="I155" s="61">
        <v>0</v>
      </c>
      <c r="J155" s="142">
        <f>H155*I155</f>
        <v>0</v>
      </c>
      <c r="K155" s="143"/>
      <c r="L155" s="144"/>
      <c r="M155" s="145"/>
      <c r="N155" s="145"/>
      <c r="O155" s="52">
        <v>0</v>
      </c>
      <c r="P155" s="52">
        <f>O155*H155</f>
        <v>0</v>
      </c>
      <c r="Q155" s="52">
        <v>0</v>
      </c>
      <c r="R155" s="52">
        <f>Q155*H155</f>
        <v>0</v>
      </c>
      <c r="S155" s="52">
        <v>0</v>
      </c>
      <c r="T155" s="53">
        <f>S155*H155</f>
        <v>0</v>
      </c>
      <c r="AR155" s="54" t="s">
        <v>49</v>
      </c>
      <c r="AT155" s="54" t="s">
        <v>45</v>
      </c>
      <c r="AU155" s="54" t="s">
        <v>42</v>
      </c>
      <c r="AY155" s="2" t="s">
        <v>44</v>
      </c>
      <c r="BE155" s="55">
        <f>IF(N155="základní",J155,0)</f>
        <v>0</v>
      </c>
      <c r="BF155" s="55">
        <f>IF(N155="snížená",J155,0)</f>
        <v>0</v>
      </c>
      <c r="BG155" s="55">
        <f>IF(N155="zákl. přenesená",J155,0)</f>
        <v>0</v>
      </c>
      <c r="BH155" s="55">
        <f>IF(N155="sníž. přenesená",J155,0)</f>
        <v>0</v>
      </c>
      <c r="BI155" s="55">
        <f>IF(N155="nulová",J155,0)</f>
        <v>0</v>
      </c>
      <c r="BJ155" s="2" t="s">
        <v>42</v>
      </c>
      <c r="BK155" s="55">
        <f>ROUND(I155*H155,2)</f>
        <v>0</v>
      </c>
      <c r="BL155" s="2" t="s">
        <v>49</v>
      </c>
      <c r="BM155" s="54" t="s">
        <v>204</v>
      </c>
    </row>
    <row r="156" spans="2:47" s="65" customFormat="1" ht="18">
      <c r="B156" s="5"/>
      <c r="D156" s="56"/>
      <c r="F156" s="57" t="s">
        <v>156</v>
      </c>
      <c r="I156" s="123"/>
      <c r="K156" s="127"/>
      <c r="T156" s="59"/>
      <c r="AT156" s="2" t="s">
        <v>50</v>
      </c>
      <c r="AU156" s="2" t="s">
        <v>42</v>
      </c>
    </row>
    <row r="157" spans="2:65" s="65" customFormat="1" ht="16.5" customHeight="1">
      <c r="B157" s="5"/>
      <c r="C157" s="137">
        <v>55</v>
      </c>
      <c r="D157" s="137" t="s">
        <v>45</v>
      </c>
      <c r="E157" s="138" t="s">
        <v>259</v>
      </c>
      <c r="F157" s="139" t="s">
        <v>244</v>
      </c>
      <c r="G157" s="140" t="s">
        <v>48</v>
      </c>
      <c r="H157" s="141">
        <v>2</v>
      </c>
      <c r="I157" s="61">
        <v>0</v>
      </c>
      <c r="J157" s="142">
        <f>H157*I157</f>
        <v>0</v>
      </c>
      <c r="K157" s="143"/>
      <c r="L157" s="144"/>
      <c r="M157" s="145"/>
      <c r="N157" s="145"/>
      <c r="O157" s="52">
        <v>0</v>
      </c>
      <c r="P157" s="52">
        <f>O157*H157</f>
        <v>0</v>
      </c>
      <c r="Q157" s="52">
        <v>0</v>
      </c>
      <c r="R157" s="52">
        <f>Q157*H157</f>
        <v>0</v>
      </c>
      <c r="S157" s="52">
        <v>0</v>
      </c>
      <c r="T157" s="53">
        <f>S157*H157</f>
        <v>0</v>
      </c>
      <c r="AR157" s="54" t="s">
        <v>49</v>
      </c>
      <c r="AT157" s="54" t="s">
        <v>45</v>
      </c>
      <c r="AU157" s="54" t="s">
        <v>42</v>
      </c>
      <c r="AY157" s="2" t="s">
        <v>44</v>
      </c>
      <c r="BE157" s="55">
        <f>IF(N157="základní",J157,0)</f>
        <v>0</v>
      </c>
      <c r="BF157" s="55">
        <f>IF(N157="snížená",J157,0)</f>
        <v>0</v>
      </c>
      <c r="BG157" s="55">
        <f>IF(N157="zákl. přenesená",J157,0)</f>
        <v>0</v>
      </c>
      <c r="BH157" s="55">
        <f>IF(N157="sníž. přenesená",J157,0)</f>
        <v>0</v>
      </c>
      <c r="BI157" s="55">
        <f>IF(N157="nulová",J157,0)</f>
        <v>0</v>
      </c>
      <c r="BJ157" s="2" t="s">
        <v>42</v>
      </c>
      <c r="BK157" s="55">
        <f>ROUND(I157*H157,2)</f>
        <v>0</v>
      </c>
      <c r="BL157" s="2" t="s">
        <v>49</v>
      </c>
      <c r="BM157" s="54" t="s">
        <v>204</v>
      </c>
    </row>
    <row r="158" spans="2:47" s="65" customFormat="1" ht="18">
      <c r="B158" s="5"/>
      <c r="D158" s="56"/>
      <c r="F158" s="57" t="s">
        <v>156</v>
      </c>
      <c r="I158" s="123"/>
      <c r="K158" s="127"/>
      <c r="T158" s="59"/>
      <c r="AT158" s="2" t="s">
        <v>50</v>
      </c>
      <c r="AU158" s="2" t="s">
        <v>42</v>
      </c>
    </row>
    <row r="159" spans="2:65" s="65" customFormat="1" ht="16.5" customHeight="1">
      <c r="B159" s="5"/>
      <c r="C159" s="137">
        <v>56</v>
      </c>
      <c r="D159" s="137" t="s">
        <v>45</v>
      </c>
      <c r="E159" s="138" t="s">
        <v>260</v>
      </c>
      <c r="F159" s="139" t="s">
        <v>261</v>
      </c>
      <c r="G159" s="140" t="s">
        <v>48</v>
      </c>
      <c r="H159" s="141">
        <v>5</v>
      </c>
      <c r="I159" s="61">
        <v>0</v>
      </c>
      <c r="J159" s="142">
        <f>H159*I159</f>
        <v>0</v>
      </c>
      <c r="K159" s="143"/>
      <c r="L159" s="144"/>
      <c r="M159" s="145"/>
      <c r="N159" s="145"/>
      <c r="O159" s="52">
        <v>0</v>
      </c>
      <c r="P159" s="52">
        <f>O159*H159</f>
        <v>0</v>
      </c>
      <c r="Q159" s="52">
        <v>0</v>
      </c>
      <c r="R159" s="52">
        <f>Q159*H159</f>
        <v>0</v>
      </c>
      <c r="S159" s="52">
        <v>0</v>
      </c>
      <c r="T159" s="53">
        <f>S159*H159</f>
        <v>0</v>
      </c>
      <c r="AR159" s="54" t="s">
        <v>49</v>
      </c>
      <c r="AT159" s="54" t="s">
        <v>45</v>
      </c>
      <c r="AU159" s="54" t="s">
        <v>42</v>
      </c>
      <c r="AY159" s="2" t="s">
        <v>44</v>
      </c>
      <c r="BE159" s="55">
        <f>IF(N159="základní",J159,0)</f>
        <v>0</v>
      </c>
      <c r="BF159" s="55">
        <f>IF(N159="snížená",J159,0)</f>
        <v>0</v>
      </c>
      <c r="BG159" s="55">
        <f>IF(N159="zákl. přenesená",J159,0)</f>
        <v>0</v>
      </c>
      <c r="BH159" s="55">
        <f>IF(N159="sníž. přenesená",J159,0)</f>
        <v>0</v>
      </c>
      <c r="BI159" s="55">
        <f>IF(N159="nulová",J159,0)</f>
        <v>0</v>
      </c>
      <c r="BJ159" s="2" t="s">
        <v>42</v>
      </c>
      <c r="BK159" s="55">
        <f>ROUND(I159*H159,2)</f>
        <v>0</v>
      </c>
      <c r="BL159" s="2" t="s">
        <v>49</v>
      </c>
      <c r="BM159" s="54" t="s">
        <v>204</v>
      </c>
    </row>
    <row r="160" spans="2:47" s="65" customFormat="1" ht="18">
      <c r="B160" s="5"/>
      <c r="D160" s="56"/>
      <c r="F160" s="57" t="s">
        <v>156</v>
      </c>
      <c r="I160" s="123"/>
      <c r="K160" s="127"/>
      <c r="T160" s="59"/>
      <c r="AT160" s="2" t="s">
        <v>50</v>
      </c>
      <c r="AU160" s="2" t="s">
        <v>42</v>
      </c>
    </row>
    <row r="161" spans="2:65" s="65" customFormat="1" ht="16.5" customHeight="1">
      <c r="B161" s="5"/>
      <c r="C161" s="137">
        <v>57</v>
      </c>
      <c r="D161" s="137" t="s">
        <v>45</v>
      </c>
      <c r="E161" s="138" t="s">
        <v>262</v>
      </c>
      <c r="F161" s="139" t="s">
        <v>261</v>
      </c>
      <c r="G161" s="140" t="s">
        <v>48</v>
      </c>
      <c r="H161" s="141">
        <v>1</v>
      </c>
      <c r="I161" s="61">
        <v>0</v>
      </c>
      <c r="J161" s="142">
        <f>H161*I161</f>
        <v>0</v>
      </c>
      <c r="K161" s="143"/>
      <c r="L161" s="144"/>
      <c r="M161" s="145"/>
      <c r="N161" s="145"/>
      <c r="O161" s="52">
        <v>0</v>
      </c>
      <c r="P161" s="52">
        <f>O161*H161</f>
        <v>0</v>
      </c>
      <c r="Q161" s="52">
        <v>0</v>
      </c>
      <c r="R161" s="52">
        <f>Q161*H161</f>
        <v>0</v>
      </c>
      <c r="S161" s="52">
        <v>0</v>
      </c>
      <c r="T161" s="53">
        <f>S161*H161</f>
        <v>0</v>
      </c>
      <c r="AR161" s="54" t="s">
        <v>49</v>
      </c>
      <c r="AT161" s="54" t="s">
        <v>45</v>
      </c>
      <c r="AU161" s="54" t="s">
        <v>42</v>
      </c>
      <c r="AY161" s="2" t="s">
        <v>44</v>
      </c>
      <c r="BE161" s="55">
        <f>IF(N161="základní",J161,0)</f>
        <v>0</v>
      </c>
      <c r="BF161" s="55">
        <f>IF(N161="snížená",J161,0)</f>
        <v>0</v>
      </c>
      <c r="BG161" s="55">
        <f>IF(N161="zákl. přenesená",J161,0)</f>
        <v>0</v>
      </c>
      <c r="BH161" s="55">
        <f>IF(N161="sníž. přenesená",J161,0)</f>
        <v>0</v>
      </c>
      <c r="BI161" s="55">
        <f>IF(N161="nulová",J161,0)</f>
        <v>0</v>
      </c>
      <c r="BJ161" s="2" t="s">
        <v>42</v>
      </c>
      <c r="BK161" s="55">
        <f>ROUND(I161*H161,2)</f>
        <v>0</v>
      </c>
      <c r="BL161" s="2" t="s">
        <v>49</v>
      </c>
      <c r="BM161" s="54" t="s">
        <v>204</v>
      </c>
    </row>
    <row r="162" spans="2:47" s="65" customFormat="1" ht="18">
      <c r="B162" s="5"/>
      <c r="D162" s="56"/>
      <c r="F162" s="57" t="s">
        <v>156</v>
      </c>
      <c r="I162" s="123"/>
      <c r="K162" s="127"/>
      <c r="T162" s="59"/>
      <c r="AT162" s="2" t="s">
        <v>50</v>
      </c>
      <c r="AU162" s="2" t="s">
        <v>42</v>
      </c>
    </row>
    <row r="163" spans="2:65" s="65" customFormat="1" ht="16.5" customHeight="1">
      <c r="B163" s="5"/>
      <c r="C163" s="137">
        <v>58</v>
      </c>
      <c r="D163" s="137" t="s">
        <v>45</v>
      </c>
      <c r="E163" s="138" t="s">
        <v>263</v>
      </c>
      <c r="F163" s="139" t="s">
        <v>264</v>
      </c>
      <c r="G163" s="140" t="s">
        <v>48</v>
      </c>
      <c r="H163" s="141">
        <v>2</v>
      </c>
      <c r="I163" s="61">
        <v>0</v>
      </c>
      <c r="J163" s="142">
        <f>H163*I163</f>
        <v>0</v>
      </c>
      <c r="K163" s="143"/>
      <c r="L163" s="144"/>
      <c r="M163" s="145"/>
      <c r="N163" s="145"/>
      <c r="O163" s="52">
        <v>0</v>
      </c>
      <c r="P163" s="52">
        <f>O163*H163</f>
        <v>0</v>
      </c>
      <c r="Q163" s="52">
        <v>0</v>
      </c>
      <c r="R163" s="52">
        <f>Q163*H163</f>
        <v>0</v>
      </c>
      <c r="S163" s="52">
        <v>0</v>
      </c>
      <c r="T163" s="53">
        <f>S163*H163</f>
        <v>0</v>
      </c>
      <c r="AR163" s="54" t="s">
        <v>49</v>
      </c>
      <c r="AT163" s="54" t="s">
        <v>45</v>
      </c>
      <c r="AU163" s="54" t="s">
        <v>42</v>
      </c>
      <c r="AY163" s="2" t="s">
        <v>44</v>
      </c>
      <c r="BE163" s="55">
        <f>IF(N163="základní",J163,0)</f>
        <v>0</v>
      </c>
      <c r="BF163" s="55">
        <f>IF(N163="snížená",J163,0)</f>
        <v>0</v>
      </c>
      <c r="BG163" s="55">
        <f>IF(N163="zákl. přenesená",J163,0)</f>
        <v>0</v>
      </c>
      <c r="BH163" s="55">
        <f>IF(N163="sníž. přenesená",J163,0)</f>
        <v>0</v>
      </c>
      <c r="BI163" s="55">
        <f>IF(N163="nulová",J163,0)</f>
        <v>0</v>
      </c>
      <c r="BJ163" s="2" t="s">
        <v>42</v>
      </c>
      <c r="BK163" s="55">
        <f>ROUND(I163*H163,2)</f>
        <v>0</v>
      </c>
      <c r="BL163" s="2" t="s">
        <v>49</v>
      </c>
      <c r="BM163" s="54" t="s">
        <v>204</v>
      </c>
    </row>
    <row r="164" spans="2:47" s="65" customFormat="1" ht="18">
      <c r="B164" s="5"/>
      <c r="D164" s="56"/>
      <c r="F164" s="57" t="s">
        <v>156</v>
      </c>
      <c r="I164" s="123"/>
      <c r="K164" s="127"/>
      <c r="T164" s="59"/>
      <c r="AT164" s="2" t="s">
        <v>50</v>
      </c>
      <c r="AU164" s="2" t="s">
        <v>42</v>
      </c>
    </row>
    <row r="165" spans="2:65" s="65" customFormat="1" ht="16.5" customHeight="1">
      <c r="B165" s="5"/>
      <c r="C165" s="137">
        <v>59</v>
      </c>
      <c r="D165" s="137" t="s">
        <v>45</v>
      </c>
      <c r="E165" s="138" t="s">
        <v>265</v>
      </c>
      <c r="F165" s="139" t="s">
        <v>266</v>
      </c>
      <c r="G165" s="140" t="s">
        <v>48</v>
      </c>
      <c r="H165" s="141">
        <v>2</v>
      </c>
      <c r="I165" s="61">
        <v>0</v>
      </c>
      <c r="J165" s="142">
        <f>H165*I165</f>
        <v>0</v>
      </c>
      <c r="K165" s="143"/>
      <c r="L165" s="144"/>
      <c r="M165" s="145"/>
      <c r="N165" s="145"/>
      <c r="O165" s="52">
        <v>0</v>
      </c>
      <c r="P165" s="52">
        <f>O165*H165</f>
        <v>0</v>
      </c>
      <c r="Q165" s="52">
        <v>0</v>
      </c>
      <c r="R165" s="52">
        <f>Q165*H165</f>
        <v>0</v>
      </c>
      <c r="S165" s="52">
        <v>0</v>
      </c>
      <c r="T165" s="53">
        <f>S165*H165</f>
        <v>0</v>
      </c>
      <c r="AR165" s="54" t="s">
        <v>49</v>
      </c>
      <c r="AT165" s="54" t="s">
        <v>45</v>
      </c>
      <c r="AU165" s="54" t="s">
        <v>42</v>
      </c>
      <c r="AY165" s="2" t="s">
        <v>44</v>
      </c>
      <c r="BE165" s="55">
        <f>IF(N165="základní",J165,0)</f>
        <v>0</v>
      </c>
      <c r="BF165" s="55">
        <f>IF(N165="snížená",J165,0)</f>
        <v>0</v>
      </c>
      <c r="BG165" s="55">
        <f>IF(N165="zákl. přenesená",J165,0)</f>
        <v>0</v>
      </c>
      <c r="BH165" s="55">
        <f>IF(N165="sníž. přenesená",J165,0)</f>
        <v>0</v>
      </c>
      <c r="BI165" s="55">
        <f>IF(N165="nulová",J165,0)</f>
        <v>0</v>
      </c>
      <c r="BJ165" s="2" t="s">
        <v>42</v>
      </c>
      <c r="BK165" s="55">
        <f>ROUND(I165*H165,2)</f>
        <v>0</v>
      </c>
      <c r="BL165" s="2" t="s">
        <v>49</v>
      </c>
      <c r="BM165" s="54" t="s">
        <v>204</v>
      </c>
    </row>
    <row r="166" spans="2:47" s="65" customFormat="1" ht="18">
      <c r="B166" s="5"/>
      <c r="D166" s="56"/>
      <c r="F166" s="57" t="s">
        <v>156</v>
      </c>
      <c r="I166" s="123"/>
      <c r="K166" s="127"/>
      <c r="T166" s="59"/>
      <c r="AT166" s="2" t="s">
        <v>50</v>
      </c>
      <c r="AU166" s="2" t="s">
        <v>42</v>
      </c>
    </row>
    <row r="167" spans="2:65" s="65" customFormat="1" ht="16.5" customHeight="1">
      <c r="B167" s="5"/>
      <c r="C167" s="137">
        <v>60</v>
      </c>
      <c r="D167" s="137" t="s">
        <v>45</v>
      </c>
      <c r="E167" s="138" t="s">
        <v>267</v>
      </c>
      <c r="F167" s="139" t="s">
        <v>264</v>
      </c>
      <c r="G167" s="140" t="s">
        <v>48</v>
      </c>
      <c r="H167" s="141">
        <v>1</v>
      </c>
      <c r="I167" s="61">
        <v>0</v>
      </c>
      <c r="J167" s="142">
        <f>H167*I167</f>
        <v>0</v>
      </c>
      <c r="K167" s="143"/>
      <c r="L167" s="144"/>
      <c r="M167" s="145"/>
      <c r="N167" s="145"/>
      <c r="O167" s="52">
        <v>0</v>
      </c>
      <c r="P167" s="52">
        <f>O167*H167</f>
        <v>0</v>
      </c>
      <c r="Q167" s="52">
        <v>0</v>
      </c>
      <c r="R167" s="52">
        <f>Q167*H167</f>
        <v>0</v>
      </c>
      <c r="S167" s="52">
        <v>0</v>
      </c>
      <c r="T167" s="53">
        <f>S167*H167</f>
        <v>0</v>
      </c>
      <c r="AR167" s="54" t="s">
        <v>49</v>
      </c>
      <c r="AT167" s="54" t="s">
        <v>45</v>
      </c>
      <c r="AU167" s="54" t="s">
        <v>42</v>
      </c>
      <c r="AY167" s="2" t="s">
        <v>44</v>
      </c>
      <c r="BE167" s="55">
        <f>IF(N167="základní",J167,0)</f>
        <v>0</v>
      </c>
      <c r="BF167" s="55">
        <f>IF(N167="snížená",J167,0)</f>
        <v>0</v>
      </c>
      <c r="BG167" s="55">
        <f>IF(N167="zákl. přenesená",J167,0)</f>
        <v>0</v>
      </c>
      <c r="BH167" s="55">
        <f>IF(N167="sníž. přenesená",J167,0)</f>
        <v>0</v>
      </c>
      <c r="BI167" s="55">
        <f>IF(N167="nulová",J167,0)</f>
        <v>0</v>
      </c>
      <c r="BJ167" s="2" t="s">
        <v>42</v>
      </c>
      <c r="BK167" s="55">
        <f>ROUND(I167*H167,2)</f>
        <v>0</v>
      </c>
      <c r="BL167" s="2" t="s">
        <v>49</v>
      </c>
      <c r="BM167" s="54" t="s">
        <v>204</v>
      </c>
    </row>
    <row r="168" spans="2:47" s="65" customFormat="1" ht="18">
      <c r="B168" s="5"/>
      <c r="D168" s="56"/>
      <c r="F168" s="57" t="s">
        <v>156</v>
      </c>
      <c r="I168" s="123"/>
      <c r="K168" s="127"/>
      <c r="T168" s="59"/>
      <c r="AT168" s="2" t="s">
        <v>50</v>
      </c>
      <c r="AU168" s="2" t="s">
        <v>42</v>
      </c>
    </row>
    <row r="169" spans="2:65" s="65" customFormat="1" ht="16.5" customHeight="1">
      <c r="B169" s="5"/>
      <c r="C169" s="137">
        <v>61</v>
      </c>
      <c r="D169" s="137" t="s">
        <v>45</v>
      </c>
      <c r="E169" s="138" t="s">
        <v>268</v>
      </c>
      <c r="F169" s="139" t="s">
        <v>269</v>
      </c>
      <c r="G169" s="140" t="s">
        <v>48</v>
      </c>
      <c r="H169" s="141">
        <v>1</v>
      </c>
      <c r="I169" s="61">
        <v>0</v>
      </c>
      <c r="J169" s="142">
        <f>H169*I169</f>
        <v>0</v>
      </c>
      <c r="K169" s="143"/>
      <c r="L169" s="144"/>
      <c r="M169" s="145"/>
      <c r="N169" s="145"/>
      <c r="O169" s="52">
        <v>0</v>
      </c>
      <c r="P169" s="52">
        <f>O169*H169</f>
        <v>0</v>
      </c>
      <c r="Q169" s="52">
        <v>0</v>
      </c>
      <c r="R169" s="52">
        <f>Q169*H169</f>
        <v>0</v>
      </c>
      <c r="S169" s="52">
        <v>0</v>
      </c>
      <c r="T169" s="53">
        <f>S169*H169</f>
        <v>0</v>
      </c>
      <c r="AR169" s="54" t="s">
        <v>49</v>
      </c>
      <c r="AT169" s="54" t="s">
        <v>45</v>
      </c>
      <c r="AU169" s="54" t="s">
        <v>42</v>
      </c>
      <c r="AY169" s="2" t="s">
        <v>44</v>
      </c>
      <c r="BE169" s="55">
        <f>IF(N169="základní",J169,0)</f>
        <v>0</v>
      </c>
      <c r="BF169" s="55">
        <f>IF(N169="snížená",J169,0)</f>
        <v>0</v>
      </c>
      <c r="BG169" s="55">
        <f>IF(N169="zákl. přenesená",J169,0)</f>
        <v>0</v>
      </c>
      <c r="BH169" s="55">
        <f>IF(N169="sníž. přenesená",J169,0)</f>
        <v>0</v>
      </c>
      <c r="BI169" s="55">
        <f>IF(N169="nulová",J169,0)</f>
        <v>0</v>
      </c>
      <c r="BJ169" s="2" t="s">
        <v>42</v>
      </c>
      <c r="BK169" s="55">
        <f>ROUND(I169*H169,2)</f>
        <v>0</v>
      </c>
      <c r="BL169" s="2" t="s">
        <v>49</v>
      </c>
      <c r="BM169" s="54" t="s">
        <v>204</v>
      </c>
    </row>
    <row r="170" spans="2:47" s="65" customFormat="1" ht="18">
      <c r="B170" s="5"/>
      <c r="D170" s="56"/>
      <c r="F170" s="57" t="s">
        <v>156</v>
      </c>
      <c r="I170" s="123"/>
      <c r="K170" s="127"/>
      <c r="T170" s="59"/>
      <c r="AT170" s="2" t="s">
        <v>50</v>
      </c>
      <c r="AU170" s="2" t="s">
        <v>42</v>
      </c>
    </row>
    <row r="171" spans="2:65" s="65" customFormat="1" ht="16.5" customHeight="1">
      <c r="B171" s="5"/>
      <c r="C171" s="137">
        <v>62</v>
      </c>
      <c r="D171" s="137" t="s">
        <v>45</v>
      </c>
      <c r="E171" s="138" t="s">
        <v>270</v>
      </c>
      <c r="F171" s="139" t="s">
        <v>271</v>
      </c>
      <c r="G171" s="140" t="s">
        <v>48</v>
      </c>
      <c r="H171" s="141">
        <v>2</v>
      </c>
      <c r="I171" s="61">
        <v>0</v>
      </c>
      <c r="J171" s="142">
        <f>H171*I171</f>
        <v>0</v>
      </c>
      <c r="K171" s="143"/>
      <c r="L171" s="144"/>
      <c r="M171" s="145"/>
      <c r="N171" s="145"/>
      <c r="O171" s="52">
        <v>0</v>
      </c>
      <c r="P171" s="52">
        <f>O171*H171</f>
        <v>0</v>
      </c>
      <c r="Q171" s="52">
        <v>0</v>
      </c>
      <c r="R171" s="52">
        <f>Q171*H171</f>
        <v>0</v>
      </c>
      <c r="S171" s="52">
        <v>0</v>
      </c>
      <c r="T171" s="53">
        <f>S171*H171</f>
        <v>0</v>
      </c>
      <c r="AR171" s="54" t="s">
        <v>49</v>
      </c>
      <c r="AT171" s="54" t="s">
        <v>45</v>
      </c>
      <c r="AU171" s="54" t="s">
        <v>42</v>
      </c>
      <c r="AY171" s="2" t="s">
        <v>44</v>
      </c>
      <c r="BE171" s="55">
        <f>IF(N171="základní",J171,0)</f>
        <v>0</v>
      </c>
      <c r="BF171" s="55">
        <f>IF(N171="snížená",J171,0)</f>
        <v>0</v>
      </c>
      <c r="BG171" s="55">
        <f>IF(N171="zákl. přenesená",J171,0)</f>
        <v>0</v>
      </c>
      <c r="BH171" s="55">
        <f>IF(N171="sníž. přenesená",J171,0)</f>
        <v>0</v>
      </c>
      <c r="BI171" s="55">
        <f>IF(N171="nulová",J171,0)</f>
        <v>0</v>
      </c>
      <c r="BJ171" s="2" t="s">
        <v>42</v>
      </c>
      <c r="BK171" s="55">
        <f>ROUND(I171*H171,2)</f>
        <v>0</v>
      </c>
      <c r="BL171" s="2" t="s">
        <v>49</v>
      </c>
      <c r="BM171" s="54" t="s">
        <v>204</v>
      </c>
    </row>
    <row r="172" spans="2:47" s="65" customFormat="1" ht="18">
      <c r="B172" s="5"/>
      <c r="D172" s="56"/>
      <c r="F172" s="57" t="s">
        <v>156</v>
      </c>
      <c r="I172" s="123"/>
      <c r="K172" s="127"/>
      <c r="T172" s="59"/>
      <c r="AT172" s="2" t="s">
        <v>50</v>
      </c>
      <c r="AU172" s="2" t="s">
        <v>42</v>
      </c>
    </row>
    <row r="173" spans="2:65" s="65" customFormat="1" ht="16.5" customHeight="1">
      <c r="B173" s="5"/>
      <c r="C173" s="137">
        <v>63</v>
      </c>
      <c r="D173" s="137" t="s">
        <v>45</v>
      </c>
      <c r="E173" s="138" t="s">
        <v>272</v>
      </c>
      <c r="F173" s="139" t="s">
        <v>244</v>
      </c>
      <c r="G173" s="140" t="s">
        <v>48</v>
      </c>
      <c r="H173" s="141">
        <v>13</v>
      </c>
      <c r="I173" s="61">
        <v>0</v>
      </c>
      <c r="J173" s="142">
        <f>H173*I173</f>
        <v>0</v>
      </c>
      <c r="K173" s="143"/>
      <c r="L173" s="144"/>
      <c r="M173" s="145"/>
      <c r="N173" s="145"/>
      <c r="O173" s="52">
        <v>0</v>
      </c>
      <c r="P173" s="52">
        <f>O173*H173</f>
        <v>0</v>
      </c>
      <c r="Q173" s="52">
        <v>0</v>
      </c>
      <c r="R173" s="52">
        <f>Q173*H173</f>
        <v>0</v>
      </c>
      <c r="S173" s="52">
        <v>0</v>
      </c>
      <c r="T173" s="53">
        <f>S173*H173</f>
        <v>0</v>
      </c>
      <c r="AR173" s="54" t="s">
        <v>49</v>
      </c>
      <c r="AT173" s="54" t="s">
        <v>45</v>
      </c>
      <c r="AU173" s="54" t="s">
        <v>42</v>
      </c>
      <c r="AY173" s="2" t="s">
        <v>44</v>
      </c>
      <c r="BE173" s="55">
        <f>IF(N173="základní",J173,0)</f>
        <v>0</v>
      </c>
      <c r="BF173" s="55">
        <f>IF(N173="snížená",J173,0)</f>
        <v>0</v>
      </c>
      <c r="BG173" s="55">
        <f>IF(N173="zákl. přenesená",J173,0)</f>
        <v>0</v>
      </c>
      <c r="BH173" s="55">
        <f>IF(N173="sníž. přenesená",J173,0)</f>
        <v>0</v>
      </c>
      <c r="BI173" s="55">
        <f>IF(N173="nulová",J173,0)</f>
        <v>0</v>
      </c>
      <c r="BJ173" s="2" t="s">
        <v>42</v>
      </c>
      <c r="BK173" s="55">
        <f>ROUND(I173*H173,2)</f>
        <v>0</v>
      </c>
      <c r="BL173" s="2" t="s">
        <v>49</v>
      </c>
      <c r="BM173" s="54" t="s">
        <v>204</v>
      </c>
    </row>
    <row r="174" spans="2:47" s="65" customFormat="1" ht="18">
      <c r="B174" s="5"/>
      <c r="D174" s="56"/>
      <c r="F174" s="57" t="s">
        <v>156</v>
      </c>
      <c r="I174" s="123"/>
      <c r="K174" s="127"/>
      <c r="T174" s="59"/>
      <c r="AT174" s="2" t="s">
        <v>50</v>
      </c>
      <c r="AU174" s="2" t="s">
        <v>42</v>
      </c>
    </row>
    <row r="175" spans="2:65" s="65" customFormat="1" ht="16.5" customHeight="1">
      <c r="B175" s="5"/>
      <c r="C175" s="137">
        <v>64</v>
      </c>
      <c r="D175" s="137" t="s">
        <v>45</v>
      </c>
      <c r="E175" s="138" t="s">
        <v>273</v>
      </c>
      <c r="F175" s="139" t="s">
        <v>244</v>
      </c>
      <c r="G175" s="140" t="s">
        <v>48</v>
      </c>
      <c r="H175" s="141">
        <v>1</v>
      </c>
      <c r="I175" s="61">
        <v>0</v>
      </c>
      <c r="J175" s="142">
        <f>H175*I175</f>
        <v>0</v>
      </c>
      <c r="K175" s="143"/>
      <c r="L175" s="144"/>
      <c r="M175" s="145"/>
      <c r="N175" s="145"/>
      <c r="O175" s="52">
        <v>0</v>
      </c>
      <c r="P175" s="52">
        <f>O175*H175</f>
        <v>0</v>
      </c>
      <c r="Q175" s="52">
        <v>0</v>
      </c>
      <c r="R175" s="52">
        <f>Q175*H175</f>
        <v>0</v>
      </c>
      <c r="S175" s="52">
        <v>0</v>
      </c>
      <c r="T175" s="53">
        <f>S175*H175</f>
        <v>0</v>
      </c>
      <c r="AR175" s="54" t="s">
        <v>49</v>
      </c>
      <c r="AT175" s="54" t="s">
        <v>45</v>
      </c>
      <c r="AU175" s="54" t="s">
        <v>42</v>
      </c>
      <c r="AY175" s="2" t="s">
        <v>44</v>
      </c>
      <c r="BE175" s="55">
        <f>IF(N175="základní",J175,0)</f>
        <v>0</v>
      </c>
      <c r="BF175" s="55">
        <f>IF(N175="snížená",J175,0)</f>
        <v>0</v>
      </c>
      <c r="BG175" s="55">
        <f>IF(N175="zákl. přenesená",J175,0)</f>
        <v>0</v>
      </c>
      <c r="BH175" s="55">
        <f>IF(N175="sníž. přenesená",J175,0)</f>
        <v>0</v>
      </c>
      <c r="BI175" s="55">
        <f>IF(N175="nulová",J175,0)</f>
        <v>0</v>
      </c>
      <c r="BJ175" s="2" t="s">
        <v>42</v>
      </c>
      <c r="BK175" s="55">
        <f>ROUND(I175*H175,2)</f>
        <v>0</v>
      </c>
      <c r="BL175" s="2" t="s">
        <v>49</v>
      </c>
      <c r="BM175" s="54" t="s">
        <v>204</v>
      </c>
    </row>
    <row r="176" spans="2:47" s="65" customFormat="1" ht="18">
      <c r="B176" s="5"/>
      <c r="D176" s="56"/>
      <c r="F176" s="57" t="s">
        <v>156</v>
      </c>
      <c r="I176" s="123"/>
      <c r="K176" s="127"/>
      <c r="T176" s="59"/>
      <c r="AT176" s="2" t="s">
        <v>50</v>
      </c>
      <c r="AU176" s="2" t="s">
        <v>42</v>
      </c>
    </row>
    <row r="177" spans="2:65" s="65" customFormat="1" ht="16.5" customHeight="1">
      <c r="B177" s="5"/>
      <c r="C177" s="137">
        <v>65</v>
      </c>
      <c r="D177" s="137" t="s">
        <v>45</v>
      </c>
      <c r="E177" s="138" t="s">
        <v>274</v>
      </c>
      <c r="F177" s="139" t="s">
        <v>244</v>
      </c>
      <c r="G177" s="140" t="s">
        <v>48</v>
      </c>
      <c r="H177" s="141">
        <v>5</v>
      </c>
      <c r="I177" s="61">
        <v>0</v>
      </c>
      <c r="J177" s="142">
        <f>H177*I177</f>
        <v>0</v>
      </c>
      <c r="K177" s="143"/>
      <c r="L177" s="144"/>
      <c r="M177" s="145"/>
      <c r="N177" s="145"/>
      <c r="O177" s="52">
        <v>0</v>
      </c>
      <c r="P177" s="52">
        <f>O177*H177</f>
        <v>0</v>
      </c>
      <c r="Q177" s="52">
        <v>0</v>
      </c>
      <c r="R177" s="52">
        <f>Q177*H177</f>
        <v>0</v>
      </c>
      <c r="S177" s="52">
        <v>0</v>
      </c>
      <c r="T177" s="53">
        <f>S177*H177</f>
        <v>0</v>
      </c>
      <c r="AR177" s="54" t="s">
        <v>49</v>
      </c>
      <c r="AT177" s="54" t="s">
        <v>45</v>
      </c>
      <c r="AU177" s="54" t="s">
        <v>42</v>
      </c>
      <c r="AY177" s="2" t="s">
        <v>44</v>
      </c>
      <c r="BE177" s="55">
        <f>IF(N177="základní",J177,0)</f>
        <v>0</v>
      </c>
      <c r="BF177" s="55">
        <f>IF(N177="snížená",J177,0)</f>
        <v>0</v>
      </c>
      <c r="BG177" s="55">
        <f>IF(N177="zákl. přenesená",J177,0)</f>
        <v>0</v>
      </c>
      <c r="BH177" s="55">
        <f>IF(N177="sníž. přenesená",J177,0)</f>
        <v>0</v>
      </c>
      <c r="BI177" s="55">
        <f>IF(N177="nulová",J177,0)</f>
        <v>0</v>
      </c>
      <c r="BJ177" s="2" t="s">
        <v>42</v>
      </c>
      <c r="BK177" s="55">
        <f>ROUND(I177*H177,2)</f>
        <v>0</v>
      </c>
      <c r="BL177" s="2" t="s">
        <v>49</v>
      </c>
      <c r="BM177" s="54" t="s">
        <v>204</v>
      </c>
    </row>
    <row r="178" spans="2:47" s="65" customFormat="1" ht="18">
      <c r="B178" s="5"/>
      <c r="D178" s="56"/>
      <c r="F178" s="57" t="s">
        <v>156</v>
      </c>
      <c r="I178" s="123"/>
      <c r="K178" s="127"/>
      <c r="T178" s="59"/>
      <c r="AT178" s="2" t="s">
        <v>50</v>
      </c>
      <c r="AU178" s="2" t="s">
        <v>42</v>
      </c>
    </row>
    <row r="179" spans="2:65" s="65" customFormat="1" ht="16.5" customHeight="1">
      <c r="B179" s="5"/>
      <c r="C179" s="137">
        <v>66</v>
      </c>
      <c r="D179" s="137" t="s">
        <v>45</v>
      </c>
      <c r="E179" s="138" t="s">
        <v>275</v>
      </c>
      <c r="F179" s="139" t="s">
        <v>244</v>
      </c>
      <c r="G179" s="140" t="s">
        <v>48</v>
      </c>
      <c r="H179" s="141">
        <v>1</v>
      </c>
      <c r="I179" s="61">
        <v>0</v>
      </c>
      <c r="J179" s="142">
        <f>H179*I179</f>
        <v>0</v>
      </c>
      <c r="K179" s="143"/>
      <c r="L179" s="144"/>
      <c r="M179" s="145"/>
      <c r="N179" s="145"/>
      <c r="O179" s="52">
        <v>0</v>
      </c>
      <c r="P179" s="52">
        <f>O179*H179</f>
        <v>0</v>
      </c>
      <c r="Q179" s="52">
        <v>0</v>
      </c>
      <c r="R179" s="52">
        <f>Q179*H179</f>
        <v>0</v>
      </c>
      <c r="S179" s="52">
        <v>0</v>
      </c>
      <c r="T179" s="53">
        <f>S179*H179</f>
        <v>0</v>
      </c>
      <c r="AR179" s="54" t="s">
        <v>49</v>
      </c>
      <c r="AT179" s="54" t="s">
        <v>45</v>
      </c>
      <c r="AU179" s="54" t="s">
        <v>42</v>
      </c>
      <c r="AY179" s="2" t="s">
        <v>44</v>
      </c>
      <c r="BE179" s="55">
        <f>IF(N179="základní",J179,0)</f>
        <v>0</v>
      </c>
      <c r="BF179" s="55">
        <f>IF(N179="snížená",J179,0)</f>
        <v>0</v>
      </c>
      <c r="BG179" s="55">
        <f>IF(N179="zákl. přenesená",J179,0)</f>
        <v>0</v>
      </c>
      <c r="BH179" s="55">
        <f>IF(N179="sníž. přenesená",J179,0)</f>
        <v>0</v>
      </c>
      <c r="BI179" s="55">
        <f>IF(N179="nulová",J179,0)</f>
        <v>0</v>
      </c>
      <c r="BJ179" s="2" t="s">
        <v>42</v>
      </c>
      <c r="BK179" s="55">
        <f>ROUND(I179*H179,2)</f>
        <v>0</v>
      </c>
      <c r="BL179" s="2" t="s">
        <v>49</v>
      </c>
      <c r="BM179" s="54" t="s">
        <v>204</v>
      </c>
    </row>
    <row r="180" spans="2:47" s="65" customFormat="1" ht="18">
      <c r="B180" s="5"/>
      <c r="D180" s="56"/>
      <c r="F180" s="57" t="s">
        <v>156</v>
      </c>
      <c r="I180" s="123"/>
      <c r="K180" s="127"/>
      <c r="T180" s="59"/>
      <c r="AT180" s="2" t="s">
        <v>50</v>
      </c>
      <c r="AU180" s="2" t="s">
        <v>42</v>
      </c>
    </row>
    <row r="181" spans="2:65" s="65" customFormat="1" ht="16.5" customHeight="1">
      <c r="B181" s="5"/>
      <c r="C181" s="137">
        <v>67</v>
      </c>
      <c r="D181" s="137" t="s">
        <v>45</v>
      </c>
      <c r="E181" s="138" t="s">
        <v>276</v>
      </c>
      <c r="F181" s="139" t="s">
        <v>244</v>
      </c>
      <c r="G181" s="140" t="s">
        <v>48</v>
      </c>
      <c r="H181" s="141">
        <v>1</v>
      </c>
      <c r="I181" s="61">
        <v>0</v>
      </c>
      <c r="J181" s="142">
        <f>H181*I181</f>
        <v>0</v>
      </c>
      <c r="K181" s="143"/>
      <c r="L181" s="144"/>
      <c r="M181" s="145"/>
      <c r="N181" s="145"/>
      <c r="O181" s="52">
        <v>0</v>
      </c>
      <c r="P181" s="52">
        <f>O181*H181</f>
        <v>0</v>
      </c>
      <c r="Q181" s="52">
        <v>0</v>
      </c>
      <c r="R181" s="52">
        <f>Q181*H181</f>
        <v>0</v>
      </c>
      <c r="S181" s="52">
        <v>0</v>
      </c>
      <c r="T181" s="53">
        <f>S181*H181</f>
        <v>0</v>
      </c>
      <c r="AR181" s="54" t="s">
        <v>49</v>
      </c>
      <c r="AT181" s="54" t="s">
        <v>45</v>
      </c>
      <c r="AU181" s="54" t="s">
        <v>42</v>
      </c>
      <c r="AY181" s="2" t="s">
        <v>44</v>
      </c>
      <c r="BE181" s="55">
        <f>IF(N181="základní",J181,0)</f>
        <v>0</v>
      </c>
      <c r="BF181" s="55">
        <f>IF(N181="snížená",J181,0)</f>
        <v>0</v>
      </c>
      <c r="BG181" s="55">
        <f>IF(N181="zákl. přenesená",J181,0)</f>
        <v>0</v>
      </c>
      <c r="BH181" s="55">
        <f>IF(N181="sníž. přenesená",J181,0)</f>
        <v>0</v>
      </c>
      <c r="BI181" s="55">
        <f>IF(N181="nulová",J181,0)</f>
        <v>0</v>
      </c>
      <c r="BJ181" s="2" t="s">
        <v>42</v>
      </c>
      <c r="BK181" s="55">
        <f>ROUND(I181*H181,2)</f>
        <v>0</v>
      </c>
      <c r="BL181" s="2" t="s">
        <v>49</v>
      </c>
      <c r="BM181" s="54" t="s">
        <v>204</v>
      </c>
    </row>
    <row r="182" spans="2:47" s="65" customFormat="1" ht="18">
      <c r="B182" s="5"/>
      <c r="D182" s="56"/>
      <c r="F182" s="57" t="s">
        <v>156</v>
      </c>
      <c r="I182" s="123"/>
      <c r="K182" s="127"/>
      <c r="T182" s="59"/>
      <c r="AT182" s="2" t="s">
        <v>50</v>
      </c>
      <c r="AU182" s="2" t="s">
        <v>42</v>
      </c>
    </row>
    <row r="183" spans="2:65" s="65" customFormat="1" ht="16.5" customHeight="1">
      <c r="B183" s="5"/>
      <c r="C183" s="137">
        <v>68</v>
      </c>
      <c r="D183" s="137" t="s">
        <v>45</v>
      </c>
      <c r="E183" s="138" t="s">
        <v>277</v>
      </c>
      <c r="F183" s="139" t="s">
        <v>244</v>
      </c>
      <c r="G183" s="140" t="s">
        <v>48</v>
      </c>
      <c r="H183" s="141">
        <v>2</v>
      </c>
      <c r="I183" s="61">
        <v>0</v>
      </c>
      <c r="J183" s="142">
        <f>H183*I183</f>
        <v>0</v>
      </c>
      <c r="K183" s="143"/>
      <c r="L183" s="144"/>
      <c r="M183" s="145"/>
      <c r="N183" s="145"/>
      <c r="O183" s="52">
        <v>0</v>
      </c>
      <c r="P183" s="52">
        <f>O183*H183</f>
        <v>0</v>
      </c>
      <c r="Q183" s="52">
        <v>0</v>
      </c>
      <c r="R183" s="52">
        <f>Q183*H183</f>
        <v>0</v>
      </c>
      <c r="S183" s="52">
        <v>0</v>
      </c>
      <c r="T183" s="53">
        <f>S183*H183</f>
        <v>0</v>
      </c>
      <c r="AR183" s="54" t="s">
        <v>49</v>
      </c>
      <c r="AT183" s="54" t="s">
        <v>45</v>
      </c>
      <c r="AU183" s="54" t="s">
        <v>42</v>
      </c>
      <c r="AY183" s="2" t="s">
        <v>44</v>
      </c>
      <c r="BE183" s="55">
        <f>IF(N183="základní",J183,0)</f>
        <v>0</v>
      </c>
      <c r="BF183" s="55">
        <f>IF(N183="snížená",J183,0)</f>
        <v>0</v>
      </c>
      <c r="BG183" s="55">
        <f>IF(N183="zákl. přenesená",J183,0)</f>
        <v>0</v>
      </c>
      <c r="BH183" s="55">
        <f>IF(N183="sníž. přenesená",J183,0)</f>
        <v>0</v>
      </c>
      <c r="BI183" s="55">
        <f>IF(N183="nulová",J183,0)</f>
        <v>0</v>
      </c>
      <c r="BJ183" s="2" t="s">
        <v>42</v>
      </c>
      <c r="BK183" s="55">
        <f>ROUND(I183*H183,2)</f>
        <v>0</v>
      </c>
      <c r="BL183" s="2" t="s">
        <v>49</v>
      </c>
      <c r="BM183" s="54" t="s">
        <v>204</v>
      </c>
    </row>
    <row r="184" spans="2:47" s="65" customFormat="1" ht="18">
      <c r="B184" s="5"/>
      <c r="D184" s="56"/>
      <c r="F184" s="57" t="s">
        <v>156</v>
      </c>
      <c r="I184" s="123"/>
      <c r="K184" s="127"/>
      <c r="T184" s="59"/>
      <c r="AT184" s="2" t="s">
        <v>50</v>
      </c>
      <c r="AU184" s="2" t="s">
        <v>42</v>
      </c>
    </row>
    <row r="185" spans="2:65" s="65" customFormat="1" ht="16.5" customHeight="1">
      <c r="B185" s="5"/>
      <c r="C185" s="137">
        <v>69</v>
      </c>
      <c r="D185" s="137" t="s">
        <v>45</v>
      </c>
      <c r="E185" s="138" t="s">
        <v>278</v>
      </c>
      <c r="F185" s="139" t="s">
        <v>244</v>
      </c>
      <c r="G185" s="140" t="s">
        <v>48</v>
      </c>
      <c r="H185" s="141">
        <v>4</v>
      </c>
      <c r="I185" s="61">
        <v>0</v>
      </c>
      <c r="J185" s="142">
        <f>H185*I185</f>
        <v>0</v>
      </c>
      <c r="K185" s="143"/>
      <c r="L185" s="144"/>
      <c r="M185" s="145"/>
      <c r="N185" s="145"/>
      <c r="O185" s="52">
        <v>0</v>
      </c>
      <c r="P185" s="52">
        <f>O185*H185</f>
        <v>0</v>
      </c>
      <c r="Q185" s="52">
        <v>0</v>
      </c>
      <c r="R185" s="52">
        <f>Q185*H185</f>
        <v>0</v>
      </c>
      <c r="S185" s="52">
        <v>0</v>
      </c>
      <c r="T185" s="53">
        <f>S185*H185</f>
        <v>0</v>
      </c>
      <c r="AR185" s="54" t="s">
        <v>49</v>
      </c>
      <c r="AT185" s="54" t="s">
        <v>45</v>
      </c>
      <c r="AU185" s="54" t="s">
        <v>42</v>
      </c>
      <c r="AY185" s="2" t="s">
        <v>44</v>
      </c>
      <c r="BE185" s="55">
        <f>IF(N185="základní",J185,0)</f>
        <v>0</v>
      </c>
      <c r="BF185" s="55">
        <f>IF(N185="snížená",J185,0)</f>
        <v>0</v>
      </c>
      <c r="BG185" s="55">
        <f>IF(N185="zákl. přenesená",J185,0)</f>
        <v>0</v>
      </c>
      <c r="BH185" s="55">
        <f>IF(N185="sníž. přenesená",J185,0)</f>
        <v>0</v>
      </c>
      <c r="BI185" s="55">
        <f>IF(N185="nulová",J185,0)</f>
        <v>0</v>
      </c>
      <c r="BJ185" s="2" t="s">
        <v>42</v>
      </c>
      <c r="BK185" s="55">
        <f>ROUND(I185*H185,2)</f>
        <v>0</v>
      </c>
      <c r="BL185" s="2" t="s">
        <v>49</v>
      </c>
      <c r="BM185" s="54" t="s">
        <v>204</v>
      </c>
    </row>
    <row r="186" spans="2:47" s="65" customFormat="1" ht="18">
      <c r="B186" s="5"/>
      <c r="D186" s="56"/>
      <c r="F186" s="57" t="s">
        <v>156</v>
      </c>
      <c r="I186" s="123"/>
      <c r="K186" s="127"/>
      <c r="T186" s="59"/>
      <c r="AT186" s="2" t="s">
        <v>50</v>
      </c>
      <c r="AU186" s="2" t="s">
        <v>42</v>
      </c>
    </row>
    <row r="187" spans="2:65" s="65" customFormat="1" ht="16.5" customHeight="1">
      <c r="B187" s="5"/>
      <c r="C187" s="137">
        <v>70</v>
      </c>
      <c r="D187" s="137" t="s">
        <v>45</v>
      </c>
      <c r="E187" s="138" t="s">
        <v>279</v>
      </c>
      <c r="F187" s="139" t="s">
        <v>244</v>
      </c>
      <c r="G187" s="140" t="s">
        <v>48</v>
      </c>
      <c r="H187" s="141">
        <v>6</v>
      </c>
      <c r="I187" s="61">
        <v>0</v>
      </c>
      <c r="J187" s="142">
        <f>H187*I187</f>
        <v>0</v>
      </c>
      <c r="K187" s="143"/>
      <c r="L187" s="144"/>
      <c r="M187" s="145"/>
      <c r="N187" s="145"/>
      <c r="O187" s="52">
        <v>0</v>
      </c>
      <c r="P187" s="52">
        <f>O187*H187</f>
        <v>0</v>
      </c>
      <c r="Q187" s="52">
        <v>0</v>
      </c>
      <c r="R187" s="52">
        <f>Q187*H187</f>
        <v>0</v>
      </c>
      <c r="S187" s="52">
        <v>0</v>
      </c>
      <c r="T187" s="53">
        <f>S187*H187</f>
        <v>0</v>
      </c>
      <c r="AR187" s="54" t="s">
        <v>49</v>
      </c>
      <c r="AT187" s="54" t="s">
        <v>45</v>
      </c>
      <c r="AU187" s="54" t="s">
        <v>42</v>
      </c>
      <c r="AY187" s="2" t="s">
        <v>44</v>
      </c>
      <c r="BE187" s="55">
        <f>IF(N187="základní",J187,0)</f>
        <v>0</v>
      </c>
      <c r="BF187" s="55">
        <f>IF(N187="snížená",J187,0)</f>
        <v>0</v>
      </c>
      <c r="BG187" s="55">
        <f>IF(N187="zákl. přenesená",J187,0)</f>
        <v>0</v>
      </c>
      <c r="BH187" s="55">
        <f>IF(N187="sníž. přenesená",J187,0)</f>
        <v>0</v>
      </c>
      <c r="BI187" s="55">
        <f>IF(N187="nulová",J187,0)</f>
        <v>0</v>
      </c>
      <c r="BJ187" s="2" t="s">
        <v>42</v>
      </c>
      <c r="BK187" s="55">
        <f>ROUND(I187*H187,2)</f>
        <v>0</v>
      </c>
      <c r="BL187" s="2" t="s">
        <v>49</v>
      </c>
      <c r="BM187" s="54" t="s">
        <v>204</v>
      </c>
    </row>
    <row r="188" spans="2:47" s="65" customFormat="1" ht="18">
      <c r="B188" s="5"/>
      <c r="D188" s="56"/>
      <c r="F188" s="57" t="s">
        <v>156</v>
      </c>
      <c r="I188" s="123"/>
      <c r="K188" s="127"/>
      <c r="T188" s="59"/>
      <c r="AT188" s="2" t="s">
        <v>50</v>
      </c>
      <c r="AU188" s="2" t="s">
        <v>42</v>
      </c>
    </row>
    <row r="189" spans="2:65" s="65" customFormat="1" ht="16.5" customHeight="1">
      <c r="B189" s="5"/>
      <c r="C189" s="137">
        <v>71</v>
      </c>
      <c r="D189" s="137" t="s">
        <v>45</v>
      </c>
      <c r="E189" s="138" t="s">
        <v>280</v>
      </c>
      <c r="F189" s="139" t="s">
        <v>281</v>
      </c>
      <c r="G189" s="140" t="s">
        <v>48</v>
      </c>
      <c r="H189" s="141">
        <v>2</v>
      </c>
      <c r="I189" s="61">
        <v>0</v>
      </c>
      <c r="J189" s="142">
        <f>H189*I189</f>
        <v>0</v>
      </c>
      <c r="K189" s="143"/>
      <c r="L189" s="144"/>
      <c r="M189" s="145"/>
      <c r="N189" s="145"/>
      <c r="O189" s="52">
        <v>0</v>
      </c>
      <c r="P189" s="52">
        <f>O189*H189</f>
        <v>0</v>
      </c>
      <c r="Q189" s="52">
        <v>0</v>
      </c>
      <c r="R189" s="52">
        <f>Q189*H189</f>
        <v>0</v>
      </c>
      <c r="S189" s="52">
        <v>0</v>
      </c>
      <c r="T189" s="53">
        <f>S189*H189</f>
        <v>0</v>
      </c>
      <c r="AR189" s="54" t="s">
        <v>49</v>
      </c>
      <c r="AT189" s="54" t="s">
        <v>45</v>
      </c>
      <c r="AU189" s="54" t="s">
        <v>42</v>
      </c>
      <c r="AY189" s="2" t="s">
        <v>44</v>
      </c>
      <c r="BE189" s="55">
        <f>IF(N189="základní",J189,0)</f>
        <v>0</v>
      </c>
      <c r="BF189" s="55">
        <f>IF(N189="snížená",J189,0)</f>
        <v>0</v>
      </c>
      <c r="BG189" s="55">
        <f>IF(N189="zákl. přenesená",J189,0)</f>
        <v>0</v>
      </c>
      <c r="BH189" s="55">
        <f>IF(N189="sníž. přenesená",J189,0)</f>
        <v>0</v>
      </c>
      <c r="BI189" s="55">
        <f>IF(N189="nulová",J189,0)</f>
        <v>0</v>
      </c>
      <c r="BJ189" s="2" t="s">
        <v>42</v>
      </c>
      <c r="BK189" s="55">
        <f>ROUND(I189*H189,2)</f>
        <v>0</v>
      </c>
      <c r="BL189" s="2" t="s">
        <v>49</v>
      </c>
      <c r="BM189" s="54" t="s">
        <v>204</v>
      </c>
    </row>
    <row r="190" spans="2:47" s="65" customFormat="1" ht="18">
      <c r="B190" s="5"/>
      <c r="D190" s="56"/>
      <c r="F190" s="57" t="s">
        <v>156</v>
      </c>
      <c r="I190" s="123"/>
      <c r="K190" s="127"/>
      <c r="T190" s="59"/>
      <c r="AT190" s="2" t="s">
        <v>50</v>
      </c>
      <c r="AU190" s="2" t="s">
        <v>42</v>
      </c>
    </row>
    <row r="191" spans="2:65" s="65" customFormat="1" ht="16.5" customHeight="1">
      <c r="B191" s="5"/>
      <c r="C191" s="137">
        <v>72</v>
      </c>
      <c r="D191" s="137" t="s">
        <v>45</v>
      </c>
      <c r="E191" s="138" t="s">
        <v>282</v>
      </c>
      <c r="F191" s="139" t="s">
        <v>244</v>
      </c>
      <c r="G191" s="140" t="s">
        <v>48</v>
      </c>
      <c r="H191" s="141">
        <v>1</v>
      </c>
      <c r="I191" s="61">
        <v>0</v>
      </c>
      <c r="J191" s="142">
        <f>H191*I191</f>
        <v>0</v>
      </c>
      <c r="K191" s="143"/>
      <c r="L191" s="144"/>
      <c r="M191" s="145"/>
      <c r="N191" s="145"/>
      <c r="O191" s="52">
        <v>0</v>
      </c>
      <c r="P191" s="52">
        <f>O191*H191</f>
        <v>0</v>
      </c>
      <c r="Q191" s="52">
        <v>0</v>
      </c>
      <c r="R191" s="52">
        <f>Q191*H191</f>
        <v>0</v>
      </c>
      <c r="S191" s="52">
        <v>0</v>
      </c>
      <c r="T191" s="53">
        <f>S191*H191</f>
        <v>0</v>
      </c>
      <c r="AR191" s="54" t="s">
        <v>49</v>
      </c>
      <c r="AT191" s="54" t="s">
        <v>45</v>
      </c>
      <c r="AU191" s="54" t="s">
        <v>42</v>
      </c>
      <c r="AY191" s="2" t="s">
        <v>44</v>
      </c>
      <c r="BE191" s="55">
        <f>IF(N191="základní",J191,0)</f>
        <v>0</v>
      </c>
      <c r="BF191" s="55">
        <f>IF(N191="snížená",J191,0)</f>
        <v>0</v>
      </c>
      <c r="BG191" s="55">
        <f>IF(N191="zákl. přenesená",J191,0)</f>
        <v>0</v>
      </c>
      <c r="BH191" s="55">
        <f>IF(N191="sníž. přenesená",J191,0)</f>
        <v>0</v>
      </c>
      <c r="BI191" s="55">
        <f>IF(N191="nulová",J191,0)</f>
        <v>0</v>
      </c>
      <c r="BJ191" s="2" t="s">
        <v>42</v>
      </c>
      <c r="BK191" s="55">
        <f>ROUND(I191*H191,2)</f>
        <v>0</v>
      </c>
      <c r="BL191" s="2" t="s">
        <v>49</v>
      </c>
      <c r="BM191" s="54" t="s">
        <v>204</v>
      </c>
    </row>
    <row r="192" spans="2:47" s="65" customFormat="1" ht="18">
      <c r="B192" s="5"/>
      <c r="D192" s="56"/>
      <c r="F192" s="57" t="s">
        <v>156</v>
      </c>
      <c r="I192" s="123"/>
      <c r="K192" s="127"/>
      <c r="T192" s="59"/>
      <c r="AT192" s="2" t="s">
        <v>50</v>
      </c>
      <c r="AU192" s="2" t="s">
        <v>42</v>
      </c>
    </row>
    <row r="193" spans="2:65" s="65" customFormat="1" ht="16.5" customHeight="1">
      <c r="B193" s="5"/>
      <c r="C193" s="137">
        <v>73</v>
      </c>
      <c r="D193" s="137" t="s">
        <v>45</v>
      </c>
      <c r="E193" s="138" t="s">
        <v>283</v>
      </c>
      <c r="F193" s="139" t="s">
        <v>284</v>
      </c>
      <c r="G193" s="140" t="s">
        <v>48</v>
      </c>
      <c r="H193" s="141">
        <v>1</v>
      </c>
      <c r="I193" s="61">
        <v>0</v>
      </c>
      <c r="J193" s="142">
        <f>H193*I193</f>
        <v>0</v>
      </c>
      <c r="K193" s="143"/>
      <c r="L193" s="144"/>
      <c r="M193" s="145"/>
      <c r="N193" s="145"/>
      <c r="O193" s="52">
        <v>0</v>
      </c>
      <c r="P193" s="52">
        <f>O193*H193</f>
        <v>0</v>
      </c>
      <c r="Q193" s="52">
        <v>0</v>
      </c>
      <c r="R193" s="52">
        <f>Q193*H193</f>
        <v>0</v>
      </c>
      <c r="S193" s="52">
        <v>0</v>
      </c>
      <c r="T193" s="53">
        <f>S193*H193</f>
        <v>0</v>
      </c>
      <c r="AR193" s="54" t="s">
        <v>49</v>
      </c>
      <c r="AT193" s="54" t="s">
        <v>45</v>
      </c>
      <c r="AU193" s="54" t="s">
        <v>42</v>
      </c>
      <c r="AY193" s="2" t="s">
        <v>44</v>
      </c>
      <c r="BE193" s="55">
        <f>IF(N193="základní",J193,0)</f>
        <v>0</v>
      </c>
      <c r="BF193" s="55">
        <f>IF(N193="snížená",J193,0)</f>
        <v>0</v>
      </c>
      <c r="BG193" s="55">
        <f>IF(N193="zákl. přenesená",J193,0)</f>
        <v>0</v>
      </c>
      <c r="BH193" s="55">
        <f>IF(N193="sníž. přenesená",J193,0)</f>
        <v>0</v>
      </c>
      <c r="BI193" s="55">
        <f>IF(N193="nulová",J193,0)</f>
        <v>0</v>
      </c>
      <c r="BJ193" s="2" t="s">
        <v>42</v>
      </c>
      <c r="BK193" s="55">
        <f>ROUND(I193*H193,2)</f>
        <v>0</v>
      </c>
      <c r="BL193" s="2" t="s">
        <v>49</v>
      </c>
      <c r="BM193" s="54" t="s">
        <v>204</v>
      </c>
    </row>
    <row r="194" spans="2:47" s="65" customFormat="1" ht="18">
      <c r="B194" s="5"/>
      <c r="D194" s="56"/>
      <c r="F194" s="57" t="s">
        <v>156</v>
      </c>
      <c r="I194" s="123"/>
      <c r="K194" s="127"/>
      <c r="T194" s="59"/>
      <c r="AT194" s="2" t="s">
        <v>50</v>
      </c>
      <c r="AU194" s="2" t="s">
        <v>42</v>
      </c>
    </row>
    <row r="195" spans="2:65" s="65" customFormat="1" ht="16.5" customHeight="1">
      <c r="B195" s="5"/>
      <c r="C195" s="137">
        <v>74</v>
      </c>
      <c r="D195" s="137" t="s">
        <v>45</v>
      </c>
      <c r="E195" s="138" t="s">
        <v>285</v>
      </c>
      <c r="F195" s="139" t="s">
        <v>244</v>
      </c>
      <c r="G195" s="140" t="s">
        <v>48</v>
      </c>
      <c r="H195" s="141">
        <v>1</v>
      </c>
      <c r="I195" s="61">
        <v>0</v>
      </c>
      <c r="J195" s="142">
        <f>H195*I195</f>
        <v>0</v>
      </c>
      <c r="K195" s="143"/>
      <c r="L195" s="144"/>
      <c r="M195" s="145"/>
      <c r="N195" s="145"/>
      <c r="O195" s="52">
        <v>0</v>
      </c>
      <c r="P195" s="52">
        <f>O195*H195</f>
        <v>0</v>
      </c>
      <c r="Q195" s="52">
        <v>0</v>
      </c>
      <c r="R195" s="52">
        <f>Q195*H195</f>
        <v>0</v>
      </c>
      <c r="S195" s="52">
        <v>0</v>
      </c>
      <c r="T195" s="53">
        <f>S195*H195</f>
        <v>0</v>
      </c>
      <c r="AR195" s="54" t="s">
        <v>49</v>
      </c>
      <c r="AT195" s="54" t="s">
        <v>45</v>
      </c>
      <c r="AU195" s="54" t="s">
        <v>42</v>
      </c>
      <c r="AY195" s="2" t="s">
        <v>44</v>
      </c>
      <c r="BE195" s="55">
        <f>IF(N195="základní",J195,0)</f>
        <v>0</v>
      </c>
      <c r="BF195" s="55">
        <f>IF(N195="snížená",J195,0)</f>
        <v>0</v>
      </c>
      <c r="BG195" s="55">
        <f>IF(N195="zákl. přenesená",J195,0)</f>
        <v>0</v>
      </c>
      <c r="BH195" s="55">
        <f>IF(N195="sníž. přenesená",J195,0)</f>
        <v>0</v>
      </c>
      <c r="BI195" s="55">
        <f>IF(N195="nulová",J195,0)</f>
        <v>0</v>
      </c>
      <c r="BJ195" s="2" t="s">
        <v>42</v>
      </c>
      <c r="BK195" s="55">
        <f>ROUND(I195*H195,2)</f>
        <v>0</v>
      </c>
      <c r="BL195" s="2" t="s">
        <v>49</v>
      </c>
      <c r="BM195" s="54" t="s">
        <v>204</v>
      </c>
    </row>
    <row r="196" spans="2:47" s="65" customFormat="1" ht="18">
      <c r="B196" s="5"/>
      <c r="D196" s="56"/>
      <c r="F196" s="57" t="s">
        <v>156</v>
      </c>
      <c r="I196" s="123"/>
      <c r="K196" s="127"/>
      <c r="T196" s="59"/>
      <c r="AT196" s="2" t="s">
        <v>50</v>
      </c>
      <c r="AU196" s="2" t="s">
        <v>42</v>
      </c>
    </row>
    <row r="197" spans="2:65" s="65" customFormat="1" ht="16.5" customHeight="1">
      <c r="B197" s="5"/>
      <c r="C197" s="137">
        <v>75</v>
      </c>
      <c r="D197" s="137" t="s">
        <v>45</v>
      </c>
      <c r="E197" s="138" t="s">
        <v>286</v>
      </c>
      <c r="F197" s="139" t="s">
        <v>244</v>
      </c>
      <c r="G197" s="140" t="s">
        <v>48</v>
      </c>
      <c r="H197" s="141">
        <v>1</v>
      </c>
      <c r="I197" s="61">
        <v>0</v>
      </c>
      <c r="J197" s="142">
        <f>H197*I197</f>
        <v>0</v>
      </c>
      <c r="K197" s="143"/>
      <c r="L197" s="144"/>
      <c r="M197" s="145"/>
      <c r="N197" s="145"/>
      <c r="O197" s="52">
        <v>0</v>
      </c>
      <c r="P197" s="52">
        <f>O197*H197</f>
        <v>0</v>
      </c>
      <c r="Q197" s="52">
        <v>0</v>
      </c>
      <c r="R197" s="52">
        <f>Q197*H197</f>
        <v>0</v>
      </c>
      <c r="S197" s="52">
        <v>0</v>
      </c>
      <c r="T197" s="53">
        <f>S197*H197</f>
        <v>0</v>
      </c>
      <c r="AR197" s="54" t="s">
        <v>49</v>
      </c>
      <c r="AT197" s="54" t="s">
        <v>45</v>
      </c>
      <c r="AU197" s="54" t="s">
        <v>42</v>
      </c>
      <c r="AY197" s="2" t="s">
        <v>44</v>
      </c>
      <c r="BE197" s="55">
        <f>IF(N197="základní",J197,0)</f>
        <v>0</v>
      </c>
      <c r="BF197" s="55">
        <f>IF(N197="snížená",J197,0)</f>
        <v>0</v>
      </c>
      <c r="BG197" s="55">
        <f>IF(N197="zákl. přenesená",J197,0)</f>
        <v>0</v>
      </c>
      <c r="BH197" s="55">
        <f>IF(N197="sníž. přenesená",J197,0)</f>
        <v>0</v>
      </c>
      <c r="BI197" s="55">
        <f>IF(N197="nulová",J197,0)</f>
        <v>0</v>
      </c>
      <c r="BJ197" s="2" t="s">
        <v>42</v>
      </c>
      <c r="BK197" s="55">
        <f>ROUND(I197*H197,2)</f>
        <v>0</v>
      </c>
      <c r="BL197" s="2" t="s">
        <v>49</v>
      </c>
      <c r="BM197" s="54" t="s">
        <v>204</v>
      </c>
    </row>
    <row r="198" spans="2:47" s="65" customFormat="1" ht="18">
      <c r="B198" s="5"/>
      <c r="D198" s="56"/>
      <c r="F198" s="57" t="s">
        <v>156</v>
      </c>
      <c r="I198" s="123"/>
      <c r="K198" s="127"/>
      <c r="T198" s="59"/>
      <c r="AT198" s="2" t="s">
        <v>50</v>
      </c>
      <c r="AU198" s="2" t="s">
        <v>42</v>
      </c>
    </row>
    <row r="199" spans="2:65" s="65" customFormat="1" ht="16.5" customHeight="1">
      <c r="B199" s="5"/>
      <c r="C199" s="137">
        <v>76</v>
      </c>
      <c r="D199" s="137" t="s">
        <v>45</v>
      </c>
      <c r="E199" s="138" t="s">
        <v>287</v>
      </c>
      <c r="F199" s="139" t="s">
        <v>250</v>
      </c>
      <c r="G199" s="140" t="s">
        <v>48</v>
      </c>
      <c r="H199" s="141">
        <v>1</v>
      </c>
      <c r="I199" s="61">
        <v>0</v>
      </c>
      <c r="J199" s="142">
        <f>H199*I199</f>
        <v>0</v>
      </c>
      <c r="K199" s="143"/>
      <c r="L199" s="144"/>
      <c r="M199" s="145"/>
      <c r="N199" s="145"/>
      <c r="O199" s="52">
        <v>0</v>
      </c>
      <c r="P199" s="52">
        <f>O199*H199</f>
        <v>0</v>
      </c>
      <c r="Q199" s="52">
        <v>0</v>
      </c>
      <c r="R199" s="52">
        <f>Q199*H199</f>
        <v>0</v>
      </c>
      <c r="S199" s="52">
        <v>0</v>
      </c>
      <c r="T199" s="53">
        <f>S199*H199</f>
        <v>0</v>
      </c>
      <c r="AR199" s="54" t="s">
        <v>49</v>
      </c>
      <c r="AT199" s="54" t="s">
        <v>45</v>
      </c>
      <c r="AU199" s="54" t="s">
        <v>42</v>
      </c>
      <c r="AY199" s="2" t="s">
        <v>44</v>
      </c>
      <c r="BE199" s="55">
        <f>IF(N199="základní",J199,0)</f>
        <v>0</v>
      </c>
      <c r="BF199" s="55">
        <f>IF(N199="snížená",J199,0)</f>
        <v>0</v>
      </c>
      <c r="BG199" s="55">
        <f>IF(N199="zákl. přenesená",J199,0)</f>
        <v>0</v>
      </c>
      <c r="BH199" s="55">
        <f>IF(N199="sníž. přenesená",J199,0)</f>
        <v>0</v>
      </c>
      <c r="BI199" s="55">
        <f>IF(N199="nulová",J199,0)</f>
        <v>0</v>
      </c>
      <c r="BJ199" s="2" t="s">
        <v>42</v>
      </c>
      <c r="BK199" s="55">
        <f>ROUND(I199*H199,2)</f>
        <v>0</v>
      </c>
      <c r="BL199" s="2" t="s">
        <v>49</v>
      </c>
      <c r="BM199" s="54" t="s">
        <v>204</v>
      </c>
    </row>
    <row r="200" spans="2:47" s="65" customFormat="1" ht="18">
      <c r="B200" s="5"/>
      <c r="D200" s="56"/>
      <c r="F200" s="57" t="s">
        <v>156</v>
      </c>
      <c r="I200" s="123"/>
      <c r="K200" s="127"/>
      <c r="T200" s="59"/>
      <c r="AT200" s="2" t="s">
        <v>50</v>
      </c>
      <c r="AU200" s="2" t="s">
        <v>42</v>
      </c>
    </row>
    <row r="201" spans="2:65" s="65" customFormat="1" ht="16.5" customHeight="1">
      <c r="B201" s="5"/>
      <c r="C201" s="137">
        <v>77</v>
      </c>
      <c r="D201" s="137" t="s">
        <v>45</v>
      </c>
      <c r="E201" s="138" t="s">
        <v>288</v>
      </c>
      <c r="F201" s="139" t="s">
        <v>244</v>
      </c>
      <c r="G201" s="140" t="s">
        <v>48</v>
      </c>
      <c r="H201" s="141">
        <v>2</v>
      </c>
      <c r="I201" s="61">
        <v>0</v>
      </c>
      <c r="J201" s="142">
        <f>H201*I201</f>
        <v>0</v>
      </c>
      <c r="K201" s="143"/>
      <c r="L201" s="144"/>
      <c r="M201" s="145"/>
      <c r="N201" s="145"/>
      <c r="O201" s="52">
        <v>0</v>
      </c>
      <c r="P201" s="52">
        <f>O201*H201</f>
        <v>0</v>
      </c>
      <c r="Q201" s="52">
        <v>0</v>
      </c>
      <c r="R201" s="52">
        <f>Q201*H201</f>
        <v>0</v>
      </c>
      <c r="S201" s="52">
        <v>0</v>
      </c>
      <c r="T201" s="53">
        <f>S201*H201</f>
        <v>0</v>
      </c>
      <c r="AR201" s="54" t="s">
        <v>49</v>
      </c>
      <c r="AT201" s="54" t="s">
        <v>45</v>
      </c>
      <c r="AU201" s="54" t="s">
        <v>42</v>
      </c>
      <c r="AY201" s="2" t="s">
        <v>44</v>
      </c>
      <c r="BE201" s="55">
        <f>IF(N201="základní",J201,0)</f>
        <v>0</v>
      </c>
      <c r="BF201" s="55">
        <f>IF(N201="snížená",J201,0)</f>
        <v>0</v>
      </c>
      <c r="BG201" s="55">
        <f>IF(N201="zákl. přenesená",J201,0)</f>
        <v>0</v>
      </c>
      <c r="BH201" s="55">
        <f>IF(N201="sníž. přenesená",J201,0)</f>
        <v>0</v>
      </c>
      <c r="BI201" s="55">
        <f>IF(N201="nulová",J201,0)</f>
        <v>0</v>
      </c>
      <c r="BJ201" s="2" t="s">
        <v>42</v>
      </c>
      <c r="BK201" s="55">
        <f>ROUND(I201*H201,2)</f>
        <v>0</v>
      </c>
      <c r="BL201" s="2" t="s">
        <v>49</v>
      </c>
      <c r="BM201" s="54" t="s">
        <v>204</v>
      </c>
    </row>
    <row r="202" spans="2:47" s="65" customFormat="1" ht="18">
      <c r="B202" s="5"/>
      <c r="D202" s="56"/>
      <c r="F202" s="57" t="s">
        <v>156</v>
      </c>
      <c r="I202" s="123"/>
      <c r="K202" s="127"/>
      <c r="T202" s="59"/>
      <c r="AT202" s="2" t="s">
        <v>50</v>
      </c>
      <c r="AU202" s="2" t="s">
        <v>42</v>
      </c>
    </row>
    <row r="203" spans="2:65" s="65" customFormat="1" ht="16.5" customHeight="1">
      <c r="B203" s="5"/>
      <c r="C203" s="137">
        <v>78</v>
      </c>
      <c r="D203" s="137" t="s">
        <v>45</v>
      </c>
      <c r="E203" s="138" t="s">
        <v>289</v>
      </c>
      <c r="F203" s="139" t="s">
        <v>290</v>
      </c>
      <c r="G203" s="140" t="s">
        <v>48</v>
      </c>
      <c r="H203" s="141">
        <v>4</v>
      </c>
      <c r="I203" s="61">
        <v>0</v>
      </c>
      <c r="J203" s="142">
        <f>H203*I203</f>
        <v>0</v>
      </c>
      <c r="K203" s="143"/>
      <c r="L203" s="144"/>
      <c r="M203" s="145"/>
      <c r="N203" s="145"/>
      <c r="O203" s="52">
        <v>0</v>
      </c>
      <c r="P203" s="52">
        <f>O203*H203</f>
        <v>0</v>
      </c>
      <c r="Q203" s="52">
        <v>0</v>
      </c>
      <c r="R203" s="52">
        <f>Q203*H203</f>
        <v>0</v>
      </c>
      <c r="S203" s="52">
        <v>0</v>
      </c>
      <c r="T203" s="53">
        <f>S203*H203</f>
        <v>0</v>
      </c>
      <c r="AR203" s="54" t="s">
        <v>49</v>
      </c>
      <c r="AT203" s="54" t="s">
        <v>45</v>
      </c>
      <c r="AU203" s="54" t="s">
        <v>42</v>
      </c>
      <c r="AY203" s="2" t="s">
        <v>44</v>
      </c>
      <c r="BE203" s="55">
        <f>IF(N203="základní",J203,0)</f>
        <v>0</v>
      </c>
      <c r="BF203" s="55">
        <f>IF(N203="snížená",J203,0)</f>
        <v>0</v>
      </c>
      <c r="BG203" s="55">
        <f>IF(N203="zákl. přenesená",J203,0)</f>
        <v>0</v>
      </c>
      <c r="BH203" s="55">
        <f>IF(N203="sníž. přenesená",J203,0)</f>
        <v>0</v>
      </c>
      <c r="BI203" s="55">
        <f>IF(N203="nulová",J203,0)</f>
        <v>0</v>
      </c>
      <c r="BJ203" s="2" t="s">
        <v>42</v>
      </c>
      <c r="BK203" s="55">
        <f>ROUND(I203*H203,2)</f>
        <v>0</v>
      </c>
      <c r="BL203" s="2" t="s">
        <v>49</v>
      </c>
      <c r="BM203" s="54" t="s">
        <v>204</v>
      </c>
    </row>
    <row r="204" spans="2:47" s="65" customFormat="1" ht="18">
      <c r="B204" s="5"/>
      <c r="D204" s="56"/>
      <c r="F204" s="57" t="s">
        <v>156</v>
      </c>
      <c r="I204" s="123"/>
      <c r="K204" s="127"/>
      <c r="T204" s="59"/>
      <c r="AT204" s="2" t="s">
        <v>50</v>
      </c>
      <c r="AU204" s="2" t="s">
        <v>42</v>
      </c>
    </row>
    <row r="205" spans="2:65" s="65" customFormat="1" ht="16.5" customHeight="1">
      <c r="B205" s="5"/>
      <c r="C205" s="137">
        <v>79</v>
      </c>
      <c r="D205" s="137" t="s">
        <v>45</v>
      </c>
      <c r="E205" s="138" t="s">
        <v>291</v>
      </c>
      <c r="F205" s="139" t="s">
        <v>292</v>
      </c>
      <c r="G205" s="140" t="s">
        <v>48</v>
      </c>
      <c r="H205" s="141">
        <v>1</v>
      </c>
      <c r="I205" s="61">
        <v>0</v>
      </c>
      <c r="J205" s="142">
        <f>H205*I205</f>
        <v>0</v>
      </c>
      <c r="K205" s="143"/>
      <c r="L205" s="144"/>
      <c r="M205" s="145"/>
      <c r="N205" s="145"/>
      <c r="O205" s="52">
        <v>0</v>
      </c>
      <c r="P205" s="52">
        <f>O205*H205</f>
        <v>0</v>
      </c>
      <c r="Q205" s="52">
        <v>0</v>
      </c>
      <c r="R205" s="52">
        <f>Q205*H205</f>
        <v>0</v>
      </c>
      <c r="S205" s="52">
        <v>0</v>
      </c>
      <c r="T205" s="53">
        <f>S205*H205</f>
        <v>0</v>
      </c>
      <c r="AR205" s="54" t="s">
        <v>49</v>
      </c>
      <c r="AT205" s="54" t="s">
        <v>45</v>
      </c>
      <c r="AU205" s="54" t="s">
        <v>42</v>
      </c>
      <c r="AY205" s="2" t="s">
        <v>44</v>
      </c>
      <c r="BE205" s="55">
        <f>IF(N205="základní",J205,0)</f>
        <v>0</v>
      </c>
      <c r="BF205" s="55">
        <f>IF(N205="snížená",J205,0)</f>
        <v>0</v>
      </c>
      <c r="BG205" s="55">
        <f>IF(N205="zákl. přenesená",J205,0)</f>
        <v>0</v>
      </c>
      <c r="BH205" s="55">
        <f>IF(N205="sníž. přenesená",J205,0)</f>
        <v>0</v>
      </c>
      <c r="BI205" s="55">
        <f>IF(N205="nulová",J205,0)</f>
        <v>0</v>
      </c>
      <c r="BJ205" s="2" t="s">
        <v>42</v>
      </c>
      <c r="BK205" s="55">
        <f>ROUND(I205*H205,2)</f>
        <v>0</v>
      </c>
      <c r="BL205" s="2" t="s">
        <v>49</v>
      </c>
      <c r="BM205" s="54" t="s">
        <v>204</v>
      </c>
    </row>
    <row r="206" spans="2:47" s="65" customFormat="1" ht="18">
      <c r="B206" s="5"/>
      <c r="D206" s="56"/>
      <c r="F206" s="57" t="s">
        <v>156</v>
      </c>
      <c r="I206" s="123"/>
      <c r="K206" s="127"/>
      <c r="T206" s="59"/>
      <c r="AT206" s="2" t="s">
        <v>50</v>
      </c>
      <c r="AU206" s="2" t="s">
        <v>42</v>
      </c>
    </row>
    <row r="207" spans="2:65" s="65" customFormat="1" ht="16.5" customHeight="1">
      <c r="B207" s="5"/>
      <c r="C207" s="137">
        <v>80</v>
      </c>
      <c r="D207" s="137" t="s">
        <v>45</v>
      </c>
      <c r="E207" s="138" t="s">
        <v>293</v>
      </c>
      <c r="F207" s="139" t="s">
        <v>294</v>
      </c>
      <c r="G207" s="140" t="s">
        <v>48</v>
      </c>
      <c r="H207" s="141">
        <v>1</v>
      </c>
      <c r="I207" s="61">
        <v>0</v>
      </c>
      <c r="J207" s="142">
        <f>H207*I207</f>
        <v>0</v>
      </c>
      <c r="K207" s="143"/>
      <c r="L207" s="144"/>
      <c r="M207" s="145"/>
      <c r="N207" s="145"/>
      <c r="O207" s="52">
        <v>0</v>
      </c>
      <c r="P207" s="52">
        <f>O207*H207</f>
        <v>0</v>
      </c>
      <c r="Q207" s="52">
        <v>0</v>
      </c>
      <c r="R207" s="52">
        <f>Q207*H207</f>
        <v>0</v>
      </c>
      <c r="S207" s="52">
        <v>0</v>
      </c>
      <c r="T207" s="53">
        <f>S207*H207</f>
        <v>0</v>
      </c>
      <c r="AR207" s="54" t="s">
        <v>49</v>
      </c>
      <c r="AT207" s="54" t="s">
        <v>45</v>
      </c>
      <c r="AU207" s="54" t="s">
        <v>42</v>
      </c>
      <c r="AY207" s="2" t="s">
        <v>44</v>
      </c>
      <c r="BE207" s="55">
        <f>IF(N207="základní",J207,0)</f>
        <v>0</v>
      </c>
      <c r="BF207" s="55">
        <f>IF(N207="snížená",J207,0)</f>
        <v>0</v>
      </c>
      <c r="BG207" s="55">
        <f>IF(N207="zákl. přenesená",J207,0)</f>
        <v>0</v>
      </c>
      <c r="BH207" s="55">
        <f>IF(N207="sníž. přenesená",J207,0)</f>
        <v>0</v>
      </c>
      <c r="BI207" s="55">
        <f>IF(N207="nulová",J207,0)</f>
        <v>0</v>
      </c>
      <c r="BJ207" s="2" t="s">
        <v>42</v>
      </c>
      <c r="BK207" s="55">
        <f>ROUND(I207*H207,2)</f>
        <v>0</v>
      </c>
      <c r="BL207" s="2" t="s">
        <v>49</v>
      </c>
      <c r="BM207" s="54" t="s">
        <v>204</v>
      </c>
    </row>
    <row r="208" spans="2:47" s="65" customFormat="1" ht="18">
      <c r="B208" s="5"/>
      <c r="D208" s="56"/>
      <c r="F208" s="57" t="s">
        <v>156</v>
      </c>
      <c r="I208" s="123"/>
      <c r="K208" s="127"/>
      <c r="T208" s="59"/>
      <c r="AT208" s="2" t="s">
        <v>50</v>
      </c>
      <c r="AU208" s="2" t="s">
        <v>42</v>
      </c>
    </row>
    <row r="209" spans="2:65" s="65" customFormat="1" ht="16.5" customHeight="1">
      <c r="B209" s="5"/>
      <c r="C209" s="137">
        <v>81</v>
      </c>
      <c r="D209" s="137" t="s">
        <v>45</v>
      </c>
      <c r="E209" s="138" t="s">
        <v>295</v>
      </c>
      <c r="F209" s="139" t="s">
        <v>296</v>
      </c>
      <c r="G209" s="140" t="s">
        <v>48</v>
      </c>
      <c r="H209" s="141">
        <v>8</v>
      </c>
      <c r="I209" s="61">
        <v>0</v>
      </c>
      <c r="J209" s="142">
        <f>H209*I209</f>
        <v>0</v>
      </c>
      <c r="K209" s="143"/>
      <c r="L209" s="144"/>
      <c r="M209" s="145"/>
      <c r="N209" s="145"/>
      <c r="O209" s="52">
        <v>0</v>
      </c>
      <c r="P209" s="52">
        <f>O209*H209</f>
        <v>0</v>
      </c>
      <c r="Q209" s="52">
        <v>0</v>
      </c>
      <c r="R209" s="52">
        <f>Q209*H209</f>
        <v>0</v>
      </c>
      <c r="S209" s="52">
        <v>0</v>
      </c>
      <c r="T209" s="53">
        <f>S209*H209</f>
        <v>0</v>
      </c>
      <c r="AR209" s="54" t="s">
        <v>49</v>
      </c>
      <c r="AT209" s="54" t="s">
        <v>45</v>
      </c>
      <c r="AU209" s="54" t="s">
        <v>42</v>
      </c>
      <c r="AY209" s="2" t="s">
        <v>44</v>
      </c>
      <c r="BE209" s="55">
        <f>IF(N209="základní",J209,0)</f>
        <v>0</v>
      </c>
      <c r="BF209" s="55">
        <f>IF(N209="snížená",J209,0)</f>
        <v>0</v>
      </c>
      <c r="BG209" s="55">
        <f>IF(N209="zákl. přenesená",J209,0)</f>
        <v>0</v>
      </c>
      <c r="BH209" s="55">
        <f>IF(N209="sníž. přenesená",J209,0)</f>
        <v>0</v>
      </c>
      <c r="BI209" s="55">
        <f>IF(N209="nulová",J209,0)</f>
        <v>0</v>
      </c>
      <c r="BJ209" s="2" t="s">
        <v>42</v>
      </c>
      <c r="BK209" s="55">
        <f>ROUND(I209*H209,2)</f>
        <v>0</v>
      </c>
      <c r="BL209" s="2" t="s">
        <v>49</v>
      </c>
      <c r="BM209" s="54" t="s">
        <v>204</v>
      </c>
    </row>
    <row r="210" spans="2:47" s="65" customFormat="1" ht="18">
      <c r="B210" s="5"/>
      <c r="D210" s="56"/>
      <c r="F210" s="57" t="s">
        <v>156</v>
      </c>
      <c r="I210" s="123"/>
      <c r="K210" s="127"/>
      <c r="T210" s="59"/>
      <c r="AT210" s="2" t="s">
        <v>50</v>
      </c>
      <c r="AU210" s="2" t="s">
        <v>42</v>
      </c>
    </row>
    <row r="211" spans="2:65" s="65" customFormat="1" ht="16.5" customHeight="1">
      <c r="B211" s="5"/>
      <c r="C211" s="137">
        <v>82</v>
      </c>
      <c r="D211" s="137" t="s">
        <v>45</v>
      </c>
      <c r="E211" s="138" t="s">
        <v>297</v>
      </c>
      <c r="F211" s="139" t="s">
        <v>298</v>
      </c>
      <c r="G211" s="140" t="s">
        <v>48</v>
      </c>
      <c r="H211" s="141">
        <v>1</v>
      </c>
      <c r="I211" s="61">
        <v>0</v>
      </c>
      <c r="J211" s="142">
        <f>H211*I211</f>
        <v>0</v>
      </c>
      <c r="K211" s="143"/>
      <c r="L211" s="144"/>
      <c r="M211" s="145"/>
      <c r="N211" s="145"/>
      <c r="O211" s="52">
        <v>0</v>
      </c>
      <c r="P211" s="52">
        <f>O211*H211</f>
        <v>0</v>
      </c>
      <c r="Q211" s="52">
        <v>0</v>
      </c>
      <c r="R211" s="52">
        <f>Q211*H211</f>
        <v>0</v>
      </c>
      <c r="S211" s="52">
        <v>0</v>
      </c>
      <c r="T211" s="53">
        <f>S211*H211</f>
        <v>0</v>
      </c>
      <c r="AR211" s="54" t="s">
        <v>49</v>
      </c>
      <c r="AT211" s="54" t="s">
        <v>45</v>
      </c>
      <c r="AU211" s="54" t="s">
        <v>42</v>
      </c>
      <c r="AY211" s="2" t="s">
        <v>44</v>
      </c>
      <c r="BE211" s="55">
        <f>IF(N211="základní",J211,0)</f>
        <v>0</v>
      </c>
      <c r="BF211" s="55">
        <f>IF(N211="snížená",J211,0)</f>
        <v>0</v>
      </c>
      <c r="BG211" s="55">
        <f>IF(N211="zákl. přenesená",J211,0)</f>
        <v>0</v>
      </c>
      <c r="BH211" s="55">
        <f>IF(N211="sníž. přenesená",J211,0)</f>
        <v>0</v>
      </c>
      <c r="BI211" s="55">
        <f>IF(N211="nulová",J211,0)</f>
        <v>0</v>
      </c>
      <c r="BJ211" s="2" t="s">
        <v>42</v>
      </c>
      <c r="BK211" s="55">
        <f>ROUND(I211*H211,2)</f>
        <v>0</v>
      </c>
      <c r="BL211" s="2" t="s">
        <v>49</v>
      </c>
      <c r="BM211" s="54" t="s">
        <v>204</v>
      </c>
    </row>
    <row r="212" spans="2:47" s="65" customFormat="1" ht="18">
      <c r="B212" s="5"/>
      <c r="D212" s="56"/>
      <c r="F212" s="57" t="s">
        <v>156</v>
      </c>
      <c r="I212" s="123"/>
      <c r="K212" s="127"/>
      <c r="T212" s="59"/>
      <c r="AT212" s="2" t="s">
        <v>50</v>
      </c>
      <c r="AU212" s="2" t="s">
        <v>42</v>
      </c>
    </row>
    <row r="213" spans="2:65" s="65" customFormat="1" ht="16" customHeight="1">
      <c r="B213" s="5"/>
      <c r="C213" s="137">
        <v>83</v>
      </c>
      <c r="D213" s="137" t="s">
        <v>45</v>
      </c>
      <c r="E213" s="138" t="s">
        <v>299</v>
      </c>
      <c r="F213" s="139" t="s">
        <v>300</v>
      </c>
      <c r="G213" s="140" t="s">
        <v>48</v>
      </c>
      <c r="H213" s="141">
        <v>1</v>
      </c>
      <c r="I213" s="61">
        <v>0</v>
      </c>
      <c r="J213" s="142">
        <f>H213*I213</f>
        <v>0</v>
      </c>
      <c r="K213" s="143"/>
      <c r="L213" s="144"/>
      <c r="M213" s="145"/>
      <c r="N213" s="145"/>
      <c r="O213" s="52">
        <v>0</v>
      </c>
      <c r="P213" s="52">
        <f>O213*H213</f>
        <v>0</v>
      </c>
      <c r="Q213" s="52">
        <v>0</v>
      </c>
      <c r="R213" s="52">
        <f>Q213*H213</f>
        <v>0</v>
      </c>
      <c r="S213" s="52">
        <v>0</v>
      </c>
      <c r="T213" s="53">
        <f>S213*H213</f>
        <v>0</v>
      </c>
      <c r="AR213" s="54" t="s">
        <v>49</v>
      </c>
      <c r="AT213" s="54" t="s">
        <v>45</v>
      </c>
      <c r="AU213" s="54" t="s">
        <v>42</v>
      </c>
      <c r="AY213" s="2" t="s">
        <v>44</v>
      </c>
      <c r="BE213" s="55">
        <f>IF(N213="základní",J213,0)</f>
        <v>0</v>
      </c>
      <c r="BF213" s="55">
        <f>IF(N213="snížená",J213,0)</f>
        <v>0</v>
      </c>
      <c r="BG213" s="55">
        <f>IF(N213="zákl. přenesená",J213,0)</f>
        <v>0</v>
      </c>
      <c r="BH213" s="55">
        <f>IF(N213="sníž. přenesená",J213,0)</f>
        <v>0</v>
      </c>
      <c r="BI213" s="55">
        <f>IF(N213="nulová",J213,0)</f>
        <v>0</v>
      </c>
      <c r="BJ213" s="2" t="s">
        <v>42</v>
      </c>
      <c r="BK213" s="55">
        <f>ROUND(I213*H213,2)</f>
        <v>0</v>
      </c>
      <c r="BL213" s="2" t="s">
        <v>49</v>
      </c>
      <c r="BM213" s="54" t="s">
        <v>204</v>
      </c>
    </row>
    <row r="214" spans="2:47" s="65" customFormat="1" ht="18">
      <c r="B214" s="5"/>
      <c r="D214" s="56"/>
      <c r="F214" s="57" t="s">
        <v>156</v>
      </c>
      <c r="I214" s="123"/>
      <c r="K214" s="127"/>
      <c r="T214" s="59"/>
      <c r="AT214" s="2" t="s">
        <v>50</v>
      </c>
      <c r="AU214" s="2" t="s">
        <v>42</v>
      </c>
    </row>
    <row r="215" spans="2:65" s="65" customFormat="1" ht="16.5" customHeight="1">
      <c r="B215" s="5"/>
      <c r="C215" s="137">
        <v>84</v>
      </c>
      <c r="D215" s="137" t="s">
        <v>45</v>
      </c>
      <c r="E215" s="138" t="s">
        <v>301</v>
      </c>
      <c r="F215" s="139" t="s">
        <v>302</v>
      </c>
      <c r="G215" s="140" t="s">
        <v>48</v>
      </c>
      <c r="H215" s="141">
        <v>2</v>
      </c>
      <c r="I215" s="61">
        <v>0</v>
      </c>
      <c r="J215" s="142">
        <f>H215*I215</f>
        <v>0</v>
      </c>
      <c r="K215" s="143"/>
      <c r="L215" s="144"/>
      <c r="M215" s="145"/>
      <c r="N215" s="145"/>
      <c r="O215" s="52">
        <v>0</v>
      </c>
      <c r="P215" s="52">
        <f>O215*H215</f>
        <v>0</v>
      </c>
      <c r="Q215" s="52">
        <v>0</v>
      </c>
      <c r="R215" s="52">
        <f>Q215*H215</f>
        <v>0</v>
      </c>
      <c r="S215" s="52">
        <v>0</v>
      </c>
      <c r="T215" s="53">
        <f>S215*H215</f>
        <v>0</v>
      </c>
      <c r="AR215" s="54" t="s">
        <v>49</v>
      </c>
      <c r="AT215" s="54" t="s">
        <v>45</v>
      </c>
      <c r="AU215" s="54" t="s">
        <v>42</v>
      </c>
      <c r="AY215" s="2" t="s">
        <v>44</v>
      </c>
      <c r="BE215" s="55">
        <f>IF(N215="základní",J215,0)</f>
        <v>0</v>
      </c>
      <c r="BF215" s="55">
        <f>IF(N215="snížená",J215,0)</f>
        <v>0</v>
      </c>
      <c r="BG215" s="55">
        <f>IF(N215="zákl. přenesená",J215,0)</f>
        <v>0</v>
      </c>
      <c r="BH215" s="55">
        <f>IF(N215="sníž. přenesená",J215,0)</f>
        <v>0</v>
      </c>
      <c r="BI215" s="55">
        <f>IF(N215="nulová",J215,0)</f>
        <v>0</v>
      </c>
      <c r="BJ215" s="2" t="s">
        <v>42</v>
      </c>
      <c r="BK215" s="55">
        <f>ROUND(I215*H215,2)</f>
        <v>0</v>
      </c>
      <c r="BL215" s="2" t="s">
        <v>49</v>
      </c>
      <c r="BM215" s="54" t="s">
        <v>204</v>
      </c>
    </row>
    <row r="216" spans="2:47" s="65" customFormat="1" ht="18">
      <c r="B216" s="5"/>
      <c r="D216" s="56"/>
      <c r="F216" s="57" t="s">
        <v>156</v>
      </c>
      <c r="I216" s="123"/>
      <c r="K216" s="127"/>
      <c r="T216" s="59"/>
      <c r="AT216" s="2" t="s">
        <v>50</v>
      </c>
      <c r="AU216" s="2" t="s">
        <v>42</v>
      </c>
    </row>
    <row r="217" spans="2:65" s="65" customFormat="1" ht="16.5" customHeight="1">
      <c r="B217" s="5"/>
      <c r="C217" s="137">
        <v>85</v>
      </c>
      <c r="D217" s="137" t="s">
        <v>45</v>
      </c>
      <c r="E217" s="138" t="s">
        <v>303</v>
      </c>
      <c r="F217" s="139" t="s">
        <v>304</v>
      </c>
      <c r="G217" s="140" t="s">
        <v>48</v>
      </c>
      <c r="H217" s="141">
        <v>1</v>
      </c>
      <c r="I217" s="61">
        <v>0</v>
      </c>
      <c r="J217" s="142">
        <f>H217*I217</f>
        <v>0</v>
      </c>
      <c r="K217" s="143"/>
      <c r="L217" s="144"/>
      <c r="M217" s="145"/>
      <c r="N217" s="145"/>
      <c r="O217" s="52">
        <v>0</v>
      </c>
      <c r="P217" s="52">
        <f>O217*H217</f>
        <v>0</v>
      </c>
      <c r="Q217" s="52">
        <v>0</v>
      </c>
      <c r="R217" s="52">
        <f>Q217*H217</f>
        <v>0</v>
      </c>
      <c r="S217" s="52">
        <v>0</v>
      </c>
      <c r="T217" s="53">
        <f>S217*H217</f>
        <v>0</v>
      </c>
      <c r="AR217" s="54" t="s">
        <v>49</v>
      </c>
      <c r="AT217" s="54" t="s">
        <v>45</v>
      </c>
      <c r="AU217" s="54" t="s">
        <v>42</v>
      </c>
      <c r="AY217" s="2" t="s">
        <v>44</v>
      </c>
      <c r="BE217" s="55">
        <f>IF(N217="základní",J217,0)</f>
        <v>0</v>
      </c>
      <c r="BF217" s="55">
        <f>IF(N217="snížená",J217,0)</f>
        <v>0</v>
      </c>
      <c r="BG217" s="55">
        <f>IF(N217="zákl. přenesená",J217,0)</f>
        <v>0</v>
      </c>
      <c r="BH217" s="55">
        <f>IF(N217="sníž. přenesená",J217,0)</f>
        <v>0</v>
      </c>
      <c r="BI217" s="55">
        <f>IF(N217="nulová",J217,0)</f>
        <v>0</v>
      </c>
      <c r="BJ217" s="2" t="s">
        <v>42</v>
      </c>
      <c r="BK217" s="55">
        <f>ROUND(I217*H217,2)</f>
        <v>0</v>
      </c>
      <c r="BL217" s="2" t="s">
        <v>49</v>
      </c>
      <c r="BM217" s="54" t="s">
        <v>204</v>
      </c>
    </row>
    <row r="218" spans="2:47" s="65" customFormat="1" ht="18">
      <c r="B218" s="5"/>
      <c r="D218" s="56"/>
      <c r="F218" s="57" t="s">
        <v>156</v>
      </c>
      <c r="I218" s="123"/>
      <c r="K218" s="127"/>
      <c r="T218" s="59"/>
      <c r="AT218" s="2" t="s">
        <v>50</v>
      </c>
      <c r="AU218" s="2" t="s">
        <v>42</v>
      </c>
    </row>
    <row r="219" spans="2:65" s="65" customFormat="1" ht="16.5" customHeight="1">
      <c r="B219" s="5"/>
      <c r="C219" s="137">
        <v>86</v>
      </c>
      <c r="D219" s="137" t="s">
        <v>45</v>
      </c>
      <c r="E219" s="138" t="s">
        <v>305</v>
      </c>
      <c r="F219" s="139" t="s">
        <v>306</v>
      </c>
      <c r="G219" s="140" t="s">
        <v>48</v>
      </c>
      <c r="H219" s="141">
        <v>3</v>
      </c>
      <c r="I219" s="61">
        <v>0</v>
      </c>
      <c r="J219" s="142">
        <f>H219*I219</f>
        <v>0</v>
      </c>
      <c r="K219" s="143"/>
      <c r="L219" s="144"/>
      <c r="M219" s="145"/>
      <c r="N219" s="145"/>
      <c r="O219" s="52">
        <v>0</v>
      </c>
      <c r="P219" s="52">
        <f>O219*H219</f>
        <v>0</v>
      </c>
      <c r="Q219" s="52">
        <v>0</v>
      </c>
      <c r="R219" s="52">
        <f>Q219*H219</f>
        <v>0</v>
      </c>
      <c r="S219" s="52">
        <v>0</v>
      </c>
      <c r="T219" s="53">
        <f>S219*H219</f>
        <v>0</v>
      </c>
      <c r="AR219" s="54" t="s">
        <v>49</v>
      </c>
      <c r="AT219" s="54" t="s">
        <v>45</v>
      </c>
      <c r="AU219" s="54" t="s">
        <v>42</v>
      </c>
      <c r="AY219" s="2" t="s">
        <v>44</v>
      </c>
      <c r="BE219" s="55">
        <f>IF(N219="základní",J219,0)</f>
        <v>0</v>
      </c>
      <c r="BF219" s="55">
        <f>IF(N219="snížená",J219,0)</f>
        <v>0</v>
      </c>
      <c r="BG219" s="55">
        <f>IF(N219="zákl. přenesená",J219,0)</f>
        <v>0</v>
      </c>
      <c r="BH219" s="55">
        <f>IF(N219="sníž. přenesená",J219,0)</f>
        <v>0</v>
      </c>
      <c r="BI219" s="55">
        <f>IF(N219="nulová",J219,0)</f>
        <v>0</v>
      </c>
      <c r="BJ219" s="2" t="s">
        <v>42</v>
      </c>
      <c r="BK219" s="55">
        <f>ROUND(I219*H219,2)</f>
        <v>0</v>
      </c>
      <c r="BL219" s="2" t="s">
        <v>49</v>
      </c>
      <c r="BM219" s="54" t="s">
        <v>204</v>
      </c>
    </row>
    <row r="220" spans="2:47" s="65" customFormat="1" ht="18">
      <c r="B220" s="5"/>
      <c r="D220" s="56"/>
      <c r="F220" s="57" t="s">
        <v>156</v>
      </c>
      <c r="I220" s="123"/>
      <c r="K220" s="127"/>
      <c r="T220" s="59"/>
      <c r="AT220" s="2" t="s">
        <v>50</v>
      </c>
      <c r="AU220" s="2" t="s">
        <v>42</v>
      </c>
    </row>
    <row r="221" spans="2:65" s="65" customFormat="1" ht="17.5" customHeight="1">
      <c r="B221" s="5"/>
      <c r="C221" s="137">
        <v>87</v>
      </c>
      <c r="D221" s="137" t="s">
        <v>45</v>
      </c>
      <c r="E221" s="138" t="s">
        <v>307</v>
      </c>
      <c r="F221" s="139" t="s">
        <v>308</v>
      </c>
      <c r="G221" s="140" t="s">
        <v>48</v>
      </c>
      <c r="H221" s="141">
        <v>1</v>
      </c>
      <c r="I221" s="61">
        <v>0</v>
      </c>
      <c r="J221" s="142">
        <f>H221*I221</f>
        <v>0</v>
      </c>
      <c r="K221" s="143"/>
      <c r="L221" s="144"/>
      <c r="M221" s="145"/>
      <c r="N221" s="145"/>
      <c r="O221" s="52">
        <v>0</v>
      </c>
      <c r="P221" s="52">
        <f>O221*H221</f>
        <v>0</v>
      </c>
      <c r="Q221" s="52">
        <v>0</v>
      </c>
      <c r="R221" s="52">
        <f>Q221*H221</f>
        <v>0</v>
      </c>
      <c r="S221" s="52">
        <v>0</v>
      </c>
      <c r="T221" s="53">
        <f>S221*H221</f>
        <v>0</v>
      </c>
      <c r="AR221" s="54" t="s">
        <v>49</v>
      </c>
      <c r="AT221" s="54" t="s">
        <v>45</v>
      </c>
      <c r="AU221" s="54" t="s">
        <v>42</v>
      </c>
      <c r="AY221" s="2" t="s">
        <v>44</v>
      </c>
      <c r="BE221" s="55">
        <f>IF(N221="základní",J221,0)</f>
        <v>0</v>
      </c>
      <c r="BF221" s="55">
        <f>IF(N221="snížená",J221,0)</f>
        <v>0</v>
      </c>
      <c r="BG221" s="55">
        <f>IF(N221="zákl. přenesená",J221,0)</f>
        <v>0</v>
      </c>
      <c r="BH221" s="55">
        <f>IF(N221="sníž. přenesená",J221,0)</f>
        <v>0</v>
      </c>
      <c r="BI221" s="55">
        <f>IF(N221="nulová",J221,0)</f>
        <v>0</v>
      </c>
      <c r="BJ221" s="2" t="s">
        <v>42</v>
      </c>
      <c r="BK221" s="55">
        <f>ROUND(I221*H221,2)</f>
        <v>0</v>
      </c>
      <c r="BL221" s="2" t="s">
        <v>49</v>
      </c>
      <c r="BM221" s="54" t="s">
        <v>204</v>
      </c>
    </row>
    <row r="222" spans="2:47" s="65" customFormat="1" ht="18">
      <c r="B222" s="5"/>
      <c r="D222" s="56"/>
      <c r="F222" s="57" t="s">
        <v>156</v>
      </c>
      <c r="I222" s="123"/>
      <c r="K222" s="127"/>
      <c r="T222" s="59"/>
      <c r="AT222" s="2" t="s">
        <v>50</v>
      </c>
      <c r="AU222" s="2" t="s">
        <v>42</v>
      </c>
    </row>
    <row r="223" spans="2:65" s="65" customFormat="1" ht="16.5" customHeight="1">
      <c r="B223" s="5"/>
      <c r="C223" s="137">
        <v>88</v>
      </c>
      <c r="D223" s="137" t="s">
        <v>45</v>
      </c>
      <c r="E223" s="138" t="s">
        <v>309</v>
      </c>
      <c r="F223" s="139" t="s">
        <v>310</v>
      </c>
      <c r="G223" s="140" t="s">
        <v>48</v>
      </c>
      <c r="H223" s="141">
        <v>1</v>
      </c>
      <c r="I223" s="61">
        <v>0</v>
      </c>
      <c r="J223" s="142">
        <f>H223*I223</f>
        <v>0</v>
      </c>
      <c r="K223" s="143"/>
      <c r="L223" s="144"/>
      <c r="M223" s="145"/>
      <c r="N223" s="145"/>
      <c r="O223" s="52">
        <v>0</v>
      </c>
      <c r="P223" s="52">
        <f>O223*H223</f>
        <v>0</v>
      </c>
      <c r="Q223" s="52">
        <v>0</v>
      </c>
      <c r="R223" s="52">
        <f>Q223*H223</f>
        <v>0</v>
      </c>
      <c r="S223" s="52">
        <v>0</v>
      </c>
      <c r="T223" s="53">
        <f>S223*H223</f>
        <v>0</v>
      </c>
      <c r="AR223" s="54" t="s">
        <v>49</v>
      </c>
      <c r="AT223" s="54" t="s">
        <v>45</v>
      </c>
      <c r="AU223" s="54" t="s">
        <v>42</v>
      </c>
      <c r="AY223" s="2" t="s">
        <v>44</v>
      </c>
      <c r="BE223" s="55">
        <f>IF(N223="základní",J223,0)</f>
        <v>0</v>
      </c>
      <c r="BF223" s="55">
        <f>IF(N223="snížená",J223,0)</f>
        <v>0</v>
      </c>
      <c r="BG223" s="55">
        <f>IF(N223="zákl. přenesená",J223,0)</f>
        <v>0</v>
      </c>
      <c r="BH223" s="55">
        <f>IF(N223="sníž. přenesená",J223,0)</f>
        <v>0</v>
      </c>
      <c r="BI223" s="55">
        <f>IF(N223="nulová",J223,0)</f>
        <v>0</v>
      </c>
      <c r="BJ223" s="2" t="s">
        <v>42</v>
      </c>
      <c r="BK223" s="55">
        <f>ROUND(I223*H223,2)</f>
        <v>0</v>
      </c>
      <c r="BL223" s="2" t="s">
        <v>49</v>
      </c>
      <c r="BM223" s="54" t="s">
        <v>204</v>
      </c>
    </row>
    <row r="224" spans="2:47" s="65" customFormat="1" ht="18">
      <c r="B224" s="5"/>
      <c r="D224" s="56"/>
      <c r="F224" s="57" t="s">
        <v>156</v>
      </c>
      <c r="I224" s="123"/>
      <c r="K224" s="127"/>
      <c r="T224" s="59"/>
      <c r="AT224" s="2" t="s">
        <v>50</v>
      </c>
      <c r="AU224" s="2" t="s">
        <v>42</v>
      </c>
    </row>
    <row r="225" spans="2:65" s="65" customFormat="1" ht="16.5" customHeight="1">
      <c r="B225" s="5"/>
      <c r="C225" s="137">
        <v>89</v>
      </c>
      <c r="D225" s="137" t="s">
        <v>45</v>
      </c>
      <c r="E225" s="138" t="s">
        <v>311</v>
      </c>
      <c r="F225" s="139" t="s">
        <v>306</v>
      </c>
      <c r="G225" s="140" t="s">
        <v>48</v>
      </c>
      <c r="H225" s="141">
        <v>1</v>
      </c>
      <c r="I225" s="61">
        <v>0</v>
      </c>
      <c r="J225" s="142">
        <f>H225*I225</f>
        <v>0</v>
      </c>
      <c r="K225" s="143"/>
      <c r="L225" s="144"/>
      <c r="M225" s="145"/>
      <c r="N225" s="145"/>
      <c r="O225" s="52">
        <v>0</v>
      </c>
      <c r="P225" s="52">
        <f>O225*H225</f>
        <v>0</v>
      </c>
      <c r="Q225" s="52">
        <v>0</v>
      </c>
      <c r="R225" s="52">
        <f>Q225*H225</f>
        <v>0</v>
      </c>
      <c r="S225" s="52">
        <v>0</v>
      </c>
      <c r="T225" s="53">
        <f>S225*H225</f>
        <v>0</v>
      </c>
      <c r="AR225" s="54" t="s">
        <v>49</v>
      </c>
      <c r="AT225" s="54" t="s">
        <v>45</v>
      </c>
      <c r="AU225" s="54" t="s">
        <v>42</v>
      </c>
      <c r="AY225" s="2" t="s">
        <v>44</v>
      </c>
      <c r="BE225" s="55">
        <f>IF(N225="základní",J225,0)</f>
        <v>0</v>
      </c>
      <c r="BF225" s="55">
        <f>IF(N225="snížená",J225,0)</f>
        <v>0</v>
      </c>
      <c r="BG225" s="55">
        <f>IF(N225="zákl. přenesená",J225,0)</f>
        <v>0</v>
      </c>
      <c r="BH225" s="55">
        <f>IF(N225="sníž. přenesená",J225,0)</f>
        <v>0</v>
      </c>
      <c r="BI225" s="55">
        <f>IF(N225="nulová",J225,0)</f>
        <v>0</v>
      </c>
      <c r="BJ225" s="2" t="s">
        <v>42</v>
      </c>
      <c r="BK225" s="55">
        <f>ROUND(I225*H225,2)</f>
        <v>0</v>
      </c>
      <c r="BL225" s="2" t="s">
        <v>49</v>
      </c>
      <c r="BM225" s="54" t="s">
        <v>204</v>
      </c>
    </row>
    <row r="226" spans="2:47" s="65" customFormat="1" ht="18">
      <c r="B226" s="5"/>
      <c r="D226" s="56"/>
      <c r="F226" s="57" t="s">
        <v>156</v>
      </c>
      <c r="I226" s="123"/>
      <c r="K226" s="127"/>
      <c r="T226" s="59"/>
      <c r="AT226" s="2" t="s">
        <v>50</v>
      </c>
      <c r="AU226" s="2" t="s">
        <v>42</v>
      </c>
    </row>
    <row r="227" spans="2:65" s="65" customFormat="1" ht="16.5" customHeight="1">
      <c r="B227" s="5"/>
      <c r="C227" s="137">
        <v>90</v>
      </c>
      <c r="D227" s="137" t="s">
        <v>45</v>
      </c>
      <c r="E227" s="138" t="s">
        <v>312</v>
      </c>
      <c r="F227" s="139" t="s">
        <v>313</v>
      </c>
      <c r="G227" s="140" t="s">
        <v>48</v>
      </c>
      <c r="H227" s="141">
        <v>1</v>
      </c>
      <c r="I227" s="61">
        <v>0</v>
      </c>
      <c r="J227" s="142">
        <f>H227*I227</f>
        <v>0</v>
      </c>
      <c r="K227" s="143"/>
      <c r="L227" s="144"/>
      <c r="M227" s="145"/>
      <c r="N227" s="145"/>
      <c r="O227" s="52">
        <v>0</v>
      </c>
      <c r="P227" s="52">
        <f>O227*H227</f>
        <v>0</v>
      </c>
      <c r="Q227" s="52">
        <v>0</v>
      </c>
      <c r="R227" s="52">
        <f>Q227*H227</f>
        <v>0</v>
      </c>
      <c r="S227" s="52">
        <v>0</v>
      </c>
      <c r="T227" s="53">
        <f>S227*H227</f>
        <v>0</v>
      </c>
      <c r="AR227" s="54" t="s">
        <v>49</v>
      </c>
      <c r="AT227" s="54" t="s">
        <v>45</v>
      </c>
      <c r="AU227" s="54" t="s">
        <v>42</v>
      </c>
      <c r="AY227" s="2" t="s">
        <v>44</v>
      </c>
      <c r="BE227" s="55">
        <f>IF(N227="základní",J227,0)</f>
        <v>0</v>
      </c>
      <c r="BF227" s="55">
        <f>IF(N227="snížená",J227,0)</f>
        <v>0</v>
      </c>
      <c r="BG227" s="55">
        <f>IF(N227="zákl. přenesená",J227,0)</f>
        <v>0</v>
      </c>
      <c r="BH227" s="55">
        <f>IF(N227="sníž. přenesená",J227,0)</f>
        <v>0</v>
      </c>
      <c r="BI227" s="55">
        <f>IF(N227="nulová",J227,0)</f>
        <v>0</v>
      </c>
      <c r="BJ227" s="2" t="s">
        <v>42</v>
      </c>
      <c r="BK227" s="55">
        <f>ROUND(I227*H227,2)</f>
        <v>0</v>
      </c>
      <c r="BL227" s="2" t="s">
        <v>49</v>
      </c>
      <c r="BM227" s="54" t="s">
        <v>204</v>
      </c>
    </row>
    <row r="228" spans="2:47" s="65" customFormat="1" ht="18">
      <c r="B228" s="5"/>
      <c r="D228" s="56"/>
      <c r="F228" s="57" t="s">
        <v>156</v>
      </c>
      <c r="I228" s="123"/>
      <c r="K228" s="127"/>
      <c r="T228" s="59"/>
      <c r="AT228" s="2" t="s">
        <v>50</v>
      </c>
      <c r="AU228" s="2" t="s">
        <v>42</v>
      </c>
    </row>
    <row r="229" spans="2:65" s="65" customFormat="1" ht="16.5" customHeight="1">
      <c r="B229" s="5"/>
      <c r="C229" s="137">
        <v>91</v>
      </c>
      <c r="D229" s="137" t="s">
        <v>45</v>
      </c>
      <c r="E229" s="138" t="s">
        <v>314</v>
      </c>
      <c r="F229" s="139" t="s">
        <v>315</v>
      </c>
      <c r="G229" s="140" t="s">
        <v>48</v>
      </c>
      <c r="H229" s="141">
        <v>1</v>
      </c>
      <c r="I229" s="61">
        <v>0</v>
      </c>
      <c r="J229" s="142">
        <f>H229*I229</f>
        <v>0</v>
      </c>
      <c r="K229" s="143"/>
      <c r="L229" s="144"/>
      <c r="M229" s="145"/>
      <c r="N229" s="145"/>
      <c r="O229" s="52">
        <v>0</v>
      </c>
      <c r="P229" s="52">
        <f>O229*H229</f>
        <v>0</v>
      </c>
      <c r="Q229" s="52">
        <v>0</v>
      </c>
      <c r="R229" s="52">
        <f>Q229*H229</f>
        <v>0</v>
      </c>
      <c r="S229" s="52">
        <v>0</v>
      </c>
      <c r="T229" s="53">
        <f>S229*H229</f>
        <v>0</v>
      </c>
      <c r="AR229" s="54" t="s">
        <v>49</v>
      </c>
      <c r="AT229" s="54" t="s">
        <v>45</v>
      </c>
      <c r="AU229" s="54" t="s">
        <v>42</v>
      </c>
      <c r="AY229" s="2" t="s">
        <v>44</v>
      </c>
      <c r="BE229" s="55">
        <f>IF(N229="základní",J229,0)</f>
        <v>0</v>
      </c>
      <c r="BF229" s="55">
        <f>IF(N229="snížená",J229,0)</f>
        <v>0</v>
      </c>
      <c r="BG229" s="55">
        <f>IF(N229="zákl. přenesená",J229,0)</f>
        <v>0</v>
      </c>
      <c r="BH229" s="55">
        <f>IF(N229="sníž. přenesená",J229,0)</f>
        <v>0</v>
      </c>
      <c r="BI229" s="55">
        <f>IF(N229="nulová",J229,0)</f>
        <v>0</v>
      </c>
      <c r="BJ229" s="2" t="s">
        <v>42</v>
      </c>
      <c r="BK229" s="55">
        <f>ROUND(I229*H229,2)</f>
        <v>0</v>
      </c>
      <c r="BL229" s="2" t="s">
        <v>49</v>
      </c>
      <c r="BM229" s="54" t="s">
        <v>204</v>
      </c>
    </row>
    <row r="230" spans="2:47" s="65" customFormat="1" ht="18">
      <c r="B230" s="5"/>
      <c r="D230" s="56"/>
      <c r="F230" s="57" t="s">
        <v>156</v>
      </c>
      <c r="I230" s="123"/>
      <c r="K230" s="127"/>
      <c r="T230" s="59"/>
      <c r="AT230" s="2" t="s">
        <v>50</v>
      </c>
      <c r="AU230" s="2" t="s">
        <v>42</v>
      </c>
    </row>
    <row r="231" spans="2:65" s="65" customFormat="1" ht="16.5" customHeight="1">
      <c r="B231" s="5"/>
      <c r="C231" s="137">
        <v>92</v>
      </c>
      <c r="D231" s="137" t="s">
        <v>45</v>
      </c>
      <c r="E231" s="138" t="s">
        <v>316</v>
      </c>
      <c r="F231" s="139" t="s">
        <v>317</v>
      </c>
      <c r="G231" s="140" t="s">
        <v>48</v>
      </c>
      <c r="H231" s="141">
        <v>1</v>
      </c>
      <c r="I231" s="61">
        <v>0</v>
      </c>
      <c r="J231" s="142">
        <f>H231*I231</f>
        <v>0</v>
      </c>
      <c r="K231" s="143"/>
      <c r="L231" s="144"/>
      <c r="M231" s="145"/>
      <c r="N231" s="145"/>
      <c r="O231" s="52">
        <v>0</v>
      </c>
      <c r="P231" s="52">
        <f>O231*H231</f>
        <v>0</v>
      </c>
      <c r="Q231" s="52">
        <v>0</v>
      </c>
      <c r="R231" s="52">
        <f>Q231*H231</f>
        <v>0</v>
      </c>
      <c r="S231" s="52">
        <v>0</v>
      </c>
      <c r="T231" s="53">
        <f>S231*H231</f>
        <v>0</v>
      </c>
      <c r="AR231" s="54" t="s">
        <v>49</v>
      </c>
      <c r="AT231" s="54" t="s">
        <v>45</v>
      </c>
      <c r="AU231" s="54" t="s">
        <v>42</v>
      </c>
      <c r="AY231" s="2" t="s">
        <v>44</v>
      </c>
      <c r="BE231" s="55">
        <f>IF(N231="základní",J231,0)</f>
        <v>0</v>
      </c>
      <c r="BF231" s="55">
        <f>IF(N231="snížená",J231,0)</f>
        <v>0</v>
      </c>
      <c r="BG231" s="55">
        <f>IF(N231="zákl. přenesená",J231,0)</f>
        <v>0</v>
      </c>
      <c r="BH231" s="55">
        <f>IF(N231="sníž. přenesená",J231,0)</f>
        <v>0</v>
      </c>
      <c r="BI231" s="55">
        <f>IF(N231="nulová",J231,0)</f>
        <v>0</v>
      </c>
      <c r="BJ231" s="2" t="s">
        <v>42</v>
      </c>
      <c r="BK231" s="55">
        <f>ROUND(I231*H231,2)</f>
        <v>0</v>
      </c>
      <c r="BL231" s="2" t="s">
        <v>49</v>
      </c>
      <c r="BM231" s="54" t="s">
        <v>204</v>
      </c>
    </row>
    <row r="232" spans="2:47" s="65" customFormat="1" ht="18">
      <c r="B232" s="5"/>
      <c r="D232" s="56"/>
      <c r="F232" s="57" t="s">
        <v>156</v>
      </c>
      <c r="I232" s="123"/>
      <c r="K232" s="127"/>
      <c r="T232" s="59"/>
      <c r="AT232" s="2" t="s">
        <v>50</v>
      </c>
      <c r="AU232" s="2" t="s">
        <v>42</v>
      </c>
    </row>
    <row r="233" spans="2:65" s="65" customFormat="1" ht="17.5" customHeight="1">
      <c r="B233" s="5"/>
      <c r="C233" s="137">
        <v>93</v>
      </c>
      <c r="D233" s="137" t="s">
        <v>45</v>
      </c>
      <c r="E233" s="138" t="s">
        <v>318</v>
      </c>
      <c r="F233" s="139" t="s">
        <v>319</v>
      </c>
      <c r="G233" s="140" t="s">
        <v>48</v>
      </c>
      <c r="H233" s="141">
        <v>2</v>
      </c>
      <c r="I233" s="61">
        <v>0</v>
      </c>
      <c r="J233" s="142">
        <f>H233*I233</f>
        <v>0</v>
      </c>
      <c r="K233" s="143"/>
      <c r="L233" s="144"/>
      <c r="M233" s="145"/>
      <c r="N233" s="145"/>
      <c r="O233" s="52">
        <v>0</v>
      </c>
      <c r="P233" s="52">
        <f>O233*H233</f>
        <v>0</v>
      </c>
      <c r="Q233" s="52">
        <v>0</v>
      </c>
      <c r="R233" s="52">
        <f>Q233*H233</f>
        <v>0</v>
      </c>
      <c r="S233" s="52">
        <v>0</v>
      </c>
      <c r="T233" s="53">
        <f>S233*H233</f>
        <v>0</v>
      </c>
      <c r="AR233" s="54" t="s">
        <v>49</v>
      </c>
      <c r="AT233" s="54" t="s">
        <v>45</v>
      </c>
      <c r="AU233" s="54" t="s">
        <v>42</v>
      </c>
      <c r="AY233" s="2" t="s">
        <v>44</v>
      </c>
      <c r="BE233" s="55">
        <f>IF(N233="základní",J233,0)</f>
        <v>0</v>
      </c>
      <c r="BF233" s="55">
        <f>IF(N233="snížená",J233,0)</f>
        <v>0</v>
      </c>
      <c r="BG233" s="55">
        <f>IF(N233="zákl. přenesená",J233,0)</f>
        <v>0</v>
      </c>
      <c r="BH233" s="55">
        <f>IF(N233="sníž. přenesená",J233,0)</f>
        <v>0</v>
      </c>
      <c r="BI233" s="55">
        <f>IF(N233="nulová",J233,0)</f>
        <v>0</v>
      </c>
      <c r="BJ233" s="2" t="s">
        <v>42</v>
      </c>
      <c r="BK233" s="55">
        <f>ROUND(I233*H233,2)</f>
        <v>0</v>
      </c>
      <c r="BL233" s="2" t="s">
        <v>49</v>
      </c>
      <c r="BM233" s="54" t="s">
        <v>204</v>
      </c>
    </row>
    <row r="234" spans="2:47" s="65" customFormat="1" ht="18">
      <c r="B234" s="5"/>
      <c r="D234" s="56"/>
      <c r="F234" s="57" t="s">
        <v>156</v>
      </c>
      <c r="I234" s="123"/>
      <c r="K234" s="127"/>
      <c r="T234" s="59"/>
      <c r="AT234" s="2" t="s">
        <v>50</v>
      </c>
      <c r="AU234" s="2" t="s">
        <v>42</v>
      </c>
    </row>
    <row r="235" spans="2:65" s="65" customFormat="1" ht="17.5" customHeight="1">
      <c r="B235" s="5"/>
      <c r="C235" s="137">
        <v>94</v>
      </c>
      <c r="D235" s="137" t="s">
        <v>45</v>
      </c>
      <c r="E235" s="138" t="s">
        <v>320</v>
      </c>
      <c r="F235" s="139" t="s">
        <v>321</v>
      </c>
      <c r="G235" s="140" t="s">
        <v>48</v>
      </c>
      <c r="H235" s="141">
        <v>1</v>
      </c>
      <c r="I235" s="61">
        <v>0</v>
      </c>
      <c r="J235" s="142">
        <f>H235*I235</f>
        <v>0</v>
      </c>
      <c r="K235" s="143"/>
      <c r="L235" s="144"/>
      <c r="M235" s="145"/>
      <c r="N235" s="145"/>
      <c r="O235" s="52">
        <v>0</v>
      </c>
      <c r="P235" s="52">
        <f>O235*H235</f>
        <v>0</v>
      </c>
      <c r="Q235" s="52">
        <v>0</v>
      </c>
      <c r="R235" s="52">
        <f>Q235*H235</f>
        <v>0</v>
      </c>
      <c r="S235" s="52">
        <v>0</v>
      </c>
      <c r="T235" s="53">
        <f>S235*H235</f>
        <v>0</v>
      </c>
      <c r="AR235" s="54" t="s">
        <v>49</v>
      </c>
      <c r="AT235" s="54" t="s">
        <v>45</v>
      </c>
      <c r="AU235" s="54" t="s">
        <v>42</v>
      </c>
      <c r="AY235" s="2" t="s">
        <v>44</v>
      </c>
      <c r="BE235" s="55">
        <f>IF(N235="základní",J235,0)</f>
        <v>0</v>
      </c>
      <c r="BF235" s="55">
        <f>IF(N235="snížená",J235,0)</f>
        <v>0</v>
      </c>
      <c r="BG235" s="55">
        <f>IF(N235="zákl. přenesená",J235,0)</f>
        <v>0</v>
      </c>
      <c r="BH235" s="55">
        <f>IF(N235="sníž. přenesená",J235,0)</f>
        <v>0</v>
      </c>
      <c r="BI235" s="55">
        <f>IF(N235="nulová",J235,0)</f>
        <v>0</v>
      </c>
      <c r="BJ235" s="2" t="s">
        <v>42</v>
      </c>
      <c r="BK235" s="55">
        <f>ROUND(I235*H235,2)</f>
        <v>0</v>
      </c>
      <c r="BL235" s="2" t="s">
        <v>49</v>
      </c>
      <c r="BM235" s="54" t="s">
        <v>204</v>
      </c>
    </row>
    <row r="236" spans="2:47" s="65" customFormat="1" ht="18">
      <c r="B236" s="5"/>
      <c r="D236" s="56"/>
      <c r="F236" s="57" t="s">
        <v>156</v>
      </c>
      <c r="I236" s="123"/>
      <c r="K236" s="127"/>
      <c r="T236" s="59"/>
      <c r="AT236" s="2" t="s">
        <v>50</v>
      </c>
      <c r="AU236" s="2" t="s">
        <v>42</v>
      </c>
    </row>
    <row r="237" spans="2:65" s="65" customFormat="1" ht="16.5" customHeight="1">
      <c r="B237" s="5"/>
      <c r="C237" s="137">
        <v>95</v>
      </c>
      <c r="D237" s="137" t="s">
        <v>45</v>
      </c>
      <c r="E237" s="138" t="s">
        <v>322</v>
      </c>
      <c r="F237" s="139" t="s">
        <v>323</v>
      </c>
      <c r="G237" s="140" t="s">
        <v>48</v>
      </c>
      <c r="H237" s="141">
        <v>2</v>
      </c>
      <c r="I237" s="61">
        <v>0</v>
      </c>
      <c r="J237" s="142">
        <f>H237*I237</f>
        <v>0</v>
      </c>
      <c r="K237" s="143"/>
      <c r="L237" s="144"/>
      <c r="M237" s="145"/>
      <c r="N237" s="145"/>
      <c r="O237" s="52">
        <v>0</v>
      </c>
      <c r="P237" s="52">
        <f>O237*H237</f>
        <v>0</v>
      </c>
      <c r="Q237" s="52">
        <v>0</v>
      </c>
      <c r="R237" s="52">
        <f>Q237*H237</f>
        <v>0</v>
      </c>
      <c r="S237" s="52">
        <v>0</v>
      </c>
      <c r="T237" s="53">
        <f>S237*H237</f>
        <v>0</v>
      </c>
      <c r="AR237" s="54" t="s">
        <v>49</v>
      </c>
      <c r="AT237" s="54" t="s">
        <v>45</v>
      </c>
      <c r="AU237" s="54" t="s">
        <v>42</v>
      </c>
      <c r="AY237" s="2" t="s">
        <v>44</v>
      </c>
      <c r="BE237" s="55">
        <f>IF(N237="základní",J237,0)</f>
        <v>0</v>
      </c>
      <c r="BF237" s="55">
        <f>IF(N237="snížená",J237,0)</f>
        <v>0</v>
      </c>
      <c r="BG237" s="55">
        <f>IF(N237="zákl. přenesená",J237,0)</f>
        <v>0</v>
      </c>
      <c r="BH237" s="55">
        <f>IF(N237="sníž. přenesená",J237,0)</f>
        <v>0</v>
      </c>
      <c r="BI237" s="55">
        <f>IF(N237="nulová",J237,0)</f>
        <v>0</v>
      </c>
      <c r="BJ237" s="2" t="s">
        <v>42</v>
      </c>
      <c r="BK237" s="55">
        <f>ROUND(I237*H237,2)</f>
        <v>0</v>
      </c>
      <c r="BL237" s="2" t="s">
        <v>49</v>
      </c>
      <c r="BM237" s="54" t="s">
        <v>204</v>
      </c>
    </row>
    <row r="238" spans="2:47" s="65" customFormat="1" ht="18">
      <c r="B238" s="5"/>
      <c r="D238" s="56"/>
      <c r="F238" s="57" t="s">
        <v>156</v>
      </c>
      <c r="I238" s="123"/>
      <c r="K238" s="127"/>
      <c r="T238" s="59"/>
      <c r="AT238" s="2" t="s">
        <v>50</v>
      </c>
      <c r="AU238" s="2" t="s">
        <v>42</v>
      </c>
    </row>
    <row r="239" spans="2:65" s="65" customFormat="1" ht="16.5" customHeight="1">
      <c r="B239" s="5"/>
      <c r="C239" s="137">
        <v>96</v>
      </c>
      <c r="D239" s="137" t="s">
        <v>45</v>
      </c>
      <c r="E239" s="138" t="s">
        <v>324</v>
      </c>
      <c r="F239" s="139" t="s">
        <v>325</v>
      </c>
      <c r="G239" s="140" t="s">
        <v>48</v>
      </c>
      <c r="H239" s="141">
        <v>1</v>
      </c>
      <c r="I239" s="61">
        <v>0</v>
      </c>
      <c r="J239" s="142">
        <f>H239*I239</f>
        <v>0</v>
      </c>
      <c r="K239" s="143"/>
      <c r="L239" s="144"/>
      <c r="M239" s="145"/>
      <c r="N239" s="145"/>
      <c r="O239" s="52">
        <v>0</v>
      </c>
      <c r="P239" s="52">
        <f>O239*H239</f>
        <v>0</v>
      </c>
      <c r="Q239" s="52">
        <v>0</v>
      </c>
      <c r="R239" s="52">
        <f>Q239*H239</f>
        <v>0</v>
      </c>
      <c r="S239" s="52">
        <v>0</v>
      </c>
      <c r="T239" s="53">
        <f>S239*H239</f>
        <v>0</v>
      </c>
      <c r="AR239" s="54" t="s">
        <v>49</v>
      </c>
      <c r="AT239" s="54" t="s">
        <v>45</v>
      </c>
      <c r="AU239" s="54" t="s">
        <v>42</v>
      </c>
      <c r="AY239" s="2" t="s">
        <v>44</v>
      </c>
      <c r="BE239" s="55">
        <f>IF(N239="základní",J239,0)</f>
        <v>0</v>
      </c>
      <c r="BF239" s="55">
        <f>IF(N239="snížená",J239,0)</f>
        <v>0</v>
      </c>
      <c r="BG239" s="55">
        <f>IF(N239="zákl. přenesená",J239,0)</f>
        <v>0</v>
      </c>
      <c r="BH239" s="55">
        <f>IF(N239="sníž. přenesená",J239,0)</f>
        <v>0</v>
      </c>
      <c r="BI239" s="55">
        <f>IF(N239="nulová",J239,0)</f>
        <v>0</v>
      </c>
      <c r="BJ239" s="2" t="s">
        <v>42</v>
      </c>
      <c r="BK239" s="55">
        <f>ROUND(I239*H239,2)</f>
        <v>0</v>
      </c>
      <c r="BL239" s="2" t="s">
        <v>49</v>
      </c>
      <c r="BM239" s="54" t="s">
        <v>204</v>
      </c>
    </row>
    <row r="240" spans="2:47" s="65" customFormat="1" ht="18">
      <c r="B240" s="5"/>
      <c r="D240" s="56"/>
      <c r="F240" s="57" t="s">
        <v>156</v>
      </c>
      <c r="I240" s="123"/>
      <c r="K240" s="127"/>
      <c r="T240" s="59"/>
      <c r="AT240" s="2" t="s">
        <v>50</v>
      </c>
      <c r="AU240" s="2" t="s">
        <v>42</v>
      </c>
    </row>
    <row r="241" spans="2:65" s="65" customFormat="1" ht="16.5" customHeight="1">
      <c r="B241" s="5"/>
      <c r="C241" s="137">
        <v>97</v>
      </c>
      <c r="D241" s="137" t="s">
        <v>45</v>
      </c>
      <c r="E241" s="138" t="s">
        <v>326</v>
      </c>
      <c r="F241" s="139" t="s">
        <v>323</v>
      </c>
      <c r="G241" s="140" t="s">
        <v>48</v>
      </c>
      <c r="H241" s="141">
        <v>1</v>
      </c>
      <c r="I241" s="61">
        <v>0</v>
      </c>
      <c r="J241" s="142">
        <f>H241*I241</f>
        <v>0</v>
      </c>
      <c r="K241" s="143"/>
      <c r="L241" s="144"/>
      <c r="M241" s="145"/>
      <c r="N241" s="145"/>
      <c r="O241" s="52">
        <v>0</v>
      </c>
      <c r="P241" s="52">
        <f>O241*H241</f>
        <v>0</v>
      </c>
      <c r="Q241" s="52">
        <v>0</v>
      </c>
      <c r="R241" s="52">
        <f>Q241*H241</f>
        <v>0</v>
      </c>
      <c r="S241" s="52">
        <v>0</v>
      </c>
      <c r="T241" s="53">
        <f>S241*H241</f>
        <v>0</v>
      </c>
      <c r="AR241" s="54" t="s">
        <v>49</v>
      </c>
      <c r="AT241" s="54" t="s">
        <v>45</v>
      </c>
      <c r="AU241" s="54" t="s">
        <v>42</v>
      </c>
      <c r="AY241" s="2" t="s">
        <v>44</v>
      </c>
      <c r="BE241" s="55">
        <f>IF(N241="základní",J241,0)</f>
        <v>0</v>
      </c>
      <c r="BF241" s="55">
        <f>IF(N241="snížená",J241,0)</f>
        <v>0</v>
      </c>
      <c r="BG241" s="55">
        <f>IF(N241="zákl. přenesená",J241,0)</f>
        <v>0</v>
      </c>
      <c r="BH241" s="55">
        <f>IF(N241="sníž. přenesená",J241,0)</f>
        <v>0</v>
      </c>
      <c r="BI241" s="55">
        <f>IF(N241="nulová",J241,0)</f>
        <v>0</v>
      </c>
      <c r="BJ241" s="2" t="s">
        <v>42</v>
      </c>
      <c r="BK241" s="55">
        <f>ROUND(I241*H241,2)</f>
        <v>0</v>
      </c>
      <c r="BL241" s="2" t="s">
        <v>49</v>
      </c>
      <c r="BM241" s="54" t="s">
        <v>204</v>
      </c>
    </row>
    <row r="242" spans="2:47" s="65" customFormat="1" ht="18">
      <c r="B242" s="5"/>
      <c r="D242" s="56"/>
      <c r="F242" s="57" t="s">
        <v>156</v>
      </c>
      <c r="I242" s="123"/>
      <c r="K242" s="127"/>
      <c r="T242" s="59"/>
      <c r="AT242" s="2" t="s">
        <v>50</v>
      </c>
      <c r="AU242" s="2" t="s">
        <v>42</v>
      </c>
    </row>
    <row r="243" spans="2:65" s="65" customFormat="1" ht="16.5" customHeight="1">
      <c r="B243" s="5"/>
      <c r="C243" s="137">
        <v>98</v>
      </c>
      <c r="D243" s="137" t="s">
        <v>45</v>
      </c>
      <c r="E243" s="138" t="s">
        <v>327</v>
      </c>
      <c r="F243" s="139" t="s">
        <v>323</v>
      </c>
      <c r="G243" s="140" t="s">
        <v>48</v>
      </c>
      <c r="H243" s="141">
        <v>1</v>
      </c>
      <c r="I243" s="61">
        <v>0</v>
      </c>
      <c r="J243" s="142">
        <f>H243*I243</f>
        <v>0</v>
      </c>
      <c r="K243" s="143"/>
      <c r="L243" s="144"/>
      <c r="M243" s="145"/>
      <c r="N243" s="145"/>
      <c r="O243" s="52">
        <v>0</v>
      </c>
      <c r="P243" s="52">
        <f>O243*H243</f>
        <v>0</v>
      </c>
      <c r="Q243" s="52">
        <v>0</v>
      </c>
      <c r="R243" s="52">
        <f>Q243*H243</f>
        <v>0</v>
      </c>
      <c r="S243" s="52">
        <v>0</v>
      </c>
      <c r="T243" s="53">
        <f>S243*H243</f>
        <v>0</v>
      </c>
      <c r="AR243" s="54" t="s">
        <v>49</v>
      </c>
      <c r="AT243" s="54" t="s">
        <v>45</v>
      </c>
      <c r="AU243" s="54" t="s">
        <v>42</v>
      </c>
      <c r="AY243" s="2" t="s">
        <v>44</v>
      </c>
      <c r="BE243" s="55">
        <f>IF(N243="základní",J243,0)</f>
        <v>0</v>
      </c>
      <c r="BF243" s="55">
        <f>IF(N243="snížená",J243,0)</f>
        <v>0</v>
      </c>
      <c r="BG243" s="55">
        <f>IF(N243="zákl. přenesená",J243,0)</f>
        <v>0</v>
      </c>
      <c r="BH243" s="55">
        <f>IF(N243="sníž. přenesená",J243,0)</f>
        <v>0</v>
      </c>
      <c r="BI243" s="55">
        <f>IF(N243="nulová",J243,0)</f>
        <v>0</v>
      </c>
      <c r="BJ243" s="2" t="s">
        <v>42</v>
      </c>
      <c r="BK243" s="55">
        <f>ROUND(I243*H243,2)</f>
        <v>0</v>
      </c>
      <c r="BL243" s="2" t="s">
        <v>49</v>
      </c>
      <c r="BM243" s="54" t="s">
        <v>204</v>
      </c>
    </row>
    <row r="244" spans="2:47" s="65" customFormat="1" ht="18">
      <c r="B244" s="5"/>
      <c r="D244" s="56"/>
      <c r="F244" s="57" t="s">
        <v>156</v>
      </c>
      <c r="I244" s="123"/>
      <c r="K244" s="127"/>
      <c r="T244" s="59"/>
      <c r="AT244" s="2" t="s">
        <v>50</v>
      </c>
      <c r="AU244" s="2" t="s">
        <v>42</v>
      </c>
    </row>
    <row r="245" spans="2:65" s="65" customFormat="1" ht="16.5" customHeight="1">
      <c r="B245" s="5"/>
      <c r="C245" s="137">
        <v>99</v>
      </c>
      <c r="D245" s="137" t="s">
        <v>45</v>
      </c>
      <c r="E245" s="138" t="s">
        <v>328</v>
      </c>
      <c r="F245" s="139" t="s">
        <v>323</v>
      </c>
      <c r="G245" s="140" t="s">
        <v>48</v>
      </c>
      <c r="H245" s="141">
        <v>1</v>
      </c>
      <c r="I245" s="61">
        <v>0</v>
      </c>
      <c r="J245" s="142">
        <f>H245*I245</f>
        <v>0</v>
      </c>
      <c r="K245" s="143"/>
      <c r="L245" s="144"/>
      <c r="M245" s="145"/>
      <c r="N245" s="145"/>
      <c r="O245" s="52">
        <v>0</v>
      </c>
      <c r="P245" s="52">
        <f>O245*H245</f>
        <v>0</v>
      </c>
      <c r="Q245" s="52">
        <v>0</v>
      </c>
      <c r="R245" s="52">
        <f>Q245*H245</f>
        <v>0</v>
      </c>
      <c r="S245" s="52">
        <v>0</v>
      </c>
      <c r="T245" s="53">
        <f>S245*H245</f>
        <v>0</v>
      </c>
      <c r="AR245" s="54" t="s">
        <v>49</v>
      </c>
      <c r="AT245" s="54" t="s">
        <v>45</v>
      </c>
      <c r="AU245" s="54" t="s">
        <v>42</v>
      </c>
      <c r="AY245" s="2" t="s">
        <v>44</v>
      </c>
      <c r="BE245" s="55">
        <f>IF(N245="základní",J245,0)</f>
        <v>0</v>
      </c>
      <c r="BF245" s="55">
        <f>IF(N245="snížená",J245,0)</f>
        <v>0</v>
      </c>
      <c r="BG245" s="55">
        <f>IF(N245="zákl. přenesená",J245,0)</f>
        <v>0</v>
      </c>
      <c r="BH245" s="55">
        <f>IF(N245="sníž. přenesená",J245,0)</f>
        <v>0</v>
      </c>
      <c r="BI245" s="55">
        <f>IF(N245="nulová",J245,0)</f>
        <v>0</v>
      </c>
      <c r="BJ245" s="2" t="s">
        <v>42</v>
      </c>
      <c r="BK245" s="55">
        <f>ROUND(I245*H245,2)</f>
        <v>0</v>
      </c>
      <c r="BL245" s="2" t="s">
        <v>49</v>
      </c>
      <c r="BM245" s="54" t="s">
        <v>204</v>
      </c>
    </row>
    <row r="246" spans="2:47" s="65" customFormat="1" ht="18">
      <c r="B246" s="5"/>
      <c r="D246" s="56"/>
      <c r="F246" s="57" t="s">
        <v>156</v>
      </c>
      <c r="I246" s="123"/>
      <c r="K246" s="127"/>
      <c r="T246" s="59"/>
      <c r="AT246" s="2" t="s">
        <v>50</v>
      </c>
      <c r="AU246" s="2" t="s">
        <v>42</v>
      </c>
    </row>
    <row r="247" spans="2:65" s="65" customFormat="1" ht="16.5" customHeight="1">
      <c r="B247" s="5"/>
      <c r="C247" s="137">
        <v>100</v>
      </c>
      <c r="D247" s="137" t="s">
        <v>45</v>
      </c>
      <c r="E247" s="138" t="s">
        <v>329</v>
      </c>
      <c r="F247" s="139" t="s">
        <v>330</v>
      </c>
      <c r="G247" s="140" t="s">
        <v>48</v>
      </c>
      <c r="H247" s="141">
        <v>21</v>
      </c>
      <c r="I247" s="61">
        <v>0</v>
      </c>
      <c r="J247" s="142">
        <f>H247*I247</f>
        <v>0</v>
      </c>
      <c r="K247" s="143"/>
      <c r="L247" s="144"/>
      <c r="M247" s="145"/>
      <c r="N247" s="145"/>
      <c r="O247" s="52">
        <v>0</v>
      </c>
      <c r="P247" s="52">
        <f>O247*H247</f>
        <v>0</v>
      </c>
      <c r="Q247" s="52">
        <v>0</v>
      </c>
      <c r="R247" s="52">
        <f>Q247*H247</f>
        <v>0</v>
      </c>
      <c r="S247" s="52">
        <v>0</v>
      </c>
      <c r="T247" s="53">
        <f>S247*H247</f>
        <v>0</v>
      </c>
      <c r="AR247" s="54" t="s">
        <v>49</v>
      </c>
      <c r="AT247" s="54" t="s">
        <v>45</v>
      </c>
      <c r="AU247" s="54" t="s">
        <v>42</v>
      </c>
      <c r="AY247" s="2" t="s">
        <v>44</v>
      </c>
      <c r="BE247" s="55">
        <f>IF(N247="základní",J247,0)</f>
        <v>0</v>
      </c>
      <c r="BF247" s="55">
        <f>IF(N247="snížená",J247,0)</f>
        <v>0</v>
      </c>
      <c r="BG247" s="55">
        <f>IF(N247="zákl. přenesená",J247,0)</f>
        <v>0</v>
      </c>
      <c r="BH247" s="55">
        <f>IF(N247="sníž. přenesená",J247,0)</f>
        <v>0</v>
      </c>
      <c r="BI247" s="55">
        <f>IF(N247="nulová",J247,0)</f>
        <v>0</v>
      </c>
      <c r="BJ247" s="2" t="s">
        <v>42</v>
      </c>
      <c r="BK247" s="55">
        <f>ROUND(I247*H247,2)</f>
        <v>0</v>
      </c>
      <c r="BL247" s="2" t="s">
        <v>49</v>
      </c>
      <c r="BM247" s="54" t="s">
        <v>204</v>
      </c>
    </row>
    <row r="248" spans="2:47" s="65" customFormat="1" ht="18">
      <c r="B248" s="5"/>
      <c r="D248" s="56"/>
      <c r="F248" s="57" t="s">
        <v>156</v>
      </c>
      <c r="I248" s="123"/>
      <c r="K248" s="127"/>
      <c r="T248" s="59"/>
      <c r="AT248" s="2" t="s">
        <v>50</v>
      </c>
      <c r="AU248" s="2" t="s">
        <v>42</v>
      </c>
    </row>
    <row r="249" spans="2:65" s="65" customFormat="1" ht="16.5" customHeight="1">
      <c r="B249" s="5"/>
      <c r="C249" s="137">
        <v>101</v>
      </c>
      <c r="D249" s="137" t="s">
        <v>45</v>
      </c>
      <c r="E249" s="138" t="s">
        <v>331</v>
      </c>
      <c r="F249" s="139" t="s">
        <v>332</v>
      </c>
      <c r="G249" s="140" t="s">
        <v>48</v>
      </c>
      <c r="H249" s="141">
        <v>1</v>
      </c>
      <c r="I249" s="61">
        <v>0</v>
      </c>
      <c r="J249" s="142">
        <f>H249*I249</f>
        <v>0</v>
      </c>
      <c r="K249" s="143"/>
      <c r="L249" s="144"/>
      <c r="M249" s="145"/>
      <c r="N249" s="145"/>
      <c r="O249" s="52">
        <v>0</v>
      </c>
      <c r="P249" s="52">
        <f>O249*H249</f>
        <v>0</v>
      </c>
      <c r="Q249" s="52">
        <v>0</v>
      </c>
      <c r="R249" s="52">
        <f>Q249*H249</f>
        <v>0</v>
      </c>
      <c r="S249" s="52">
        <v>0</v>
      </c>
      <c r="T249" s="53">
        <f>S249*H249</f>
        <v>0</v>
      </c>
      <c r="AR249" s="54" t="s">
        <v>49</v>
      </c>
      <c r="AT249" s="54" t="s">
        <v>45</v>
      </c>
      <c r="AU249" s="54" t="s">
        <v>42</v>
      </c>
      <c r="AY249" s="2" t="s">
        <v>44</v>
      </c>
      <c r="BE249" s="55">
        <f>IF(N249="základní",J249,0)</f>
        <v>0</v>
      </c>
      <c r="BF249" s="55">
        <f>IF(N249="snížená",J249,0)</f>
        <v>0</v>
      </c>
      <c r="BG249" s="55">
        <f>IF(N249="zákl. přenesená",J249,0)</f>
        <v>0</v>
      </c>
      <c r="BH249" s="55">
        <f>IF(N249="sníž. přenesená",J249,0)</f>
        <v>0</v>
      </c>
      <c r="BI249" s="55">
        <f>IF(N249="nulová",J249,0)</f>
        <v>0</v>
      </c>
      <c r="BJ249" s="2" t="s">
        <v>42</v>
      </c>
      <c r="BK249" s="55">
        <f>ROUND(I249*H249,2)</f>
        <v>0</v>
      </c>
      <c r="BL249" s="2" t="s">
        <v>49</v>
      </c>
      <c r="BM249" s="54" t="s">
        <v>204</v>
      </c>
    </row>
    <row r="250" spans="2:47" s="65" customFormat="1" ht="18">
      <c r="B250" s="5"/>
      <c r="D250" s="56"/>
      <c r="F250" s="57" t="s">
        <v>156</v>
      </c>
      <c r="K250" s="127"/>
      <c r="T250" s="59"/>
      <c r="AT250" s="2" t="s">
        <v>50</v>
      </c>
      <c r="AU250" s="2" t="s">
        <v>42</v>
      </c>
    </row>
    <row r="251" spans="2:12" s="65" customFormat="1" ht="23.5" customHeight="1">
      <c r="B251" s="13"/>
      <c r="C251" s="14"/>
      <c r="D251" s="14"/>
      <c r="E251" s="14" t="s">
        <v>333</v>
      </c>
      <c r="F251" s="14"/>
      <c r="G251" s="14"/>
      <c r="H251" s="14"/>
      <c r="I251" s="14"/>
      <c r="J251" s="14"/>
      <c r="K251" s="133"/>
      <c r="L251" s="5"/>
    </row>
    <row r="253" ht="15">
      <c r="F253" s="60"/>
    </row>
  </sheetData>
  <sheetProtection algorithmName="SHA-512" hashValue="uTQQciu8xxZhhLUEhYI/JBZhHvZkIqfeXM9LKayfREb3IWjIrLLeF0eH+SbzCvpcO7YO1DULJqQMSD2UDXO8fQ==" saltValue="glAPHDO1OYGNeckS6kTlvQ==" spinCount="100000" sheet="1" objects="1" scenarios="1"/>
  <mergeCells count="9">
    <mergeCell ref="E35:H35"/>
    <mergeCell ref="E37:H37"/>
    <mergeCell ref="E39:H39"/>
    <mergeCell ref="L2:V2"/>
    <mergeCell ref="E7:H7"/>
    <mergeCell ref="E9:H9"/>
    <mergeCell ref="E11:H11"/>
    <mergeCell ref="E13:H13"/>
    <mergeCell ref="E33:H33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D5632-3C83-4C72-BFF9-812C78ED62C8}">
  <sheetPr>
    <pageSetUpPr fitToPage="1"/>
  </sheetPr>
  <dimension ref="A1:BM89"/>
  <sheetViews>
    <sheetView showGridLines="0" tabSelected="1" workbookViewId="0" topLeftCell="A16">
      <selection activeCell="H19" sqref="H19"/>
    </sheetView>
  </sheetViews>
  <sheetFormatPr defaultColWidth="8.7109375" defaultRowHeight="15"/>
  <cols>
    <col min="1" max="1" width="6.8515625" style="73" customWidth="1"/>
    <col min="2" max="2" width="3.00390625" style="73" customWidth="1"/>
    <col min="3" max="3" width="3.28125" style="73" customWidth="1"/>
    <col min="4" max="4" width="3.57421875" style="73" customWidth="1"/>
    <col min="5" max="5" width="13.8515625" style="73" customWidth="1"/>
    <col min="6" max="6" width="82.421875" style="73" customWidth="1"/>
    <col min="7" max="7" width="5.7109375" style="73" customWidth="1"/>
    <col min="8" max="8" width="9.28125" style="73" customWidth="1"/>
    <col min="9" max="10" width="16.421875" style="73" customWidth="1"/>
    <col min="11" max="11" width="2.7109375" style="73" customWidth="1"/>
    <col min="12" max="12" width="9.28125" style="63" customWidth="1"/>
    <col min="13" max="14" width="16.421875" style="63" customWidth="1"/>
    <col min="15" max="20" width="11.421875" style="63" hidden="1" customWidth="1"/>
    <col min="21" max="21" width="13.421875" style="63" hidden="1" customWidth="1"/>
    <col min="22" max="22" width="10.140625" style="63" customWidth="1"/>
    <col min="23" max="23" width="13.421875" style="63" customWidth="1"/>
    <col min="24" max="24" width="10.140625" style="63" customWidth="1"/>
    <col min="25" max="25" width="12.28125" style="63" customWidth="1"/>
    <col min="26" max="26" width="9.00390625" style="63" customWidth="1"/>
    <col min="27" max="27" width="12.28125" style="63" customWidth="1"/>
    <col min="28" max="28" width="13.421875" style="63" customWidth="1"/>
    <col min="29" max="29" width="9.00390625" style="63" customWidth="1"/>
    <col min="30" max="30" width="12.28125" style="63" customWidth="1"/>
    <col min="31" max="31" width="13.421875" style="63" customWidth="1"/>
    <col min="32" max="16384" width="8.7109375" style="63" customWidth="1"/>
  </cols>
  <sheetData>
    <row r="1" spans="1:11" s="65" customFormat="1" ht="7.15" customHeight="1">
      <c r="A1" s="74"/>
      <c r="B1" s="75"/>
      <c r="C1" s="76"/>
      <c r="D1" s="76"/>
      <c r="E1" s="76"/>
      <c r="F1" s="76"/>
      <c r="G1" s="76"/>
      <c r="H1" s="76"/>
      <c r="I1" s="76"/>
      <c r="J1" s="76"/>
      <c r="K1" s="184"/>
    </row>
    <row r="2" spans="1:11" s="65" customFormat="1" ht="25.15" customHeight="1">
      <c r="A2" s="74"/>
      <c r="B2" s="77"/>
      <c r="C2" s="78" t="s">
        <v>146</v>
      </c>
      <c r="D2" s="74"/>
      <c r="E2" s="74"/>
      <c r="F2" s="74"/>
      <c r="G2" s="74"/>
      <c r="H2" s="74"/>
      <c r="I2" s="74"/>
      <c r="J2" s="74"/>
      <c r="K2" s="185"/>
    </row>
    <row r="3" spans="1:11" s="65" customFormat="1" ht="7.15" customHeight="1">
      <c r="A3" s="74"/>
      <c r="B3" s="77"/>
      <c r="C3" s="74"/>
      <c r="D3" s="74"/>
      <c r="E3" s="74"/>
      <c r="F3" s="74"/>
      <c r="G3" s="74"/>
      <c r="H3" s="74"/>
      <c r="I3" s="74"/>
      <c r="J3" s="74"/>
      <c r="K3" s="185"/>
    </row>
    <row r="4" spans="1:11" s="65" customFormat="1" ht="12" customHeight="1">
      <c r="A4" s="74"/>
      <c r="B4" s="77"/>
      <c r="C4" s="79" t="s">
        <v>4</v>
      </c>
      <c r="D4" s="74"/>
      <c r="E4" s="74"/>
      <c r="F4" s="74"/>
      <c r="G4" s="74"/>
      <c r="H4" s="74"/>
      <c r="I4" s="74"/>
      <c r="J4" s="74"/>
      <c r="K4" s="185"/>
    </row>
    <row r="5" spans="1:11" s="65" customFormat="1" ht="16.5" customHeight="1">
      <c r="A5" s="74"/>
      <c r="B5" s="77"/>
      <c r="C5" s="74"/>
      <c r="D5" s="74"/>
      <c r="E5" s="80" t="s">
        <v>145</v>
      </c>
      <c r="F5" s="81"/>
      <c r="G5" s="81"/>
      <c r="H5" s="81"/>
      <c r="I5" s="74"/>
      <c r="J5" s="74"/>
      <c r="K5" s="185"/>
    </row>
    <row r="6" spans="2:11" ht="12" customHeight="1">
      <c r="B6" s="82"/>
      <c r="C6" s="79" t="s">
        <v>5</v>
      </c>
      <c r="K6" s="186"/>
    </row>
    <row r="7" spans="2:11" ht="16.5" customHeight="1">
      <c r="B7" s="82"/>
      <c r="E7" s="80" t="s">
        <v>6</v>
      </c>
      <c r="F7" s="83"/>
      <c r="G7" s="83"/>
      <c r="H7" s="83"/>
      <c r="K7" s="186"/>
    </row>
    <row r="8" spans="2:11" ht="12" customHeight="1">
      <c r="B8" s="82"/>
      <c r="C8" s="79" t="s">
        <v>7</v>
      </c>
      <c r="K8" s="186"/>
    </row>
    <row r="9" spans="1:11" s="65" customFormat="1" ht="16.5" customHeight="1">
      <c r="A9" s="74"/>
      <c r="B9" s="77"/>
      <c r="C9" s="74"/>
      <c r="D9" s="74"/>
      <c r="E9" s="84" t="s">
        <v>8</v>
      </c>
      <c r="F9" s="85"/>
      <c r="G9" s="85"/>
      <c r="H9" s="85"/>
      <c r="I9" s="74"/>
      <c r="J9" s="74"/>
      <c r="K9" s="185"/>
    </row>
    <row r="10" spans="1:11" s="65" customFormat="1" ht="12" customHeight="1">
      <c r="A10" s="74"/>
      <c r="B10" s="77"/>
      <c r="C10" s="79" t="s">
        <v>9</v>
      </c>
      <c r="D10" s="74"/>
      <c r="E10" s="74"/>
      <c r="F10" s="74"/>
      <c r="G10" s="74"/>
      <c r="H10" s="74"/>
      <c r="I10" s="74"/>
      <c r="J10" s="74"/>
      <c r="K10" s="185"/>
    </row>
    <row r="11" spans="1:11" s="65" customFormat="1" ht="16.5" customHeight="1">
      <c r="A11" s="74"/>
      <c r="B11" s="77"/>
      <c r="C11" s="74"/>
      <c r="D11" s="74"/>
      <c r="E11" s="86" t="s">
        <v>334</v>
      </c>
      <c r="F11" s="85"/>
      <c r="G11" s="85"/>
      <c r="H11" s="85"/>
      <c r="I11" s="74"/>
      <c r="J11" s="74"/>
      <c r="K11" s="185"/>
    </row>
    <row r="12" spans="1:11" s="65" customFormat="1" ht="7.15" customHeight="1">
      <c r="A12" s="74"/>
      <c r="B12" s="77"/>
      <c r="C12" s="74"/>
      <c r="D12" s="74"/>
      <c r="E12" s="74"/>
      <c r="F12" s="74"/>
      <c r="G12" s="74"/>
      <c r="H12" s="74"/>
      <c r="I12" s="74"/>
      <c r="J12" s="74"/>
      <c r="K12" s="185"/>
    </row>
    <row r="13" spans="1:14" s="65" customFormat="1" ht="12" customHeight="1">
      <c r="A13" s="74"/>
      <c r="B13" s="77"/>
      <c r="C13" s="79" t="s">
        <v>11</v>
      </c>
      <c r="D13" s="74"/>
      <c r="E13" s="74"/>
      <c r="F13" s="87" t="s">
        <v>12</v>
      </c>
      <c r="G13" s="74"/>
      <c r="H13" s="74"/>
      <c r="I13" s="79" t="s">
        <v>13</v>
      </c>
      <c r="J13" s="125"/>
      <c r="K13" s="185"/>
      <c r="M13" s="64"/>
      <c r="N13" s="7"/>
    </row>
    <row r="14" spans="1:11" s="65" customFormat="1" ht="7.15" customHeight="1">
      <c r="A14" s="74"/>
      <c r="B14" s="77"/>
      <c r="C14" s="74"/>
      <c r="D14" s="74"/>
      <c r="E14" s="74"/>
      <c r="F14" s="74"/>
      <c r="G14" s="74"/>
      <c r="H14" s="74"/>
      <c r="I14" s="74"/>
      <c r="J14" s="74"/>
      <c r="K14" s="185"/>
    </row>
    <row r="15" spans="1:14" s="65" customFormat="1" ht="40.15" customHeight="1">
      <c r="A15" s="74"/>
      <c r="B15" s="77"/>
      <c r="C15" s="79" t="s">
        <v>14</v>
      </c>
      <c r="D15" s="74"/>
      <c r="E15" s="74"/>
      <c r="F15" s="87" t="s">
        <v>148</v>
      </c>
      <c r="G15" s="74"/>
      <c r="H15" s="74"/>
      <c r="I15" s="79" t="s">
        <v>16</v>
      </c>
      <c r="J15" s="88"/>
      <c r="K15" s="185"/>
      <c r="M15" s="64"/>
      <c r="N15" s="17"/>
    </row>
    <row r="16" spans="1:14" s="65" customFormat="1" ht="15.4" customHeight="1">
      <c r="A16" s="74"/>
      <c r="B16" s="77"/>
      <c r="C16" s="79" t="s">
        <v>15</v>
      </c>
      <c r="D16" s="74"/>
      <c r="E16" s="74"/>
      <c r="F16" s="124" t="s">
        <v>149</v>
      </c>
      <c r="G16" s="74"/>
      <c r="H16" s="74"/>
      <c r="I16" s="79" t="s">
        <v>17</v>
      </c>
      <c r="J16" s="88"/>
      <c r="K16" s="185"/>
      <c r="M16" s="64"/>
      <c r="N16" s="17"/>
    </row>
    <row r="17" spans="1:11" s="65" customFormat="1" ht="10.5" customHeight="1">
      <c r="A17" s="74"/>
      <c r="B17" s="77"/>
      <c r="C17" s="74"/>
      <c r="D17" s="74"/>
      <c r="E17" s="74"/>
      <c r="F17" s="74"/>
      <c r="G17" s="74"/>
      <c r="H17" s="74"/>
      <c r="I17" s="74"/>
      <c r="J17" s="74"/>
      <c r="K17" s="185"/>
    </row>
    <row r="18" spans="1:14" s="65" customFormat="1" ht="29.25" customHeight="1">
      <c r="A18" s="74"/>
      <c r="B18" s="77"/>
      <c r="C18" s="89" t="s">
        <v>20</v>
      </c>
      <c r="D18" s="90"/>
      <c r="E18" s="90"/>
      <c r="F18" s="90"/>
      <c r="G18" s="90"/>
      <c r="H18" s="90"/>
      <c r="I18" s="90"/>
      <c r="J18" s="91" t="s">
        <v>21</v>
      </c>
      <c r="K18" s="187"/>
      <c r="N18" s="130"/>
    </row>
    <row r="19" spans="1:11" s="65" customFormat="1" ht="10.5" customHeight="1">
      <c r="A19" s="74"/>
      <c r="B19" s="77"/>
      <c r="C19" s="74"/>
      <c r="D19" s="74"/>
      <c r="E19" s="74"/>
      <c r="F19" s="74"/>
      <c r="G19" s="74"/>
      <c r="H19" s="74"/>
      <c r="I19" s="74"/>
      <c r="J19" s="74"/>
      <c r="K19" s="185"/>
    </row>
    <row r="20" spans="1:47" s="65" customFormat="1" ht="22.9" customHeight="1">
      <c r="A20" s="74"/>
      <c r="B20" s="77"/>
      <c r="C20" s="92" t="s">
        <v>22</v>
      </c>
      <c r="D20" s="74"/>
      <c r="E20" s="74"/>
      <c r="F20" s="74"/>
      <c r="G20" s="74"/>
      <c r="H20" s="74"/>
      <c r="I20" s="74"/>
      <c r="J20" s="93">
        <f>J45</f>
        <v>0</v>
      </c>
      <c r="K20" s="185"/>
      <c r="N20" s="9"/>
      <c r="AU20" s="2" t="s">
        <v>23</v>
      </c>
    </row>
    <row r="21" spans="1:14" s="22" customFormat="1" ht="25.15" customHeight="1">
      <c r="A21" s="94"/>
      <c r="B21" s="95"/>
      <c r="C21" s="94"/>
      <c r="D21" s="96" t="s">
        <v>335</v>
      </c>
      <c r="E21" s="97"/>
      <c r="F21" s="97"/>
      <c r="G21" s="97"/>
      <c r="H21" s="97"/>
      <c r="I21" s="97"/>
      <c r="J21" s="98">
        <f>J46</f>
        <v>0</v>
      </c>
      <c r="K21" s="188"/>
      <c r="N21" s="132"/>
    </row>
    <row r="22" spans="1:11" s="65" customFormat="1" ht="21.75" customHeight="1">
      <c r="A22" s="74"/>
      <c r="B22" s="77"/>
      <c r="C22" s="74"/>
      <c r="D22" s="74"/>
      <c r="E22" s="74"/>
      <c r="F22" s="74"/>
      <c r="G22" s="74"/>
      <c r="H22" s="74"/>
      <c r="I22" s="74"/>
      <c r="J22" s="74"/>
      <c r="K22" s="185"/>
    </row>
    <row r="23" spans="1:11" s="65" customFormat="1" ht="7.15" customHeight="1">
      <c r="A23" s="74"/>
      <c r="B23" s="99"/>
      <c r="C23" s="100"/>
      <c r="D23" s="100"/>
      <c r="E23" s="100"/>
      <c r="F23" s="100"/>
      <c r="G23" s="100"/>
      <c r="H23" s="100"/>
      <c r="I23" s="100"/>
      <c r="J23" s="100"/>
      <c r="K23" s="189"/>
    </row>
    <row r="24" ht="15">
      <c r="K24" s="186"/>
    </row>
    <row r="25" ht="15">
      <c r="K25" s="186"/>
    </row>
    <row r="26" ht="15">
      <c r="K26" s="186"/>
    </row>
    <row r="27" spans="1:11" s="65" customFormat="1" ht="7.15" customHeight="1">
      <c r="A27" s="74"/>
      <c r="B27" s="75"/>
      <c r="C27" s="76"/>
      <c r="D27" s="76"/>
      <c r="E27" s="76"/>
      <c r="F27" s="76"/>
      <c r="G27" s="76"/>
      <c r="H27" s="76"/>
      <c r="I27" s="76"/>
      <c r="J27" s="76"/>
      <c r="K27" s="184"/>
    </row>
    <row r="28" spans="1:11" s="65" customFormat="1" ht="25.15" customHeight="1">
      <c r="A28" s="74"/>
      <c r="B28" s="77"/>
      <c r="C28" s="78" t="s">
        <v>147</v>
      </c>
      <c r="D28" s="74"/>
      <c r="E28" s="74"/>
      <c r="F28" s="74"/>
      <c r="G28" s="74"/>
      <c r="H28" s="74"/>
      <c r="I28" s="74"/>
      <c r="J28" s="74"/>
      <c r="K28" s="185"/>
    </row>
    <row r="29" spans="1:11" s="65" customFormat="1" ht="7.15" customHeight="1">
      <c r="A29" s="74"/>
      <c r="B29" s="77"/>
      <c r="C29" s="74"/>
      <c r="D29" s="74"/>
      <c r="E29" s="74"/>
      <c r="F29" s="74"/>
      <c r="G29" s="74"/>
      <c r="H29" s="74"/>
      <c r="I29" s="74"/>
      <c r="J29" s="74"/>
      <c r="K29" s="185"/>
    </row>
    <row r="30" spans="1:11" s="65" customFormat="1" ht="12" customHeight="1">
      <c r="A30" s="74"/>
      <c r="B30" s="77"/>
      <c r="C30" s="79" t="s">
        <v>4</v>
      </c>
      <c r="D30" s="74"/>
      <c r="E30" s="74"/>
      <c r="F30" s="74"/>
      <c r="G30" s="74"/>
      <c r="H30" s="74"/>
      <c r="I30" s="74"/>
      <c r="J30" s="74"/>
      <c r="K30" s="185"/>
    </row>
    <row r="31" spans="1:11" s="65" customFormat="1" ht="16.5" customHeight="1">
      <c r="A31" s="74"/>
      <c r="B31" s="77"/>
      <c r="C31" s="74"/>
      <c r="D31" s="74"/>
      <c r="E31" s="80" t="s">
        <v>145</v>
      </c>
      <c r="F31" s="81"/>
      <c r="G31" s="81"/>
      <c r="H31" s="81"/>
      <c r="I31" s="74"/>
      <c r="J31" s="74"/>
      <c r="K31" s="185"/>
    </row>
    <row r="32" spans="2:11" ht="12" customHeight="1">
      <c r="B32" s="82"/>
      <c r="C32" s="79" t="s">
        <v>5</v>
      </c>
      <c r="K32" s="186"/>
    </row>
    <row r="33" spans="2:11" ht="16.5" customHeight="1">
      <c r="B33" s="82"/>
      <c r="E33" s="80" t="s">
        <v>6</v>
      </c>
      <c r="F33" s="83"/>
      <c r="G33" s="83"/>
      <c r="H33" s="83"/>
      <c r="K33" s="186"/>
    </row>
    <row r="34" spans="2:11" ht="12" customHeight="1">
      <c r="B34" s="82"/>
      <c r="C34" s="79" t="s">
        <v>7</v>
      </c>
      <c r="K34" s="186"/>
    </row>
    <row r="35" spans="1:11" s="65" customFormat="1" ht="16.5" customHeight="1">
      <c r="A35" s="74"/>
      <c r="B35" s="77"/>
      <c r="C35" s="74"/>
      <c r="D35" s="74"/>
      <c r="E35" s="84" t="s">
        <v>8</v>
      </c>
      <c r="F35" s="85"/>
      <c r="G35" s="85"/>
      <c r="H35" s="85"/>
      <c r="I35" s="74"/>
      <c r="J35" s="74"/>
      <c r="K35" s="185"/>
    </row>
    <row r="36" spans="1:11" s="65" customFormat="1" ht="12" customHeight="1">
      <c r="A36" s="74"/>
      <c r="B36" s="77"/>
      <c r="C36" s="79" t="s">
        <v>9</v>
      </c>
      <c r="D36" s="74"/>
      <c r="E36" s="74"/>
      <c r="F36" s="74"/>
      <c r="G36" s="74"/>
      <c r="H36" s="74"/>
      <c r="I36" s="74"/>
      <c r="J36" s="74"/>
      <c r="K36" s="185"/>
    </row>
    <row r="37" spans="1:11" s="65" customFormat="1" ht="16.5" customHeight="1">
      <c r="A37" s="74"/>
      <c r="B37" s="77"/>
      <c r="C37" s="74"/>
      <c r="D37" s="74"/>
      <c r="E37" s="86" t="s">
        <v>414</v>
      </c>
      <c r="F37" s="85"/>
      <c r="G37" s="85"/>
      <c r="H37" s="85"/>
      <c r="I37" s="74"/>
      <c r="J37" s="74"/>
      <c r="K37" s="185"/>
    </row>
    <row r="38" spans="1:11" s="65" customFormat="1" ht="7.15" customHeight="1">
      <c r="A38" s="74"/>
      <c r="B38" s="77"/>
      <c r="C38" s="74"/>
      <c r="D38" s="74"/>
      <c r="E38" s="74"/>
      <c r="F38" s="74"/>
      <c r="G38" s="74"/>
      <c r="H38" s="74"/>
      <c r="I38" s="74"/>
      <c r="J38" s="74"/>
      <c r="K38" s="185"/>
    </row>
    <row r="39" spans="1:14" s="65" customFormat="1" ht="12" customHeight="1">
      <c r="A39" s="74"/>
      <c r="B39" s="77"/>
      <c r="C39" s="79" t="s">
        <v>11</v>
      </c>
      <c r="D39" s="74"/>
      <c r="E39" s="74"/>
      <c r="F39" s="87" t="s">
        <v>12</v>
      </c>
      <c r="G39" s="74"/>
      <c r="H39" s="74"/>
      <c r="I39" s="79" t="s">
        <v>13</v>
      </c>
      <c r="J39" s="101"/>
      <c r="K39" s="185"/>
      <c r="M39" s="64"/>
      <c r="N39" s="7"/>
    </row>
    <row r="40" spans="1:11" s="65" customFormat="1" ht="7.15" customHeight="1">
      <c r="A40" s="74"/>
      <c r="B40" s="77"/>
      <c r="C40" s="74"/>
      <c r="D40" s="74"/>
      <c r="E40" s="74"/>
      <c r="F40" s="74"/>
      <c r="G40" s="74"/>
      <c r="H40" s="74"/>
      <c r="I40" s="74"/>
      <c r="J40" s="74"/>
      <c r="K40" s="185"/>
    </row>
    <row r="41" spans="1:14" s="65" customFormat="1" ht="40.15" customHeight="1">
      <c r="A41" s="74"/>
      <c r="B41" s="77"/>
      <c r="C41" s="79" t="s">
        <v>14</v>
      </c>
      <c r="D41" s="74"/>
      <c r="E41" s="74"/>
      <c r="F41" s="87" t="s">
        <v>148</v>
      </c>
      <c r="G41" s="74"/>
      <c r="H41" s="74"/>
      <c r="I41" s="79" t="s">
        <v>16</v>
      </c>
      <c r="J41" s="88"/>
      <c r="K41" s="185"/>
      <c r="M41" s="64"/>
      <c r="N41" s="17"/>
    </row>
    <row r="42" spans="1:14" s="65" customFormat="1" ht="15.4" customHeight="1">
      <c r="A42" s="74"/>
      <c r="B42" s="77"/>
      <c r="C42" s="79" t="s">
        <v>15</v>
      </c>
      <c r="D42" s="74"/>
      <c r="E42" s="74"/>
      <c r="F42" s="87" t="s">
        <v>149</v>
      </c>
      <c r="G42" s="74"/>
      <c r="H42" s="74"/>
      <c r="I42" s="79" t="s">
        <v>17</v>
      </c>
      <c r="J42" s="88"/>
      <c r="K42" s="185"/>
      <c r="M42" s="64"/>
      <c r="N42" s="17"/>
    </row>
    <row r="43" spans="1:11" s="65" customFormat="1" ht="10.5" customHeight="1">
      <c r="A43" s="74"/>
      <c r="B43" s="77"/>
      <c r="C43" s="74"/>
      <c r="D43" s="74"/>
      <c r="E43" s="74"/>
      <c r="F43" s="74"/>
      <c r="G43" s="74"/>
      <c r="H43" s="74"/>
      <c r="I43" s="74"/>
      <c r="J43" s="74"/>
      <c r="K43" s="185"/>
    </row>
    <row r="44" spans="1:20" s="32" customFormat="1" ht="29.25" customHeight="1">
      <c r="A44" s="102"/>
      <c r="B44" s="103"/>
      <c r="C44" s="104" t="s">
        <v>25</v>
      </c>
      <c r="D44" s="105" t="s">
        <v>26</v>
      </c>
      <c r="E44" s="105" t="s">
        <v>27</v>
      </c>
      <c r="F44" s="105" t="s">
        <v>28</v>
      </c>
      <c r="G44" s="105" t="s">
        <v>29</v>
      </c>
      <c r="H44" s="105" t="s">
        <v>30</v>
      </c>
      <c r="I44" s="105" t="s">
        <v>31</v>
      </c>
      <c r="J44" s="105" t="s">
        <v>21</v>
      </c>
      <c r="K44" s="190"/>
      <c r="L44" s="135"/>
      <c r="M44" s="135"/>
      <c r="N44" s="135"/>
      <c r="O44" s="30" t="s">
        <v>32</v>
      </c>
      <c r="P44" s="30" t="s">
        <v>33</v>
      </c>
      <c r="Q44" s="30" t="s">
        <v>34</v>
      </c>
      <c r="R44" s="30" t="s">
        <v>35</v>
      </c>
      <c r="S44" s="30" t="s">
        <v>36</v>
      </c>
      <c r="T44" s="31" t="s">
        <v>37</v>
      </c>
    </row>
    <row r="45" spans="1:63" s="65" customFormat="1" ht="22.9" customHeight="1">
      <c r="A45" s="74"/>
      <c r="B45" s="77"/>
      <c r="C45" s="107" t="s">
        <v>38</v>
      </c>
      <c r="D45" s="74"/>
      <c r="E45" s="74"/>
      <c r="F45" s="74"/>
      <c r="G45" s="74"/>
      <c r="H45" s="74"/>
      <c r="I45" s="123"/>
      <c r="J45" s="108">
        <f>BK45</f>
        <v>0</v>
      </c>
      <c r="K45" s="185"/>
      <c r="N45" s="34"/>
      <c r="O45" s="8"/>
      <c r="P45" s="36">
        <f>P46</f>
        <v>0</v>
      </c>
      <c r="Q45" s="8"/>
      <c r="R45" s="36">
        <f>R46</f>
        <v>0</v>
      </c>
      <c r="S45" s="8"/>
      <c r="T45" s="37">
        <f>T46</f>
        <v>0</v>
      </c>
      <c r="AT45" s="2" t="s">
        <v>39</v>
      </c>
      <c r="AU45" s="2" t="s">
        <v>23</v>
      </c>
      <c r="BK45" s="38">
        <f>BK46</f>
        <v>0</v>
      </c>
    </row>
    <row r="46" spans="1:63" s="40" customFormat="1" ht="25.9" customHeight="1">
      <c r="A46" s="109"/>
      <c r="B46" s="110"/>
      <c r="C46" s="109"/>
      <c r="D46" s="111"/>
      <c r="E46" s="112" t="s">
        <v>151</v>
      </c>
      <c r="F46" s="112" t="s">
        <v>336</v>
      </c>
      <c r="G46" s="109"/>
      <c r="H46" s="109"/>
      <c r="I46" s="196"/>
      <c r="J46" s="113">
        <f>BK46</f>
        <v>0</v>
      </c>
      <c r="K46" s="191"/>
      <c r="N46" s="43"/>
      <c r="P46" s="45">
        <f>SUM(P47:P85)</f>
        <v>0</v>
      </c>
      <c r="R46" s="45">
        <f>SUM(R47:R85)</f>
        <v>0</v>
      </c>
      <c r="T46" s="46">
        <f>SUM(T47:T85)</f>
        <v>0</v>
      </c>
      <c r="AR46" s="41" t="s">
        <v>42</v>
      </c>
      <c r="AT46" s="47" t="s">
        <v>39</v>
      </c>
      <c r="AU46" s="47" t="s">
        <v>43</v>
      </c>
      <c r="AY46" s="41" t="s">
        <v>44</v>
      </c>
      <c r="BK46" s="48">
        <f>SUM(BK47:BK85)</f>
        <v>0</v>
      </c>
    </row>
    <row r="47" spans="1:65" s="65" customFormat="1" ht="16.5" customHeight="1">
      <c r="A47" s="74"/>
      <c r="B47" s="77"/>
      <c r="C47" s="114">
        <v>1</v>
      </c>
      <c r="D47" s="114" t="s">
        <v>45</v>
      </c>
      <c r="E47" s="115" t="s">
        <v>337</v>
      </c>
      <c r="F47" s="116" t="s">
        <v>338</v>
      </c>
      <c r="G47" s="117" t="s">
        <v>48</v>
      </c>
      <c r="H47" s="118">
        <v>4</v>
      </c>
      <c r="I47" s="61">
        <v>0</v>
      </c>
      <c r="J47" s="119">
        <f>H47*I47</f>
        <v>0</v>
      </c>
      <c r="K47" s="192"/>
      <c r="L47" s="144"/>
      <c r="M47" s="145"/>
      <c r="N47" s="145"/>
      <c r="O47" s="52">
        <v>0</v>
      </c>
      <c r="P47" s="52">
        <f>O47*H47</f>
        <v>0</v>
      </c>
      <c r="Q47" s="52">
        <v>0</v>
      </c>
      <c r="R47" s="52">
        <f>Q47*H47</f>
        <v>0</v>
      </c>
      <c r="S47" s="52">
        <v>0</v>
      </c>
      <c r="T47" s="53">
        <f>S47*H47</f>
        <v>0</v>
      </c>
      <c r="AR47" s="54" t="s">
        <v>49</v>
      </c>
      <c r="AT47" s="54" t="s">
        <v>45</v>
      </c>
      <c r="AU47" s="54" t="s">
        <v>42</v>
      </c>
      <c r="AY47" s="2" t="s">
        <v>44</v>
      </c>
      <c r="BE47" s="55">
        <f>IF(N47="základní",J47,0)</f>
        <v>0</v>
      </c>
      <c r="BF47" s="55">
        <f>IF(N47="snížená",J47,0)</f>
        <v>0</v>
      </c>
      <c r="BG47" s="55">
        <f>IF(N47="zákl. přenesená",J47,0)</f>
        <v>0</v>
      </c>
      <c r="BH47" s="55">
        <f>IF(N47="sníž. přenesená",J47,0)</f>
        <v>0</v>
      </c>
      <c r="BI47" s="55">
        <f>IF(N47="nulová",J47,0)</f>
        <v>0</v>
      </c>
      <c r="BJ47" s="2" t="s">
        <v>42</v>
      </c>
      <c r="BK47" s="55">
        <f>ROUND(I47*H47,2)</f>
        <v>0</v>
      </c>
      <c r="BL47" s="2" t="s">
        <v>49</v>
      </c>
      <c r="BM47" s="54" t="s">
        <v>155</v>
      </c>
    </row>
    <row r="48" spans="1:47" s="65" customFormat="1" ht="18">
      <c r="A48" s="74"/>
      <c r="B48" s="77"/>
      <c r="C48" s="74"/>
      <c r="D48" s="120"/>
      <c r="E48" s="74"/>
      <c r="F48" s="121" t="s">
        <v>339</v>
      </c>
      <c r="G48" s="74"/>
      <c r="H48" s="74"/>
      <c r="I48" s="123"/>
      <c r="J48" s="74"/>
      <c r="K48" s="185"/>
      <c r="T48" s="59"/>
      <c r="AT48" s="2" t="s">
        <v>50</v>
      </c>
      <c r="AU48" s="2" t="s">
        <v>42</v>
      </c>
    </row>
    <row r="49" spans="1:65" s="65" customFormat="1" ht="16.5" customHeight="1">
      <c r="A49" s="74"/>
      <c r="B49" s="77"/>
      <c r="C49" s="114">
        <v>2</v>
      </c>
      <c r="D49" s="114" t="s">
        <v>45</v>
      </c>
      <c r="E49" s="115" t="s">
        <v>340</v>
      </c>
      <c r="F49" s="116" t="s">
        <v>341</v>
      </c>
      <c r="G49" s="117" t="s">
        <v>48</v>
      </c>
      <c r="H49" s="118">
        <v>2</v>
      </c>
      <c r="I49" s="61">
        <v>0</v>
      </c>
      <c r="J49" s="119">
        <f>H49*I49</f>
        <v>0</v>
      </c>
      <c r="K49" s="192"/>
      <c r="L49" s="144"/>
      <c r="M49" s="145"/>
      <c r="N49" s="145"/>
      <c r="O49" s="52">
        <v>0</v>
      </c>
      <c r="P49" s="52">
        <f>O49*H49</f>
        <v>0</v>
      </c>
      <c r="Q49" s="52">
        <v>0</v>
      </c>
      <c r="R49" s="52">
        <f>Q49*H49</f>
        <v>0</v>
      </c>
      <c r="S49" s="52">
        <v>0</v>
      </c>
      <c r="T49" s="53">
        <f>S49*H49</f>
        <v>0</v>
      </c>
      <c r="AR49" s="54" t="s">
        <v>49</v>
      </c>
      <c r="AT49" s="54" t="s">
        <v>45</v>
      </c>
      <c r="AU49" s="54" t="s">
        <v>42</v>
      </c>
      <c r="AY49" s="2" t="s">
        <v>44</v>
      </c>
      <c r="BE49" s="55">
        <f>IF(N49="základní",J49,0)</f>
        <v>0</v>
      </c>
      <c r="BF49" s="55">
        <f>IF(N49="snížená",J49,0)</f>
        <v>0</v>
      </c>
      <c r="BG49" s="55">
        <f>IF(N49="zákl. přenesená",J49,0)</f>
        <v>0</v>
      </c>
      <c r="BH49" s="55">
        <f>IF(N49="sníž. přenesená",J49,0)</f>
        <v>0</v>
      </c>
      <c r="BI49" s="55">
        <f>IF(N49="nulová",J49,0)</f>
        <v>0</v>
      </c>
      <c r="BJ49" s="2" t="s">
        <v>42</v>
      </c>
      <c r="BK49" s="55">
        <f>ROUND(I49*H49,2)</f>
        <v>0</v>
      </c>
      <c r="BL49" s="2" t="s">
        <v>49</v>
      </c>
      <c r="BM49" s="54" t="s">
        <v>159</v>
      </c>
    </row>
    <row r="50" spans="1:47" s="65" customFormat="1" ht="18">
      <c r="A50" s="74"/>
      <c r="B50" s="77"/>
      <c r="C50" s="74"/>
      <c r="D50" s="120"/>
      <c r="E50" s="74"/>
      <c r="F50" s="121" t="s">
        <v>339</v>
      </c>
      <c r="G50" s="74"/>
      <c r="H50" s="74"/>
      <c r="I50" s="123"/>
      <c r="J50" s="74"/>
      <c r="K50" s="185"/>
      <c r="T50" s="59"/>
      <c r="AT50" s="2" t="s">
        <v>50</v>
      </c>
      <c r="AU50" s="2" t="s">
        <v>42</v>
      </c>
    </row>
    <row r="51" spans="1:65" s="65" customFormat="1" ht="16.5" customHeight="1">
      <c r="A51" s="74"/>
      <c r="B51" s="77"/>
      <c r="C51" s="114">
        <v>3</v>
      </c>
      <c r="D51" s="114" t="s">
        <v>45</v>
      </c>
      <c r="E51" s="115" t="s">
        <v>342</v>
      </c>
      <c r="F51" s="116" t="s">
        <v>343</v>
      </c>
      <c r="G51" s="117" t="s">
        <v>48</v>
      </c>
      <c r="H51" s="118">
        <v>2</v>
      </c>
      <c r="I51" s="61">
        <v>0</v>
      </c>
      <c r="J51" s="119">
        <f>H51*I51</f>
        <v>0</v>
      </c>
      <c r="K51" s="192"/>
      <c r="L51" s="144"/>
      <c r="M51" s="145"/>
      <c r="N51" s="145"/>
      <c r="O51" s="52">
        <v>0</v>
      </c>
      <c r="P51" s="52">
        <f>O51*H51</f>
        <v>0</v>
      </c>
      <c r="Q51" s="52">
        <v>0</v>
      </c>
      <c r="R51" s="52">
        <f>Q51*H51</f>
        <v>0</v>
      </c>
      <c r="S51" s="52">
        <v>0</v>
      </c>
      <c r="T51" s="53">
        <f>S51*H51</f>
        <v>0</v>
      </c>
      <c r="AR51" s="54" t="s">
        <v>49</v>
      </c>
      <c r="AT51" s="54" t="s">
        <v>45</v>
      </c>
      <c r="AU51" s="54" t="s">
        <v>42</v>
      </c>
      <c r="AY51" s="2" t="s">
        <v>44</v>
      </c>
      <c r="BE51" s="55">
        <f>IF(N51="základní",J51,0)</f>
        <v>0</v>
      </c>
      <c r="BF51" s="55">
        <f>IF(N51="snížená",J51,0)</f>
        <v>0</v>
      </c>
      <c r="BG51" s="55">
        <f>IF(N51="zákl. přenesená",J51,0)</f>
        <v>0</v>
      </c>
      <c r="BH51" s="55">
        <f>IF(N51="sníž. přenesená",J51,0)</f>
        <v>0</v>
      </c>
      <c r="BI51" s="55">
        <f>IF(N51="nulová",J51,0)</f>
        <v>0</v>
      </c>
      <c r="BJ51" s="2" t="s">
        <v>42</v>
      </c>
      <c r="BK51" s="55">
        <f>ROUND(I51*H51,2)</f>
        <v>0</v>
      </c>
      <c r="BL51" s="2" t="s">
        <v>49</v>
      </c>
      <c r="BM51" s="54" t="s">
        <v>162</v>
      </c>
    </row>
    <row r="52" spans="1:47" s="65" customFormat="1" ht="18">
      <c r="A52" s="74"/>
      <c r="B52" s="77"/>
      <c r="C52" s="74"/>
      <c r="D52" s="120"/>
      <c r="E52" s="74"/>
      <c r="F52" s="121" t="s">
        <v>339</v>
      </c>
      <c r="G52" s="74"/>
      <c r="H52" s="74"/>
      <c r="I52" s="123"/>
      <c r="J52" s="74"/>
      <c r="K52" s="185"/>
      <c r="T52" s="59"/>
      <c r="AT52" s="2" t="s">
        <v>50</v>
      </c>
      <c r="AU52" s="2" t="s">
        <v>42</v>
      </c>
    </row>
    <row r="53" spans="1:65" s="65" customFormat="1" ht="16.5" customHeight="1">
      <c r="A53" s="74"/>
      <c r="B53" s="77"/>
      <c r="C53" s="114">
        <v>4</v>
      </c>
      <c r="D53" s="114" t="s">
        <v>45</v>
      </c>
      <c r="E53" s="115" t="s">
        <v>344</v>
      </c>
      <c r="F53" s="116" t="s">
        <v>345</v>
      </c>
      <c r="G53" s="117" t="s">
        <v>48</v>
      </c>
      <c r="H53" s="118">
        <v>8</v>
      </c>
      <c r="I53" s="61">
        <v>0</v>
      </c>
      <c r="J53" s="119">
        <f>H53*I53</f>
        <v>0</v>
      </c>
      <c r="K53" s="192"/>
      <c r="L53" s="144"/>
      <c r="M53" s="145"/>
      <c r="N53" s="145"/>
      <c r="O53" s="52">
        <v>0</v>
      </c>
      <c r="P53" s="52">
        <f>O53*H53</f>
        <v>0</v>
      </c>
      <c r="Q53" s="52">
        <v>0</v>
      </c>
      <c r="R53" s="52">
        <f>Q53*H53</f>
        <v>0</v>
      </c>
      <c r="S53" s="52">
        <v>0</v>
      </c>
      <c r="T53" s="53">
        <f>S53*H53</f>
        <v>0</v>
      </c>
      <c r="AR53" s="54" t="s">
        <v>49</v>
      </c>
      <c r="AT53" s="54" t="s">
        <v>45</v>
      </c>
      <c r="AU53" s="54" t="s">
        <v>42</v>
      </c>
      <c r="AY53" s="2" t="s">
        <v>44</v>
      </c>
      <c r="BE53" s="55">
        <f>IF(N53="základní",J53,0)</f>
        <v>0</v>
      </c>
      <c r="BF53" s="55">
        <f>IF(N53="snížená",J53,0)</f>
        <v>0</v>
      </c>
      <c r="BG53" s="55">
        <f>IF(N53="zákl. přenesená",J53,0)</f>
        <v>0</v>
      </c>
      <c r="BH53" s="55">
        <f>IF(N53="sníž. přenesená",J53,0)</f>
        <v>0</v>
      </c>
      <c r="BI53" s="55">
        <f>IF(N53="nulová",J53,0)</f>
        <v>0</v>
      </c>
      <c r="BJ53" s="2" t="s">
        <v>42</v>
      </c>
      <c r="BK53" s="55">
        <f>ROUND(I53*H53,2)</f>
        <v>0</v>
      </c>
      <c r="BL53" s="2" t="s">
        <v>49</v>
      </c>
      <c r="BM53" s="54" t="s">
        <v>162</v>
      </c>
    </row>
    <row r="54" spans="1:47" s="65" customFormat="1" ht="18">
      <c r="A54" s="74"/>
      <c r="B54" s="77"/>
      <c r="C54" s="74"/>
      <c r="D54" s="120"/>
      <c r="E54" s="74"/>
      <c r="F54" s="121" t="s">
        <v>339</v>
      </c>
      <c r="G54" s="74"/>
      <c r="H54" s="74"/>
      <c r="I54" s="123"/>
      <c r="J54" s="74"/>
      <c r="K54" s="185"/>
      <c r="T54" s="59"/>
      <c r="AT54" s="2" t="s">
        <v>50</v>
      </c>
      <c r="AU54" s="2" t="s">
        <v>42</v>
      </c>
    </row>
    <row r="55" spans="1:65" s="65" customFormat="1" ht="16.5" customHeight="1">
      <c r="A55" s="74"/>
      <c r="B55" s="77"/>
      <c r="C55" s="114">
        <v>5</v>
      </c>
      <c r="D55" s="114" t="s">
        <v>45</v>
      </c>
      <c r="E55" s="115" t="s">
        <v>346</v>
      </c>
      <c r="F55" s="116" t="s">
        <v>347</v>
      </c>
      <c r="G55" s="117" t="s">
        <v>48</v>
      </c>
      <c r="H55" s="118">
        <v>2</v>
      </c>
      <c r="I55" s="61">
        <v>0</v>
      </c>
      <c r="J55" s="119">
        <f>H55*I55</f>
        <v>0</v>
      </c>
      <c r="K55" s="192"/>
      <c r="L55" s="144"/>
      <c r="M55" s="145"/>
      <c r="N55" s="145"/>
      <c r="O55" s="52">
        <v>0</v>
      </c>
      <c r="P55" s="52">
        <f>O55*H55</f>
        <v>0</v>
      </c>
      <c r="Q55" s="52">
        <v>0</v>
      </c>
      <c r="R55" s="52">
        <f>Q55*H55</f>
        <v>0</v>
      </c>
      <c r="S55" s="52">
        <v>0</v>
      </c>
      <c r="T55" s="53">
        <f>S55*H55</f>
        <v>0</v>
      </c>
      <c r="AR55" s="54" t="s">
        <v>49</v>
      </c>
      <c r="AT55" s="54" t="s">
        <v>45</v>
      </c>
      <c r="AU55" s="54" t="s">
        <v>42</v>
      </c>
      <c r="AY55" s="2" t="s">
        <v>44</v>
      </c>
      <c r="BE55" s="55">
        <f>IF(N55="základní",J55,0)</f>
        <v>0</v>
      </c>
      <c r="BF55" s="55">
        <f>IF(N55="snížená",J55,0)</f>
        <v>0</v>
      </c>
      <c r="BG55" s="55">
        <f>IF(N55="zákl. přenesená",J55,0)</f>
        <v>0</v>
      </c>
      <c r="BH55" s="55">
        <f>IF(N55="sníž. přenesená",J55,0)</f>
        <v>0</v>
      </c>
      <c r="BI55" s="55">
        <f>IF(N55="nulová",J55,0)</f>
        <v>0</v>
      </c>
      <c r="BJ55" s="2" t="s">
        <v>42</v>
      </c>
      <c r="BK55" s="55">
        <f>ROUND(I55*H55,2)</f>
        <v>0</v>
      </c>
      <c r="BL55" s="2" t="s">
        <v>49</v>
      </c>
      <c r="BM55" s="54" t="s">
        <v>167</v>
      </c>
    </row>
    <row r="56" spans="1:47" s="65" customFormat="1" ht="18">
      <c r="A56" s="74"/>
      <c r="B56" s="77"/>
      <c r="C56" s="74"/>
      <c r="D56" s="120"/>
      <c r="E56" s="74"/>
      <c r="F56" s="121" t="s">
        <v>339</v>
      </c>
      <c r="G56" s="74"/>
      <c r="H56" s="74"/>
      <c r="I56" s="123"/>
      <c r="J56" s="74"/>
      <c r="K56" s="185"/>
      <c r="T56" s="59"/>
      <c r="AT56" s="2" t="s">
        <v>50</v>
      </c>
      <c r="AU56" s="2" t="s">
        <v>42</v>
      </c>
    </row>
    <row r="57" spans="1:65" s="65" customFormat="1" ht="16.5" customHeight="1">
      <c r="A57" s="74"/>
      <c r="B57" s="77"/>
      <c r="C57" s="114">
        <v>6</v>
      </c>
      <c r="D57" s="114" t="s">
        <v>45</v>
      </c>
      <c r="E57" s="115" t="s">
        <v>348</v>
      </c>
      <c r="F57" s="116" t="s">
        <v>349</v>
      </c>
      <c r="G57" s="117" t="s">
        <v>48</v>
      </c>
      <c r="H57" s="118">
        <v>3</v>
      </c>
      <c r="I57" s="61">
        <v>0</v>
      </c>
      <c r="J57" s="119">
        <f>H57*I57</f>
        <v>0</v>
      </c>
      <c r="K57" s="192"/>
      <c r="L57" s="144"/>
      <c r="M57" s="145"/>
      <c r="N57" s="145"/>
      <c r="O57" s="52">
        <v>0</v>
      </c>
      <c r="P57" s="52">
        <f>O57*H57</f>
        <v>0</v>
      </c>
      <c r="Q57" s="52">
        <v>0</v>
      </c>
      <c r="R57" s="52">
        <f>Q57*H57</f>
        <v>0</v>
      </c>
      <c r="S57" s="52">
        <v>0</v>
      </c>
      <c r="T57" s="53">
        <f>S57*H57</f>
        <v>0</v>
      </c>
      <c r="AR57" s="54" t="s">
        <v>49</v>
      </c>
      <c r="AT57" s="54" t="s">
        <v>45</v>
      </c>
      <c r="AU57" s="54" t="s">
        <v>42</v>
      </c>
      <c r="AY57" s="2" t="s">
        <v>44</v>
      </c>
      <c r="BE57" s="55">
        <f>IF(N57="základní",J57,0)</f>
        <v>0</v>
      </c>
      <c r="BF57" s="55">
        <f>IF(N57="snížená",J57,0)</f>
        <v>0</v>
      </c>
      <c r="BG57" s="55">
        <f>IF(N57="zákl. přenesená",J57,0)</f>
        <v>0</v>
      </c>
      <c r="BH57" s="55">
        <f>IF(N57="sníž. přenesená",J57,0)</f>
        <v>0</v>
      </c>
      <c r="BI57" s="55">
        <f>IF(N57="nulová",J57,0)</f>
        <v>0</v>
      </c>
      <c r="BJ57" s="2" t="s">
        <v>42</v>
      </c>
      <c r="BK57" s="55">
        <f>ROUND(I57*H57,2)</f>
        <v>0</v>
      </c>
      <c r="BL57" s="2" t="s">
        <v>49</v>
      </c>
      <c r="BM57" s="54" t="s">
        <v>170</v>
      </c>
    </row>
    <row r="58" spans="1:47" s="65" customFormat="1" ht="18">
      <c r="A58" s="74"/>
      <c r="B58" s="77"/>
      <c r="C58" s="74"/>
      <c r="D58" s="120"/>
      <c r="E58" s="74"/>
      <c r="F58" s="121" t="s">
        <v>339</v>
      </c>
      <c r="G58" s="74"/>
      <c r="H58" s="74"/>
      <c r="I58" s="123"/>
      <c r="J58" s="74"/>
      <c r="K58" s="185"/>
      <c r="T58" s="59"/>
      <c r="AT58" s="2" t="s">
        <v>50</v>
      </c>
      <c r="AU58" s="2" t="s">
        <v>42</v>
      </c>
    </row>
    <row r="59" spans="1:65" s="65" customFormat="1" ht="16.5" customHeight="1">
      <c r="A59" s="74"/>
      <c r="B59" s="77"/>
      <c r="C59" s="114">
        <v>7</v>
      </c>
      <c r="D59" s="114" t="s">
        <v>45</v>
      </c>
      <c r="E59" s="115" t="s">
        <v>350</v>
      </c>
      <c r="F59" s="116" t="s">
        <v>351</v>
      </c>
      <c r="G59" s="117" t="s">
        <v>48</v>
      </c>
      <c r="H59" s="118">
        <v>11</v>
      </c>
      <c r="I59" s="61">
        <v>0</v>
      </c>
      <c r="J59" s="119">
        <f>H59*I59</f>
        <v>0</v>
      </c>
      <c r="K59" s="192"/>
      <c r="L59" s="144"/>
      <c r="M59" s="145"/>
      <c r="N59" s="145"/>
      <c r="O59" s="52">
        <v>0</v>
      </c>
      <c r="P59" s="52">
        <f>O59*H59</f>
        <v>0</v>
      </c>
      <c r="Q59" s="52">
        <v>0</v>
      </c>
      <c r="R59" s="52">
        <f>Q59*H59</f>
        <v>0</v>
      </c>
      <c r="S59" s="52">
        <v>0</v>
      </c>
      <c r="T59" s="53">
        <f>S59*H59</f>
        <v>0</v>
      </c>
      <c r="AR59" s="54" t="s">
        <v>49</v>
      </c>
      <c r="AT59" s="54" t="s">
        <v>45</v>
      </c>
      <c r="AU59" s="54" t="s">
        <v>42</v>
      </c>
      <c r="AY59" s="2" t="s">
        <v>44</v>
      </c>
      <c r="BE59" s="55">
        <f>IF(N59="základní",J59,0)</f>
        <v>0</v>
      </c>
      <c r="BF59" s="55">
        <f>IF(N59="snížená",J59,0)</f>
        <v>0</v>
      </c>
      <c r="BG59" s="55">
        <f>IF(N59="zákl. přenesená",J59,0)</f>
        <v>0</v>
      </c>
      <c r="BH59" s="55">
        <f>IF(N59="sníž. přenesená",J59,0)</f>
        <v>0</v>
      </c>
      <c r="BI59" s="55">
        <f>IF(N59="nulová",J59,0)</f>
        <v>0</v>
      </c>
      <c r="BJ59" s="2" t="s">
        <v>42</v>
      </c>
      <c r="BK59" s="55">
        <f>ROUND(I59*H59,2)</f>
        <v>0</v>
      </c>
      <c r="BL59" s="2" t="s">
        <v>49</v>
      </c>
      <c r="BM59" s="54" t="s">
        <v>173</v>
      </c>
    </row>
    <row r="60" spans="1:47" s="65" customFormat="1" ht="18">
      <c r="A60" s="74"/>
      <c r="B60" s="77"/>
      <c r="C60" s="74"/>
      <c r="D60" s="120"/>
      <c r="E60" s="74"/>
      <c r="F60" s="121" t="s">
        <v>339</v>
      </c>
      <c r="G60" s="74"/>
      <c r="H60" s="74"/>
      <c r="I60" s="123"/>
      <c r="J60" s="74"/>
      <c r="K60" s="185"/>
      <c r="T60" s="59"/>
      <c r="AT60" s="2" t="s">
        <v>50</v>
      </c>
      <c r="AU60" s="2" t="s">
        <v>42</v>
      </c>
    </row>
    <row r="61" spans="1:65" s="65" customFormat="1" ht="16.5" customHeight="1">
      <c r="A61" s="74"/>
      <c r="B61" s="77"/>
      <c r="C61" s="114">
        <v>8</v>
      </c>
      <c r="D61" s="114" t="s">
        <v>45</v>
      </c>
      <c r="E61" s="115" t="s">
        <v>352</v>
      </c>
      <c r="F61" s="116" t="s">
        <v>353</v>
      </c>
      <c r="G61" s="117" t="s">
        <v>48</v>
      </c>
      <c r="H61" s="118">
        <v>1</v>
      </c>
      <c r="I61" s="61">
        <v>0</v>
      </c>
      <c r="J61" s="119">
        <f>H61*I61</f>
        <v>0</v>
      </c>
      <c r="K61" s="192"/>
      <c r="L61" s="144"/>
      <c r="M61" s="145"/>
      <c r="N61" s="145"/>
      <c r="O61" s="52">
        <v>0</v>
      </c>
      <c r="P61" s="52">
        <f>O61*H61</f>
        <v>0</v>
      </c>
      <c r="Q61" s="52">
        <v>0</v>
      </c>
      <c r="R61" s="52">
        <f>Q61*H61</f>
        <v>0</v>
      </c>
      <c r="S61" s="52">
        <v>0</v>
      </c>
      <c r="T61" s="53">
        <f>S61*H61</f>
        <v>0</v>
      </c>
      <c r="AR61" s="54" t="s">
        <v>49</v>
      </c>
      <c r="AT61" s="54" t="s">
        <v>45</v>
      </c>
      <c r="AU61" s="54" t="s">
        <v>42</v>
      </c>
      <c r="AY61" s="2" t="s">
        <v>44</v>
      </c>
      <c r="BE61" s="55">
        <f>IF(N61="základní",J61,0)</f>
        <v>0</v>
      </c>
      <c r="BF61" s="55">
        <f>IF(N61="snížená",J61,0)</f>
        <v>0</v>
      </c>
      <c r="BG61" s="55">
        <f>IF(N61="zákl. přenesená",J61,0)</f>
        <v>0</v>
      </c>
      <c r="BH61" s="55">
        <f>IF(N61="sníž. přenesená",J61,0)</f>
        <v>0</v>
      </c>
      <c r="BI61" s="55">
        <f>IF(N61="nulová",J61,0)</f>
        <v>0</v>
      </c>
      <c r="BJ61" s="2" t="s">
        <v>42</v>
      </c>
      <c r="BK61" s="55">
        <f>ROUND(I61*H61,2)</f>
        <v>0</v>
      </c>
      <c r="BL61" s="2" t="s">
        <v>49</v>
      </c>
      <c r="BM61" s="54" t="s">
        <v>173</v>
      </c>
    </row>
    <row r="62" spans="1:47" s="65" customFormat="1" ht="18">
      <c r="A62" s="74"/>
      <c r="B62" s="77"/>
      <c r="C62" s="74"/>
      <c r="D62" s="120"/>
      <c r="E62" s="74"/>
      <c r="F62" s="121" t="s">
        <v>339</v>
      </c>
      <c r="G62" s="74"/>
      <c r="H62" s="74"/>
      <c r="I62" s="123"/>
      <c r="J62" s="74"/>
      <c r="K62" s="185"/>
      <c r="T62" s="59"/>
      <c r="AT62" s="2" t="s">
        <v>50</v>
      </c>
      <c r="AU62" s="2" t="s">
        <v>42</v>
      </c>
    </row>
    <row r="63" spans="1:65" s="65" customFormat="1" ht="16.5" customHeight="1">
      <c r="A63" s="74"/>
      <c r="B63" s="77"/>
      <c r="C63" s="114">
        <v>9</v>
      </c>
      <c r="D63" s="114" t="s">
        <v>45</v>
      </c>
      <c r="E63" s="115" t="s">
        <v>354</v>
      </c>
      <c r="F63" s="116" t="s">
        <v>353</v>
      </c>
      <c r="G63" s="117" t="s">
        <v>48</v>
      </c>
      <c r="H63" s="118">
        <v>27</v>
      </c>
      <c r="I63" s="61">
        <v>0</v>
      </c>
      <c r="J63" s="119">
        <f>H63*I63</f>
        <v>0</v>
      </c>
      <c r="K63" s="192"/>
      <c r="L63" s="144"/>
      <c r="M63" s="145"/>
      <c r="N63" s="145"/>
      <c r="O63" s="52">
        <v>0</v>
      </c>
      <c r="P63" s="52">
        <f>O63*H63</f>
        <v>0</v>
      </c>
      <c r="Q63" s="52">
        <v>0</v>
      </c>
      <c r="R63" s="52">
        <f>Q63*H63</f>
        <v>0</v>
      </c>
      <c r="S63" s="52">
        <v>0</v>
      </c>
      <c r="T63" s="53">
        <f>S63*H63</f>
        <v>0</v>
      </c>
      <c r="AR63" s="54" t="s">
        <v>49</v>
      </c>
      <c r="AT63" s="54" t="s">
        <v>45</v>
      </c>
      <c r="AU63" s="54" t="s">
        <v>42</v>
      </c>
      <c r="AY63" s="2" t="s">
        <v>44</v>
      </c>
      <c r="BE63" s="55">
        <f>IF(N63="základní",J63,0)</f>
        <v>0</v>
      </c>
      <c r="BF63" s="55">
        <f>IF(N63="snížená",J63,0)</f>
        <v>0</v>
      </c>
      <c r="BG63" s="55">
        <f>IF(N63="zákl. přenesená",J63,0)</f>
        <v>0</v>
      </c>
      <c r="BH63" s="55">
        <f>IF(N63="sníž. přenesená",J63,0)</f>
        <v>0</v>
      </c>
      <c r="BI63" s="55">
        <f>IF(N63="nulová",J63,0)</f>
        <v>0</v>
      </c>
      <c r="BJ63" s="2" t="s">
        <v>42</v>
      </c>
      <c r="BK63" s="55">
        <f>ROUND(I63*H63,2)</f>
        <v>0</v>
      </c>
      <c r="BL63" s="2" t="s">
        <v>49</v>
      </c>
      <c r="BM63" s="54" t="s">
        <v>176</v>
      </c>
    </row>
    <row r="64" spans="1:47" s="65" customFormat="1" ht="18">
      <c r="A64" s="74"/>
      <c r="B64" s="77"/>
      <c r="C64" s="74"/>
      <c r="D64" s="120"/>
      <c r="E64" s="74"/>
      <c r="F64" s="121" t="s">
        <v>339</v>
      </c>
      <c r="G64" s="74"/>
      <c r="H64" s="74"/>
      <c r="I64" s="123"/>
      <c r="J64" s="74"/>
      <c r="K64" s="185"/>
      <c r="T64" s="59"/>
      <c r="AT64" s="2" t="s">
        <v>50</v>
      </c>
      <c r="AU64" s="2" t="s">
        <v>42</v>
      </c>
    </row>
    <row r="65" spans="1:65" s="65" customFormat="1" ht="16.5" customHeight="1">
      <c r="A65" s="74"/>
      <c r="B65" s="77"/>
      <c r="C65" s="114">
        <v>10</v>
      </c>
      <c r="D65" s="114" t="s">
        <v>45</v>
      </c>
      <c r="E65" s="115" t="s">
        <v>355</v>
      </c>
      <c r="F65" s="116" t="s">
        <v>356</v>
      </c>
      <c r="G65" s="117" t="s">
        <v>48</v>
      </c>
      <c r="H65" s="118">
        <v>4</v>
      </c>
      <c r="I65" s="61">
        <v>0</v>
      </c>
      <c r="J65" s="119">
        <f>H65*I65</f>
        <v>0</v>
      </c>
      <c r="K65" s="192"/>
      <c r="L65" s="144"/>
      <c r="M65" s="145"/>
      <c r="N65" s="145"/>
      <c r="O65" s="52">
        <v>0</v>
      </c>
      <c r="P65" s="52">
        <f>O65*H65</f>
        <v>0</v>
      </c>
      <c r="Q65" s="52">
        <v>0</v>
      </c>
      <c r="R65" s="52">
        <f>Q65*H65</f>
        <v>0</v>
      </c>
      <c r="S65" s="52">
        <v>0</v>
      </c>
      <c r="T65" s="53">
        <f>S65*H65</f>
        <v>0</v>
      </c>
      <c r="AR65" s="54" t="s">
        <v>49</v>
      </c>
      <c r="AT65" s="54" t="s">
        <v>45</v>
      </c>
      <c r="AU65" s="54" t="s">
        <v>42</v>
      </c>
      <c r="AY65" s="2" t="s">
        <v>44</v>
      </c>
      <c r="BE65" s="55">
        <f>IF(N65="základní",J65,0)</f>
        <v>0</v>
      </c>
      <c r="BF65" s="55">
        <f>IF(N65="snížená",J65,0)</f>
        <v>0</v>
      </c>
      <c r="BG65" s="55">
        <f>IF(N65="zákl. přenesená",J65,0)</f>
        <v>0</v>
      </c>
      <c r="BH65" s="55">
        <f>IF(N65="sníž. přenesená",J65,0)</f>
        <v>0</v>
      </c>
      <c r="BI65" s="55">
        <f>IF(N65="nulová",J65,0)</f>
        <v>0</v>
      </c>
      <c r="BJ65" s="2" t="s">
        <v>42</v>
      </c>
      <c r="BK65" s="55">
        <f>ROUND(I65*H65,2)</f>
        <v>0</v>
      </c>
      <c r="BL65" s="2" t="s">
        <v>49</v>
      </c>
      <c r="BM65" s="54" t="s">
        <v>179</v>
      </c>
    </row>
    <row r="66" spans="1:47" s="65" customFormat="1" ht="18">
      <c r="A66" s="74"/>
      <c r="B66" s="77"/>
      <c r="C66" s="74"/>
      <c r="D66" s="120"/>
      <c r="E66" s="74"/>
      <c r="F66" s="121" t="s">
        <v>339</v>
      </c>
      <c r="G66" s="74"/>
      <c r="H66" s="74"/>
      <c r="I66" s="123"/>
      <c r="J66" s="74"/>
      <c r="K66" s="185"/>
      <c r="T66" s="59"/>
      <c r="AT66" s="2" t="s">
        <v>50</v>
      </c>
      <c r="AU66" s="2" t="s">
        <v>42</v>
      </c>
    </row>
    <row r="67" spans="1:65" s="65" customFormat="1" ht="16.5" customHeight="1">
      <c r="A67" s="74"/>
      <c r="B67" s="77"/>
      <c r="C67" s="114">
        <v>11</v>
      </c>
      <c r="D67" s="114" t="s">
        <v>45</v>
      </c>
      <c r="E67" s="115" t="s">
        <v>357</v>
      </c>
      <c r="F67" s="116" t="s">
        <v>353</v>
      </c>
      <c r="G67" s="117" t="s">
        <v>48</v>
      </c>
      <c r="H67" s="118">
        <v>3</v>
      </c>
      <c r="I67" s="61">
        <v>0</v>
      </c>
      <c r="J67" s="119">
        <f>H67*I67</f>
        <v>0</v>
      </c>
      <c r="K67" s="192"/>
      <c r="L67" s="144"/>
      <c r="M67" s="145"/>
      <c r="N67" s="145"/>
      <c r="O67" s="52">
        <v>0</v>
      </c>
      <c r="P67" s="52">
        <f>O67*H67</f>
        <v>0</v>
      </c>
      <c r="Q67" s="52">
        <v>0</v>
      </c>
      <c r="R67" s="52">
        <f>Q67*H67</f>
        <v>0</v>
      </c>
      <c r="S67" s="52">
        <v>0</v>
      </c>
      <c r="T67" s="53">
        <f>S67*H67</f>
        <v>0</v>
      </c>
      <c r="AR67" s="54" t="s">
        <v>49</v>
      </c>
      <c r="AT67" s="54" t="s">
        <v>45</v>
      </c>
      <c r="AU67" s="54" t="s">
        <v>42</v>
      </c>
      <c r="AY67" s="2" t="s">
        <v>44</v>
      </c>
      <c r="BE67" s="55">
        <f>IF(N67="základní",J67,0)</f>
        <v>0</v>
      </c>
      <c r="BF67" s="55">
        <f>IF(N67="snížená",J67,0)</f>
        <v>0</v>
      </c>
      <c r="BG67" s="55">
        <f>IF(N67="zákl. přenesená",J67,0)</f>
        <v>0</v>
      </c>
      <c r="BH67" s="55">
        <f>IF(N67="sníž. přenesená",J67,0)</f>
        <v>0</v>
      </c>
      <c r="BI67" s="55">
        <f>IF(N67="nulová",J67,0)</f>
        <v>0</v>
      </c>
      <c r="BJ67" s="2" t="s">
        <v>42</v>
      </c>
      <c r="BK67" s="55">
        <f>ROUND(I67*H67,2)</f>
        <v>0</v>
      </c>
      <c r="BL67" s="2" t="s">
        <v>49</v>
      </c>
      <c r="BM67" s="54" t="s">
        <v>182</v>
      </c>
    </row>
    <row r="68" spans="1:47" s="65" customFormat="1" ht="18">
      <c r="A68" s="74"/>
      <c r="B68" s="77"/>
      <c r="C68" s="74"/>
      <c r="D68" s="120"/>
      <c r="E68" s="74"/>
      <c r="F68" s="121" t="s">
        <v>339</v>
      </c>
      <c r="G68" s="74"/>
      <c r="H68" s="74"/>
      <c r="I68" s="123"/>
      <c r="J68" s="74"/>
      <c r="K68" s="185"/>
      <c r="T68" s="59"/>
      <c r="AT68" s="2" t="s">
        <v>50</v>
      </c>
      <c r="AU68" s="2" t="s">
        <v>42</v>
      </c>
    </row>
    <row r="69" spans="1:65" s="65" customFormat="1" ht="16.5" customHeight="1">
      <c r="A69" s="74"/>
      <c r="B69" s="77"/>
      <c r="C69" s="114">
        <v>12</v>
      </c>
      <c r="D69" s="114" t="s">
        <v>45</v>
      </c>
      <c r="E69" s="115" t="s">
        <v>358</v>
      </c>
      <c r="F69" s="116" t="s">
        <v>359</v>
      </c>
      <c r="G69" s="117" t="s">
        <v>48</v>
      </c>
      <c r="H69" s="118">
        <v>8</v>
      </c>
      <c r="I69" s="61">
        <v>0</v>
      </c>
      <c r="J69" s="119">
        <f>H69*I69</f>
        <v>0</v>
      </c>
      <c r="K69" s="192"/>
      <c r="L69" s="144"/>
      <c r="M69" s="145"/>
      <c r="N69" s="145"/>
      <c r="O69" s="52">
        <v>0</v>
      </c>
      <c r="P69" s="52">
        <f>O69*H69</f>
        <v>0</v>
      </c>
      <c r="Q69" s="52">
        <v>0</v>
      </c>
      <c r="R69" s="52">
        <f>Q69*H69</f>
        <v>0</v>
      </c>
      <c r="S69" s="52">
        <v>0</v>
      </c>
      <c r="T69" s="53">
        <f>S69*H69</f>
        <v>0</v>
      </c>
      <c r="AR69" s="54" t="s">
        <v>49</v>
      </c>
      <c r="AT69" s="54" t="s">
        <v>45</v>
      </c>
      <c r="AU69" s="54" t="s">
        <v>42</v>
      </c>
      <c r="AY69" s="2" t="s">
        <v>44</v>
      </c>
      <c r="BE69" s="55">
        <f>IF(N69="základní",J69,0)</f>
        <v>0</v>
      </c>
      <c r="BF69" s="55">
        <f>IF(N69="snížená",J69,0)</f>
        <v>0</v>
      </c>
      <c r="BG69" s="55">
        <f>IF(N69="zákl. přenesená",J69,0)</f>
        <v>0</v>
      </c>
      <c r="BH69" s="55">
        <f>IF(N69="sníž. přenesená",J69,0)</f>
        <v>0</v>
      </c>
      <c r="BI69" s="55">
        <f>IF(N69="nulová",J69,0)</f>
        <v>0</v>
      </c>
      <c r="BJ69" s="2" t="s">
        <v>42</v>
      </c>
      <c r="BK69" s="55">
        <f>ROUND(I69*H69,2)</f>
        <v>0</v>
      </c>
      <c r="BL69" s="2" t="s">
        <v>49</v>
      </c>
      <c r="BM69" s="54" t="s">
        <v>185</v>
      </c>
    </row>
    <row r="70" spans="1:47" s="65" customFormat="1" ht="18">
      <c r="A70" s="74"/>
      <c r="B70" s="77"/>
      <c r="C70" s="74"/>
      <c r="D70" s="120"/>
      <c r="E70" s="74"/>
      <c r="F70" s="121" t="s">
        <v>339</v>
      </c>
      <c r="G70" s="74"/>
      <c r="H70" s="74"/>
      <c r="I70" s="123"/>
      <c r="J70" s="74"/>
      <c r="K70" s="185"/>
      <c r="T70" s="59"/>
      <c r="AT70" s="2" t="s">
        <v>50</v>
      </c>
      <c r="AU70" s="2" t="s">
        <v>42</v>
      </c>
    </row>
    <row r="71" spans="1:65" s="65" customFormat="1" ht="16.5" customHeight="1">
      <c r="A71" s="74"/>
      <c r="B71" s="77"/>
      <c r="C71" s="114">
        <v>13</v>
      </c>
      <c r="D71" s="114" t="s">
        <v>45</v>
      </c>
      <c r="E71" s="115" t="s">
        <v>360</v>
      </c>
      <c r="F71" s="116" t="s">
        <v>361</v>
      </c>
      <c r="G71" s="117" t="s">
        <v>48</v>
      </c>
      <c r="H71" s="118">
        <v>27</v>
      </c>
      <c r="I71" s="61">
        <v>0</v>
      </c>
      <c r="J71" s="119">
        <f>H71*I71</f>
        <v>0</v>
      </c>
      <c r="K71" s="192"/>
      <c r="L71" s="144"/>
      <c r="M71" s="145"/>
      <c r="N71" s="145"/>
      <c r="O71" s="52">
        <v>0</v>
      </c>
      <c r="P71" s="52">
        <f>O71*H71</f>
        <v>0</v>
      </c>
      <c r="Q71" s="52">
        <v>0</v>
      </c>
      <c r="R71" s="52">
        <f>Q71*H71</f>
        <v>0</v>
      </c>
      <c r="S71" s="52">
        <v>0</v>
      </c>
      <c r="T71" s="53">
        <f>S71*H71</f>
        <v>0</v>
      </c>
      <c r="AR71" s="54" t="s">
        <v>49</v>
      </c>
      <c r="AT71" s="54" t="s">
        <v>45</v>
      </c>
      <c r="AU71" s="54" t="s">
        <v>42</v>
      </c>
      <c r="AY71" s="2" t="s">
        <v>44</v>
      </c>
      <c r="BE71" s="55">
        <f>IF(N71="základní",J71,0)</f>
        <v>0</v>
      </c>
      <c r="BF71" s="55">
        <f>IF(N71="snížená",J71,0)</f>
        <v>0</v>
      </c>
      <c r="BG71" s="55">
        <f>IF(N71="zákl. přenesená",J71,0)</f>
        <v>0</v>
      </c>
      <c r="BH71" s="55">
        <f>IF(N71="sníž. přenesená",J71,0)</f>
        <v>0</v>
      </c>
      <c r="BI71" s="55">
        <f>IF(N71="nulová",J71,0)</f>
        <v>0</v>
      </c>
      <c r="BJ71" s="2" t="s">
        <v>42</v>
      </c>
      <c r="BK71" s="55">
        <f>ROUND(I71*H71,2)</f>
        <v>0</v>
      </c>
      <c r="BL71" s="2" t="s">
        <v>49</v>
      </c>
      <c r="BM71" s="54" t="s">
        <v>188</v>
      </c>
    </row>
    <row r="72" spans="1:47" s="65" customFormat="1" ht="18">
      <c r="A72" s="74"/>
      <c r="B72" s="77"/>
      <c r="C72" s="74"/>
      <c r="D72" s="120"/>
      <c r="E72" s="74"/>
      <c r="F72" s="121" t="s">
        <v>339</v>
      </c>
      <c r="G72" s="74"/>
      <c r="H72" s="74"/>
      <c r="I72" s="123"/>
      <c r="J72" s="74"/>
      <c r="K72" s="185"/>
      <c r="T72" s="59"/>
      <c r="AT72" s="2" t="s">
        <v>50</v>
      </c>
      <c r="AU72" s="2" t="s">
        <v>42</v>
      </c>
    </row>
    <row r="73" spans="1:65" s="65" customFormat="1" ht="16.5" customHeight="1">
      <c r="A73" s="74"/>
      <c r="B73" s="77"/>
      <c r="C73" s="114">
        <v>14</v>
      </c>
      <c r="D73" s="114" t="s">
        <v>45</v>
      </c>
      <c r="E73" s="115" t="s">
        <v>362</v>
      </c>
      <c r="F73" s="116" t="s">
        <v>363</v>
      </c>
      <c r="G73" s="117" t="s">
        <v>48</v>
      </c>
      <c r="H73" s="118">
        <v>15</v>
      </c>
      <c r="I73" s="61">
        <v>0</v>
      </c>
      <c r="J73" s="119">
        <f>H73*I73</f>
        <v>0</v>
      </c>
      <c r="K73" s="192"/>
      <c r="L73" s="144"/>
      <c r="M73" s="145"/>
      <c r="N73" s="145"/>
      <c r="O73" s="52">
        <v>0</v>
      </c>
      <c r="P73" s="52">
        <f>O73*H73</f>
        <v>0</v>
      </c>
      <c r="Q73" s="52">
        <v>0</v>
      </c>
      <c r="R73" s="52">
        <f>Q73*H73</f>
        <v>0</v>
      </c>
      <c r="S73" s="52">
        <v>0</v>
      </c>
      <c r="T73" s="53">
        <f>S73*H73</f>
        <v>0</v>
      </c>
      <c r="AR73" s="54" t="s">
        <v>49</v>
      </c>
      <c r="AT73" s="54" t="s">
        <v>45</v>
      </c>
      <c r="AU73" s="54" t="s">
        <v>42</v>
      </c>
      <c r="AY73" s="2" t="s">
        <v>44</v>
      </c>
      <c r="BE73" s="55">
        <f>IF(N73="základní",J73,0)</f>
        <v>0</v>
      </c>
      <c r="BF73" s="55">
        <f>IF(N73="snížená",J73,0)</f>
        <v>0</v>
      </c>
      <c r="BG73" s="55">
        <f>IF(N73="zákl. přenesená",J73,0)</f>
        <v>0</v>
      </c>
      <c r="BH73" s="55">
        <f>IF(N73="sníž. přenesená",J73,0)</f>
        <v>0</v>
      </c>
      <c r="BI73" s="55">
        <f>IF(N73="nulová",J73,0)</f>
        <v>0</v>
      </c>
      <c r="BJ73" s="2" t="s">
        <v>42</v>
      </c>
      <c r="BK73" s="55">
        <f>ROUND(I73*H73,2)</f>
        <v>0</v>
      </c>
      <c r="BL73" s="2" t="s">
        <v>49</v>
      </c>
      <c r="BM73" s="54" t="s">
        <v>190</v>
      </c>
    </row>
    <row r="74" spans="1:47" s="65" customFormat="1" ht="18">
      <c r="A74" s="74"/>
      <c r="B74" s="77"/>
      <c r="C74" s="74"/>
      <c r="D74" s="120"/>
      <c r="E74" s="74"/>
      <c r="F74" s="121" t="s">
        <v>339</v>
      </c>
      <c r="G74" s="74"/>
      <c r="H74" s="74"/>
      <c r="I74" s="123"/>
      <c r="J74" s="74"/>
      <c r="K74" s="185"/>
      <c r="T74" s="59"/>
      <c r="AT74" s="2" t="s">
        <v>50</v>
      </c>
      <c r="AU74" s="2" t="s">
        <v>42</v>
      </c>
    </row>
    <row r="75" spans="1:65" s="65" customFormat="1" ht="16.5" customHeight="1">
      <c r="A75" s="74"/>
      <c r="B75" s="77"/>
      <c r="C75" s="114">
        <v>15</v>
      </c>
      <c r="D75" s="114" t="s">
        <v>45</v>
      </c>
      <c r="E75" s="115" t="s">
        <v>364</v>
      </c>
      <c r="F75" s="116" t="s">
        <v>365</v>
      </c>
      <c r="G75" s="117" t="s">
        <v>48</v>
      </c>
      <c r="H75" s="118">
        <v>20</v>
      </c>
      <c r="I75" s="61">
        <v>0</v>
      </c>
      <c r="J75" s="119">
        <f>H75*I75</f>
        <v>0</v>
      </c>
      <c r="K75" s="192"/>
      <c r="L75" s="144"/>
      <c r="M75" s="145"/>
      <c r="N75" s="145"/>
      <c r="O75" s="52">
        <v>0</v>
      </c>
      <c r="P75" s="52">
        <f>O75*H75</f>
        <v>0</v>
      </c>
      <c r="Q75" s="52">
        <v>0</v>
      </c>
      <c r="R75" s="52">
        <f>Q75*H75</f>
        <v>0</v>
      </c>
      <c r="S75" s="52">
        <v>0</v>
      </c>
      <c r="T75" s="53">
        <f>S75*H75</f>
        <v>0</v>
      </c>
      <c r="AR75" s="54" t="s">
        <v>49</v>
      </c>
      <c r="AT75" s="54" t="s">
        <v>45</v>
      </c>
      <c r="AU75" s="54" t="s">
        <v>42</v>
      </c>
      <c r="AY75" s="2" t="s">
        <v>44</v>
      </c>
      <c r="BE75" s="55">
        <f>IF(N75="základní",J75,0)</f>
        <v>0</v>
      </c>
      <c r="BF75" s="55">
        <f>IF(N75="snížená",J75,0)</f>
        <v>0</v>
      </c>
      <c r="BG75" s="55">
        <f>IF(N75="zákl. přenesená",J75,0)</f>
        <v>0</v>
      </c>
      <c r="BH75" s="55">
        <f>IF(N75="sníž. přenesená",J75,0)</f>
        <v>0</v>
      </c>
      <c r="BI75" s="55">
        <f>IF(N75="nulová",J75,0)</f>
        <v>0</v>
      </c>
      <c r="BJ75" s="2" t="s">
        <v>42</v>
      </c>
      <c r="BK75" s="55">
        <f>ROUND(I75*H75,2)</f>
        <v>0</v>
      </c>
      <c r="BL75" s="2" t="s">
        <v>49</v>
      </c>
      <c r="BM75" s="54" t="s">
        <v>193</v>
      </c>
    </row>
    <row r="76" spans="1:47" s="65" customFormat="1" ht="18">
      <c r="A76" s="74"/>
      <c r="B76" s="77"/>
      <c r="C76" s="74"/>
      <c r="D76" s="120"/>
      <c r="E76" s="74"/>
      <c r="F76" s="121" t="s">
        <v>339</v>
      </c>
      <c r="G76" s="74"/>
      <c r="H76" s="74"/>
      <c r="I76" s="123"/>
      <c r="J76" s="74"/>
      <c r="K76" s="185"/>
      <c r="T76" s="59"/>
      <c r="AT76" s="2" t="s">
        <v>50</v>
      </c>
      <c r="AU76" s="2" t="s">
        <v>42</v>
      </c>
    </row>
    <row r="77" spans="1:65" s="65" customFormat="1" ht="16.5" customHeight="1">
      <c r="A77" s="74"/>
      <c r="B77" s="77"/>
      <c r="C77" s="114">
        <v>16</v>
      </c>
      <c r="D77" s="114" t="s">
        <v>45</v>
      </c>
      <c r="E77" s="115" t="s">
        <v>366</v>
      </c>
      <c r="F77" s="116" t="s">
        <v>367</v>
      </c>
      <c r="G77" s="117" t="s">
        <v>48</v>
      </c>
      <c r="H77" s="118">
        <v>12</v>
      </c>
      <c r="I77" s="61">
        <v>0</v>
      </c>
      <c r="J77" s="119">
        <f>H77*I77</f>
        <v>0</v>
      </c>
      <c r="K77" s="192"/>
      <c r="L77" s="144"/>
      <c r="M77" s="145"/>
      <c r="N77" s="145"/>
      <c r="O77" s="52">
        <v>0</v>
      </c>
      <c r="P77" s="52">
        <f>O77*H77</f>
        <v>0</v>
      </c>
      <c r="Q77" s="52">
        <v>0</v>
      </c>
      <c r="R77" s="52">
        <f>Q77*H77</f>
        <v>0</v>
      </c>
      <c r="S77" s="52">
        <v>0</v>
      </c>
      <c r="T77" s="53">
        <f>S77*H77</f>
        <v>0</v>
      </c>
      <c r="AR77" s="54" t="s">
        <v>49</v>
      </c>
      <c r="AT77" s="54" t="s">
        <v>45</v>
      </c>
      <c r="AU77" s="54" t="s">
        <v>42</v>
      </c>
      <c r="AY77" s="2" t="s">
        <v>44</v>
      </c>
      <c r="BE77" s="55">
        <f>IF(N77="základní",J77,0)</f>
        <v>0</v>
      </c>
      <c r="BF77" s="55">
        <f>IF(N77="snížená",J77,0)</f>
        <v>0</v>
      </c>
      <c r="BG77" s="55">
        <f>IF(N77="zákl. přenesená",J77,0)</f>
        <v>0</v>
      </c>
      <c r="BH77" s="55">
        <f>IF(N77="sníž. přenesená",J77,0)</f>
        <v>0</v>
      </c>
      <c r="BI77" s="55">
        <f>IF(N77="nulová",J77,0)</f>
        <v>0</v>
      </c>
      <c r="BJ77" s="2" t="s">
        <v>42</v>
      </c>
      <c r="BK77" s="55">
        <f>ROUND(I77*H77,2)</f>
        <v>0</v>
      </c>
      <c r="BL77" s="2" t="s">
        <v>49</v>
      </c>
      <c r="BM77" s="54" t="s">
        <v>196</v>
      </c>
    </row>
    <row r="78" spans="1:47" s="65" customFormat="1" ht="18">
      <c r="A78" s="74"/>
      <c r="B78" s="77"/>
      <c r="C78" s="74"/>
      <c r="D78" s="120"/>
      <c r="E78" s="74"/>
      <c r="F78" s="121" t="s">
        <v>339</v>
      </c>
      <c r="G78" s="74"/>
      <c r="H78" s="74"/>
      <c r="I78" s="123"/>
      <c r="J78" s="74"/>
      <c r="K78" s="185"/>
      <c r="T78" s="59"/>
      <c r="AT78" s="2" t="s">
        <v>50</v>
      </c>
      <c r="AU78" s="2" t="s">
        <v>42</v>
      </c>
    </row>
    <row r="79" spans="1:65" s="65" customFormat="1" ht="16.5" customHeight="1">
      <c r="A79" s="74"/>
      <c r="B79" s="77"/>
      <c r="C79" s="114">
        <v>17</v>
      </c>
      <c r="D79" s="114" t="s">
        <v>45</v>
      </c>
      <c r="E79" s="115" t="s">
        <v>368</v>
      </c>
      <c r="F79" s="116" t="s">
        <v>369</v>
      </c>
      <c r="G79" s="117" t="s">
        <v>48</v>
      </c>
      <c r="H79" s="118">
        <v>16</v>
      </c>
      <c r="I79" s="61">
        <v>0</v>
      </c>
      <c r="J79" s="119">
        <f>H79*I79</f>
        <v>0</v>
      </c>
      <c r="K79" s="192"/>
      <c r="L79" s="144"/>
      <c r="M79" s="145"/>
      <c r="N79" s="145"/>
      <c r="O79" s="52">
        <v>0</v>
      </c>
      <c r="P79" s="52">
        <f>O79*H79</f>
        <v>0</v>
      </c>
      <c r="Q79" s="52">
        <v>0</v>
      </c>
      <c r="R79" s="52">
        <f>Q79*H79</f>
        <v>0</v>
      </c>
      <c r="S79" s="52">
        <v>0</v>
      </c>
      <c r="T79" s="53">
        <f>S79*H79</f>
        <v>0</v>
      </c>
      <c r="AR79" s="54" t="s">
        <v>49</v>
      </c>
      <c r="AT79" s="54" t="s">
        <v>45</v>
      </c>
      <c r="AU79" s="54" t="s">
        <v>42</v>
      </c>
      <c r="AY79" s="2" t="s">
        <v>44</v>
      </c>
      <c r="BE79" s="55">
        <f>IF(N79="základní",J79,0)</f>
        <v>0</v>
      </c>
      <c r="BF79" s="55">
        <f>IF(N79="snížená",J79,0)</f>
        <v>0</v>
      </c>
      <c r="BG79" s="55">
        <f>IF(N79="zákl. přenesená",J79,0)</f>
        <v>0</v>
      </c>
      <c r="BH79" s="55">
        <f>IF(N79="sníž. přenesená",J79,0)</f>
        <v>0</v>
      </c>
      <c r="BI79" s="55">
        <f>IF(N79="nulová",J79,0)</f>
        <v>0</v>
      </c>
      <c r="BJ79" s="2" t="s">
        <v>42</v>
      </c>
      <c r="BK79" s="55">
        <f>ROUND(I79*H79,2)</f>
        <v>0</v>
      </c>
      <c r="BL79" s="2" t="s">
        <v>49</v>
      </c>
      <c r="BM79" s="54" t="s">
        <v>199</v>
      </c>
    </row>
    <row r="80" spans="1:47" s="65" customFormat="1" ht="18">
      <c r="A80" s="74"/>
      <c r="B80" s="77"/>
      <c r="C80" s="74"/>
      <c r="D80" s="120"/>
      <c r="E80" s="74"/>
      <c r="F80" s="121" t="s">
        <v>339</v>
      </c>
      <c r="G80" s="74"/>
      <c r="H80" s="74"/>
      <c r="I80" s="123"/>
      <c r="J80" s="74"/>
      <c r="K80" s="185"/>
      <c r="T80" s="59"/>
      <c r="AT80" s="2" t="s">
        <v>50</v>
      </c>
      <c r="AU80" s="2" t="s">
        <v>42</v>
      </c>
    </row>
    <row r="81" spans="1:65" s="65" customFormat="1" ht="16.5" customHeight="1">
      <c r="A81" s="74"/>
      <c r="B81" s="77"/>
      <c r="C81" s="114">
        <v>18</v>
      </c>
      <c r="D81" s="114" t="s">
        <v>45</v>
      </c>
      <c r="E81" s="115" t="s">
        <v>370</v>
      </c>
      <c r="F81" s="116" t="s">
        <v>371</v>
      </c>
      <c r="G81" s="117" t="s">
        <v>48</v>
      </c>
      <c r="H81" s="118">
        <v>2</v>
      </c>
      <c r="I81" s="61">
        <v>0</v>
      </c>
      <c r="J81" s="119">
        <f>H81*I81</f>
        <v>0</v>
      </c>
      <c r="K81" s="192"/>
      <c r="L81" s="144"/>
      <c r="M81" s="145"/>
      <c r="N81" s="145"/>
      <c r="O81" s="52">
        <v>0</v>
      </c>
      <c r="P81" s="52">
        <f>O81*H81</f>
        <v>0</v>
      </c>
      <c r="Q81" s="52">
        <v>0</v>
      </c>
      <c r="R81" s="52">
        <f>Q81*H81</f>
        <v>0</v>
      </c>
      <c r="S81" s="52">
        <v>0</v>
      </c>
      <c r="T81" s="53">
        <f>S81*H81</f>
        <v>0</v>
      </c>
      <c r="AR81" s="54" t="s">
        <v>49</v>
      </c>
      <c r="AT81" s="54" t="s">
        <v>45</v>
      </c>
      <c r="AU81" s="54" t="s">
        <v>42</v>
      </c>
      <c r="AY81" s="2" t="s">
        <v>44</v>
      </c>
      <c r="BE81" s="55">
        <f>IF(N81="základní",J81,0)</f>
        <v>0</v>
      </c>
      <c r="BF81" s="55">
        <f>IF(N81="snížená",J81,0)</f>
        <v>0</v>
      </c>
      <c r="BG81" s="55">
        <f>IF(N81="zákl. přenesená",J81,0)</f>
        <v>0</v>
      </c>
      <c r="BH81" s="55">
        <f>IF(N81="sníž. přenesená",J81,0)</f>
        <v>0</v>
      </c>
      <c r="BI81" s="55">
        <f>IF(N81="nulová",J81,0)</f>
        <v>0</v>
      </c>
      <c r="BJ81" s="2" t="s">
        <v>42</v>
      </c>
      <c r="BK81" s="55">
        <f>ROUND(I81*H81,2)</f>
        <v>0</v>
      </c>
      <c r="BL81" s="2" t="s">
        <v>49</v>
      </c>
      <c r="BM81" s="54" t="s">
        <v>201</v>
      </c>
    </row>
    <row r="82" spans="1:47" s="65" customFormat="1" ht="18">
      <c r="A82" s="74"/>
      <c r="B82" s="77"/>
      <c r="C82" s="74"/>
      <c r="D82" s="120"/>
      <c r="E82" s="74"/>
      <c r="F82" s="121" t="s">
        <v>339</v>
      </c>
      <c r="G82" s="74"/>
      <c r="H82" s="74"/>
      <c r="I82" s="123"/>
      <c r="J82" s="74"/>
      <c r="K82" s="185"/>
      <c r="T82" s="59"/>
      <c r="AT82" s="2" t="s">
        <v>50</v>
      </c>
      <c r="AU82" s="2" t="s">
        <v>42</v>
      </c>
    </row>
    <row r="83" spans="1:65" s="65" customFormat="1" ht="16.5" customHeight="1">
      <c r="A83" s="74"/>
      <c r="B83" s="77"/>
      <c r="C83" s="114">
        <v>19</v>
      </c>
      <c r="D83" s="114" t="s">
        <v>45</v>
      </c>
      <c r="E83" s="115" t="s">
        <v>372</v>
      </c>
      <c r="F83" s="116" t="s">
        <v>373</v>
      </c>
      <c r="G83" s="117" t="s">
        <v>48</v>
      </c>
      <c r="H83" s="118">
        <v>7</v>
      </c>
      <c r="I83" s="61">
        <v>0</v>
      </c>
      <c r="J83" s="119">
        <f>H83*I83</f>
        <v>0</v>
      </c>
      <c r="K83" s="192"/>
      <c r="L83" s="144"/>
      <c r="M83" s="145"/>
      <c r="N83" s="145"/>
      <c r="O83" s="52">
        <v>0</v>
      </c>
      <c r="P83" s="52">
        <f>O83*H83</f>
        <v>0</v>
      </c>
      <c r="Q83" s="52">
        <v>0</v>
      </c>
      <c r="R83" s="52">
        <f>Q83*H83</f>
        <v>0</v>
      </c>
      <c r="S83" s="52">
        <v>0</v>
      </c>
      <c r="T83" s="53">
        <f>S83*H83</f>
        <v>0</v>
      </c>
      <c r="AR83" s="54" t="s">
        <v>49</v>
      </c>
      <c r="AT83" s="54" t="s">
        <v>45</v>
      </c>
      <c r="AU83" s="54" t="s">
        <v>42</v>
      </c>
      <c r="AY83" s="2" t="s">
        <v>44</v>
      </c>
      <c r="BE83" s="55">
        <f>IF(N83="základní",J83,0)</f>
        <v>0</v>
      </c>
      <c r="BF83" s="55">
        <f>IF(N83="snížená",J83,0)</f>
        <v>0</v>
      </c>
      <c r="BG83" s="55">
        <f>IF(N83="zákl. přenesená",J83,0)</f>
        <v>0</v>
      </c>
      <c r="BH83" s="55">
        <f>IF(N83="sníž. přenesená",J83,0)</f>
        <v>0</v>
      </c>
      <c r="BI83" s="55">
        <f>IF(N83="nulová",J83,0)</f>
        <v>0</v>
      </c>
      <c r="BJ83" s="2" t="s">
        <v>42</v>
      </c>
      <c r="BK83" s="55">
        <f>ROUND(I83*H83,2)</f>
        <v>0</v>
      </c>
      <c r="BL83" s="2" t="s">
        <v>49</v>
      </c>
      <c r="BM83" s="54" t="s">
        <v>204</v>
      </c>
    </row>
    <row r="84" spans="1:47" s="65" customFormat="1" ht="18">
      <c r="A84" s="74"/>
      <c r="B84" s="77"/>
      <c r="C84" s="74"/>
      <c r="D84" s="120"/>
      <c r="E84" s="74"/>
      <c r="F84" s="121" t="s">
        <v>339</v>
      </c>
      <c r="G84" s="74"/>
      <c r="H84" s="74"/>
      <c r="I84" s="123"/>
      <c r="J84" s="74"/>
      <c r="K84" s="185"/>
      <c r="T84" s="59"/>
      <c r="AT84" s="2" t="s">
        <v>50</v>
      </c>
      <c r="AU84" s="2" t="s">
        <v>42</v>
      </c>
    </row>
    <row r="85" spans="1:65" s="65" customFormat="1" ht="16.5" customHeight="1">
      <c r="A85" s="74"/>
      <c r="B85" s="77"/>
      <c r="C85" s="114">
        <v>20</v>
      </c>
      <c r="D85" s="114" t="s">
        <v>45</v>
      </c>
      <c r="E85" s="115" t="s">
        <v>374</v>
      </c>
      <c r="F85" s="116" t="s">
        <v>375</v>
      </c>
      <c r="G85" s="117" t="s">
        <v>48</v>
      </c>
      <c r="H85" s="118">
        <v>18</v>
      </c>
      <c r="I85" s="61">
        <v>0</v>
      </c>
      <c r="J85" s="119">
        <f>H85*I85</f>
        <v>0</v>
      </c>
      <c r="K85" s="192"/>
      <c r="L85" s="144"/>
      <c r="M85" s="145"/>
      <c r="N85" s="145"/>
      <c r="O85" s="52">
        <v>0</v>
      </c>
      <c r="P85" s="52">
        <f>O85*H85</f>
        <v>0</v>
      </c>
      <c r="Q85" s="52">
        <v>0</v>
      </c>
      <c r="R85" s="52">
        <f>Q85*H85</f>
        <v>0</v>
      </c>
      <c r="S85" s="52">
        <v>0</v>
      </c>
      <c r="T85" s="53">
        <f>S85*H85</f>
        <v>0</v>
      </c>
      <c r="AR85" s="54" t="s">
        <v>49</v>
      </c>
      <c r="AT85" s="54" t="s">
        <v>45</v>
      </c>
      <c r="AU85" s="54" t="s">
        <v>42</v>
      </c>
      <c r="AY85" s="2" t="s">
        <v>44</v>
      </c>
      <c r="BE85" s="55">
        <f>IF(N85="základní",J85,0)</f>
        <v>0</v>
      </c>
      <c r="BF85" s="55">
        <f>IF(N85="snížená",J85,0)</f>
        <v>0</v>
      </c>
      <c r="BG85" s="55">
        <f>IF(N85="zákl. přenesená",J85,0)</f>
        <v>0</v>
      </c>
      <c r="BH85" s="55">
        <f>IF(N85="sníž. přenesená",J85,0)</f>
        <v>0</v>
      </c>
      <c r="BI85" s="55">
        <f>IF(N85="nulová",J85,0)</f>
        <v>0</v>
      </c>
      <c r="BJ85" s="2" t="s">
        <v>42</v>
      </c>
      <c r="BK85" s="55">
        <f>ROUND(I85*H85,2)</f>
        <v>0</v>
      </c>
      <c r="BL85" s="2" t="s">
        <v>49</v>
      </c>
      <c r="BM85" s="54" t="s">
        <v>376</v>
      </c>
    </row>
    <row r="86" spans="1:47" s="65" customFormat="1" ht="18">
      <c r="A86" s="74"/>
      <c r="B86" s="77"/>
      <c r="C86" s="74"/>
      <c r="D86" s="120"/>
      <c r="E86" s="74"/>
      <c r="F86" s="193" t="s">
        <v>339</v>
      </c>
      <c r="G86" s="74"/>
      <c r="H86" s="74"/>
      <c r="I86" s="74"/>
      <c r="J86" s="74"/>
      <c r="K86" s="185"/>
      <c r="T86" s="59"/>
      <c r="AT86" s="2"/>
      <c r="AU86" s="2"/>
    </row>
    <row r="87" spans="1:11" s="65" customFormat="1" ht="20.5" customHeight="1">
      <c r="A87" s="74"/>
      <c r="B87" s="99"/>
      <c r="C87" s="100"/>
      <c r="D87" s="100"/>
      <c r="E87" s="194" t="s">
        <v>333</v>
      </c>
      <c r="F87" s="195"/>
      <c r="G87" s="194"/>
      <c r="H87" s="100"/>
      <c r="I87" s="100"/>
      <c r="J87" s="100"/>
      <c r="K87" s="189"/>
    </row>
    <row r="89" ht="15">
      <c r="F89" s="122"/>
    </row>
  </sheetData>
  <sheetProtection algorithmName="SHA-512" hashValue="8K+cIMDf1GWlvgROwr26fSRvr552PsUIkd8TBsVYuTnhJHPPEjx09wD7ErQOwZNYLKDC1im/82w5OfA6983sPg==" saltValue="i6G1DmGmPl5weKI6B4Jd5w==" spinCount="100000" sheet="1" objects="1" scenarios="1"/>
  <mergeCells count="8">
    <mergeCell ref="E35:H35"/>
    <mergeCell ref="E37:H37"/>
    <mergeCell ref="E5:H5"/>
    <mergeCell ref="E7:H7"/>
    <mergeCell ref="E9:H9"/>
    <mergeCell ref="E11:H11"/>
    <mergeCell ref="E31:H31"/>
    <mergeCell ref="E33:H33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2023-02-15T09:47:30Z</cp:lastPrinted>
  <dcterms:created xsi:type="dcterms:W3CDTF">2023-02-07T10:12:25Z</dcterms:created>
  <dcterms:modified xsi:type="dcterms:W3CDTF">2023-02-15T09:49:18Z</dcterms:modified>
  <cp:category/>
  <cp:version/>
  <cp:contentType/>
  <cp:contentStatus/>
</cp:coreProperties>
</file>