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3 Izolátor, laminární boxy\ZD od Věrky\01\"/>
    </mc:Choice>
  </mc:AlternateContent>
  <xr:revisionPtr revIDLastSave="0" documentId="13_ncr:1_{2E7E5235-3165-4B92-A5E8-29C4C03BDE91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D2" i="2" l="1"/>
  <c r="N10" i="2" l="1"/>
  <c r="L10" i="2"/>
  <c r="I10" i="2"/>
  <c r="H7" i="1"/>
  <c r="K7" i="1" s="1"/>
  <c r="I12" i="2" l="1"/>
  <c r="N12" i="2" l="1"/>
  <c r="L12" i="2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9" i="1"/>
  <c r="E9" i="3" l="1"/>
  <c r="F9" i="3" s="1"/>
  <c r="I15" i="2"/>
  <c r="E8" i="3" s="1"/>
  <c r="E7" i="3"/>
  <c r="K9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<sst xmlns="http://schemas.openxmlformats.org/spreadsheetml/2006/main" count="81" uniqueCount="58">
  <si>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</si>
  <si>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</si>
  <si>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</si>
  <si>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</si>
  <si>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</si>
  <si>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</si>
  <si>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</si>
  <si>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</si>
  <si>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</si>
  <si>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</si>
  <si>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</si>
  <si>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</si>
  <si>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</si>
  <si>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</si>
  <si>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</si>
  <si>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</si>
  <si>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</si>
  <si>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</si>
  <si>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</si>
  <si>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</si>
  <si>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</si>
  <si>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</si>
  <si>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</si>
  <si>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</si>
  <si>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</si>
  <si>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</si>
  <si>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</si>
  <si>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</si>
  <si>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</si>
  <si>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</si>
  <si>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</si>
  <si>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</si>
  <si>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</si>
  <si>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</si>
  <si>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</si>
  <si>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</si>
  <si>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</si>
  <si>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</si>
  <si>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</si>
  <si>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</si>
  <si>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</si>
  <si>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</si>
  <si>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</si>
  <si>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</si>
  <si>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</si>
  <si>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</si>
  <si>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</si>
  <si>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</si>
  <si>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</si>
  <si>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</si>
  <si>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</si>
  <si>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</si>
  <si>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Oblastní nemocnice Jičín – Novostavba pavilonu „A“ pro laboratoře a onkologii</t>
  </si>
  <si>
    <t>Podtlakový izolátor a laminární boxy pro Oblastní nemocnici Jičín</t>
  </si>
  <si>
    <t>Z110</t>
  </si>
  <si>
    <t>Podtlakový izolátor</t>
  </si>
  <si>
    <t>Z108</t>
  </si>
  <si>
    <t xml:space="preserve">Laminární box laboratorní s odtahem + podstavec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</si>
</sst>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4" fontId="9" fillId="2" borderId="26" xfId="0" applyNumberFormat="1" applyFont="1" applyFill="1" applyBorder="1" applyAlignment="1">
      <alignment vertical="center"/>
    </xf>
    <xf numFmtId="4" fontId="2" fillId="2" borderId="24" xfId="0" applyNumberFormat="1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4" fontId="9" fillId="2" borderId="24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38" xfId="0" applyFont="1" applyFill="1" applyBorder="1" applyAlignment="1">
      <alignment horizontal="center" wrapText="1"/>
    </xf>
    <xf numFmtId="4" fontId="4" fillId="3" borderId="40" xfId="0" applyNumberFormat="1" applyFont="1" applyFill="1" applyBorder="1" applyAlignment="1" applyProtection="1">
      <alignment horizontal="right" vertical="center"/>
      <protection locked="0"/>
    </xf>
    <xf numFmtId="4" fontId="4" fillId="2" borderId="41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1" fontId="3" fillId="4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right" vertical="center"/>
    </xf>
    <xf numFmtId="4" fontId="6" fillId="7" borderId="43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center" vertical="center"/>
    </xf>
    <xf numFmtId="4" fontId="9" fillId="7" borderId="26" xfId="0" applyNumberFormat="1" applyFont="1" applyFill="1" applyBorder="1" applyAlignment="1">
      <alignment vertical="center"/>
    </xf>
    <xf numFmtId="4" fontId="6" fillId="7" borderId="20" xfId="0" applyNumberFormat="1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4" fontId="6" fillId="7" borderId="13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2" fontId="4" fillId="3" borderId="56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4" fontId="4" fillId="2" borderId="21" xfId="0" applyNumberFormat="1" applyFont="1" applyFill="1" applyBorder="1" applyAlignment="1" applyProtection="1">
      <alignment vertical="center"/>
    </xf>
    <xf numFmtId="0" fontId="4" fillId="5" borderId="40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 wrapText="1"/>
    </xf>
    <xf numFmtId="4" fontId="4" fillId="5" borderId="57" xfId="0" applyNumberFormat="1" applyFont="1" applyFill="1" applyBorder="1" applyAlignment="1" applyProtection="1">
      <alignment horizontal="right" vertical="center"/>
    </xf>
    <xf numFmtId="4" fontId="4" fillId="5" borderId="60" xfId="0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7" borderId="34" xfId="0" applyFont="1" applyFill="1" applyBorder="1" applyAlignment="1">
      <alignment vertical="center"/>
    </xf>
    <xf numFmtId="0" fontId="9" fillId="7" borderId="35" xfId="0" applyFont="1" applyFill="1" applyBorder="1" applyAlignment="1">
      <alignment vertical="center"/>
    </xf>
    <xf numFmtId="0" fontId="9" fillId="7" borderId="3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7" borderId="51" xfId="0" applyFont="1" applyFill="1" applyBorder="1" applyAlignment="1">
      <alignment horizontal="justify" vertical="center" wrapText="1"/>
    </xf>
    <xf numFmtId="0" fontId="8" fillId="7" borderId="52" xfId="0" applyFont="1" applyFill="1" applyBorder="1" applyAlignment="1">
      <alignment horizontal="justify" vertical="center" wrapText="1"/>
    </xf>
    <xf numFmtId="0" fontId="3" fillId="6" borderId="45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wrapText="1"/>
    </xf>
    <xf numFmtId="0" fontId="3" fillId="6" borderId="49" xfId="0" applyFont="1" applyFill="1" applyBorder="1" applyAlignment="1">
      <alignment horizontal="center" wrapText="1"/>
    </xf>
    <xf numFmtId="0" fontId="3" fillId="6" borderId="50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wrapText="1"/>
    </xf>
    <xf numFmtId="0" fontId="8" fillId="7" borderId="44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2" fontId="4" fillId="5" borderId="58" xfId="0" applyNumberFormat="1" applyFont="1" applyFill="1" applyBorder="1" applyAlignment="1" applyProtection="1">
      <alignment horizontal="center" vertical="center" wrapText="1"/>
    </xf>
    <xf numFmtId="2" fontId="4" fillId="5" borderId="61" xfId="0" applyNumberFormat="1" applyFont="1" applyFill="1" applyBorder="1" applyAlignment="1" applyProtection="1">
      <alignment horizontal="center" vertical="center" wrapText="1"/>
    </xf>
    <xf numFmtId="2" fontId="4" fillId="5" borderId="59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4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8" t="s">
        <v>27</v>
      </c>
      <c r="C1" s="78"/>
      <c r="D1" s="78"/>
      <c r="E1" s="78"/>
      <c r="F1" s="78"/>
      <c r="G1" s="78"/>
      <c r="H1" s="78"/>
    </row>
    <row r="2" spans="2:8" s="2" customFormat="1" ht="30" customHeight="1" x14ac:dyDescent="0.25">
      <c r="B2" s="77" t="s">
        <v>3</v>
      </c>
      <c r="C2" s="77"/>
      <c r="D2" s="79" t="s">
        <v>53</v>
      </c>
      <c r="E2" s="79"/>
      <c r="F2" s="79"/>
      <c r="G2" s="79"/>
      <c r="H2" s="79"/>
    </row>
    <row r="3" spans="2:8" s="2" customFormat="1" x14ac:dyDescent="0.25">
      <c r="B3" s="77" t="s">
        <v>0</v>
      </c>
      <c r="C3" s="77"/>
      <c r="D3" s="80" t="s">
        <v>52</v>
      </c>
      <c r="E3" s="80"/>
      <c r="F3" s="80"/>
      <c r="G3" s="80"/>
      <c r="H3" s="80"/>
    </row>
    <row r="4" spans="2:8" s="2" customFormat="1" x14ac:dyDescent="0.25">
      <c r="B4" s="77" t="s">
        <v>24</v>
      </c>
      <c r="C4" s="77"/>
      <c r="D4" s="65"/>
      <c r="E4" s="66" t="s">
        <v>6</v>
      </c>
      <c r="F4" s="66" t="s">
        <v>7</v>
      </c>
      <c r="G4" s="67" t="s">
        <v>4</v>
      </c>
      <c r="H4" s="68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54"/>
      <c r="C6" s="54"/>
      <c r="D6" s="54"/>
      <c r="E6" s="57" t="s">
        <v>34</v>
      </c>
      <c r="F6" s="57" t="s">
        <v>35</v>
      </c>
      <c r="G6" s="12"/>
      <c r="H6" s="12"/>
    </row>
    <row r="7" spans="2:8" s="2" customFormat="1" ht="21" customHeight="1" x14ac:dyDescent="0.25">
      <c r="B7" s="85" t="s">
        <v>28</v>
      </c>
      <c r="C7" s="86"/>
      <c r="D7" s="87"/>
      <c r="E7" s="55">
        <f>'A - soupis dodávek'!H9</f>
        <v>0</v>
      </c>
      <c r="F7" s="56">
        <f>'A - soupis dodávek'!K9</f>
        <v>0</v>
      </c>
      <c r="G7" s="30"/>
      <c r="H7" s="31"/>
    </row>
    <row r="8" spans="2:8" s="2" customFormat="1" ht="21" customHeight="1" x14ac:dyDescent="0.25">
      <c r="B8" s="88" t="s">
        <v>29</v>
      </c>
      <c r="C8" s="89"/>
      <c r="D8" s="90"/>
      <c r="E8" s="28">
        <f>'B - servisní práce'!I15</f>
        <v>0</v>
      </c>
      <c r="F8" s="32">
        <f>E8*1.21</f>
        <v>0</v>
      </c>
      <c r="G8" s="30"/>
      <c r="H8" s="31"/>
    </row>
    <row r="9" spans="2:8" s="2" customFormat="1" ht="21" customHeight="1" x14ac:dyDescent="0.25">
      <c r="B9" s="27"/>
      <c r="C9" s="91" t="s">
        <v>33</v>
      </c>
      <c r="D9" s="92"/>
      <c r="E9" s="29">
        <f>'B - servisní práce'!I12</f>
        <v>0</v>
      </c>
      <c r="F9" s="29">
        <f t="shared" ref="F9:F11" si="0">E9*1.21</f>
        <v>0</v>
      </c>
      <c r="G9" s="30"/>
      <c r="H9" s="31"/>
    </row>
    <row r="10" spans="2:8" s="2" customFormat="1" ht="21" customHeight="1" x14ac:dyDescent="0.25">
      <c r="B10" s="26"/>
      <c r="C10" s="93" t="s">
        <v>44</v>
      </c>
      <c r="D10" s="94"/>
      <c r="E10" s="29">
        <f>'B - servisní práce'!L12</f>
        <v>0</v>
      </c>
      <c r="F10" s="29">
        <f t="shared" si="0"/>
        <v>0</v>
      </c>
      <c r="G10" s="30"/>
      <c r="H10" s="31"/>
    </row>
    <row r="11" spans="2:8" s="2" customFormat="1" ht="21" customHeight="1" x14ac:dyDescent="0.25">
      <c r="B11" s="26"/>
      <c r="C11" s="93" t="s">
        <v>45</v>
      </c>
      <c r="D11" s="94"/>
      <c r="E11" s="29">
        <f>'B - servisní práce'!N12</f>
        <v>0</v>
      </c>
      <c r="F11" s="29">
        <f t="shared" si="0"/>
        <v>0</v>
      </c>
      <c r="G11" s="30"/>
      <c r="H11" s="31"/>
    </row>
    <row r="12" spans="2:8" s="2" customFormat="1" ht="36" customHeight="1" x14ac:dyDescent="0.25">
      <c r="B12" s="81" t="s">
        <v>36</v>
      </c>
      <c r="C12" s="82"/>
      <c r="D12" s="83"/>
      <c r="E12" s="58">
        <f>E7+E8</f>
        <v>0</v>
      </c>
      <c r="F12" s="58">
        <f>F7+F8</f>
        <v>0</v>
      </c>
      <c r="G12" s="30"/>
      <c r="H12" s="31"/>
    </row>
    <row r="13" spans="2:8" ht="30.6" customHeight="1" x14ac:dyDescent="0.25">
      <c r="B13" s="2"/>
      <c r="C13" s="84"/>
      <c r="D13" s="84"/>
      <c r="E13" s="2"/>
      <c r="F13" s="3"/>
      <c r="G13" s="2"/>
      <c r="H13" s="2"/>
    </row>
    <row r="14" spans="2:8" x14ac:dyDescent="0.25">
      <c r="B14" s="2"/>
      <c r="C14" s="84"/>
      <c r="D14" s="84"/>
      <c r="E14" s="2"/>
      <c r="F14" s="3"/>
      <c r="G14" s="2"/>
      <c r="H14" s="2"/>
    </row>
  </sheetData>
  <sheetProtection algorithmName="SHA-512" hashValue="HNdWcoZud9B897yH2rwn+DmJycetzX8uSuRoIEbMLtx70jpXASiovh4iGWkP4TIPhxpNC9IakT7tHYV2zHtZ0w==" saltValue="NsyL2ouZvUCN5XS7W4vkyA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F8" sqref="F8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78" t="s">
        <v>19</v>
      </c>
      <c r="C1" s="78"/>
      <c r="D1" s="78"/>
      <c r="E1" s="78"/>
      <c r="F1" s="78"/>
      <c r="G1" s="78"/>
      <c r="H1" s="78"/>
      <c r="I1" s="78"/>
      <c r="J1" s="78"/>
      <c r="K1" s="78"/>
    </row>
    <row r="2" spans="1:12" ht="30" customHeight="1" x14ac:dyDescent="0.25">
      <c r="B2" s="77" t="s">
        <v>3</v>
      </c>
      <c r="C2" s="77"/>
      <c r="D2" s="79" t="str">
        <f>'Souhrnný list'!D2:H2</f>
        <v>Podtlakový izolátor a laminární boxy pro Oblastní nemocnici Jičín</v>
      </c>
      <c r="E2" s="79"/>
      <c r="F2" s="79"/>
      <c r="G2" s="79"/>
      <c r="H2" s="79"/>
      <c r="I2" s="79"/>
      <c r="J2" s="79"/>
      <c r="K2" s="79"/>
    </row>
    <row r="3" spans="1:12" x14ac:dyDescent="0.25">
      <c r="B3" s="77" t="s">
        <v>0</v>
      </c>
      <c r="C3" s="77"/>
      <c r="D3" s="80" t="s">
        <v>52</v>
      </c>
      <c r="E3" s="80"/>
      <c r="F3" s="80"/>
      <c r="G3" s="80"/>
      <c r="H3" s="80"/>
      <c r="I3" s="80"/>
      <c r="J3" s="80"/>
      <c r="K3" s="80"/>
    </row>
    <row r="4" spans="1:12" x14ac:dyDescent="0.25">
      <c r="B4" s="77" t="s">
        <v>24</v>
      </c>
      <c r="C4" s="77"/>
      <c r="D4" s="69">
        <f>'Souhrnný list'!D4</f>
        <v>0</v>
      </c>
      <c r="E4" s="99" t="str">
        <f>'Souhrnný list'!E4</f>
        <v>IČO:</v>
      </c>
      <c r="F4" s="99"/>
      <c r="G4" s="99" t="str">
        <f>'Souhrnný list'!F4</f>
        <v>DIČ:</v>
      </c>
      <c r="H4" s="99"/>
      <c r="I4" s="99"/>
      <c r="J4" s="67" t="s">
        <v>4</v>
      </c>
      <c r="K4" s="7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8" t="s">
        <v>1</v>
      </c>
      <c r="C6" s="49" t="s">
        <v>2</v>
      </c>
      <c r="D6" s="49" t="s">
        <v>5</v>
      </c>
      <c r="E6" s="49" t="s">
        <v>8</v>
      </c>
      <c r="F6" s="48" t="s">
        <v>10</v>
      </c>
      <c r="G6" s="48" t="s">
        <v>12</v>
      </c>
      <c r="H6" s="48" t="s">
        <v>11</v>
      </c>
      <c r="I6" s="9"/>
      <c r="J6" s="48" t="s">
        <v>13</v>
      </c>
      <c r="K6" s="48" t="s">
        <v>17</v>
      </c>
    </row>
    <row r="7" spans="1:12" ht="33" customHeight="1" x14ac:dyDescent="0.25">
      <c r="A7" s="42"/>
      <c r="B7" s="5">
        <v>1</v>
      </c>
      <c r="C7" s="45" t="s">
        <v>54</v>
      </c>
      <c r="D7" s="46" t="s">
        <v>55</v>
      </c>
      <c r="E7" s="5" t="s">
        <v>9</v>
      </c>
      <c r="F7" s="6">
        <v>1</v>
      </c>
      <c r="G7" s="33"/>
      <c r="H7" s="7">
        <f t="shared" ref="H7:H8" si="0">F7*G7</f>
        <v>0</v>
      </c>
      <c r="I7" s="10"/>
      <c r="J7" s="33">
        <v>21</v>
      </c>
      <c r="K7" s="7">
        <f t="shared" ref="K7:K8" si="1">H7*((100+J7)/100)</f>
        <v>0</v>
      </c>
      <c r="L7" s="42"/>
    </row>
    <row r="8" spans="1:12" ht="33" customHeight="1" x14ac:dyDescent="0.25">
      <c r="A8" s="47"/>
      <c r="B8" s="5">
        <v>2</v>
      </c>
      <c r="C8" s="45" t="s">
        <v>56</v>
      </c>
      <c r="D8" s="46" t="s">
        <v>57</v>
      </c>
      <c r="E8" s="5" t="s">
        <v>9</v>
      </c>
      <c r="F8" s="6">
        <v>2</v>
      </c>
      <c r="G8" s="33"/>
      <c r="H8" s="7">
        <f t="shared" si="0"/>
        <v>0</v>
      </c>
      <c r="I8" s="10"/>
      <c r="J8" s="33">
        <v>21</v>
      </c>
      <c r="K8" s="7">
        <f t="shared" si="1"/>
        <v>0</v>
      </c>
      <c r="L8" s="47"/>
    </row>
    <row r="9" spans="1:12" ht="30" customHeight="1" x14ac:dyDescent="0.25">
      <c r="B9" s="96" t="s">
        <v>14</v>
      </c>
      <c r="C9" s="97"/>
      <c r="D9" s="97"/>
      <c r="E9" s="97"/>
      <c r="F9" s="98"/>
      <c r="G9" s="50" t="s">
        <v>15</v>
      </c>
      <c r="H9" s="51">
        <f>SUM(H7:H8)</f>
        <v>0</v>
      </c>
      <c r="I9" s="8"/>
      <c r="J9" s="52" t="s">
        <v>16</v>
      </c>
      <c r="K9" s="53">
        <f>SUM(K7:K8)</f>
        <v>0</v>
      </c>
    </row>
    <row r="10" spans="1:12" x14ac:dyDescent="0.25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1:12" ht="18" customHeight="1" x14ac:dyDescent="0.25">
      <c r="B11" s="2" t="s">
        <v>18</v>
      </c>
      <c r="C11" s="2"/>
      <c r="D11" s="2"/>
      <c r="E11" s="2"/>
      <c r="F11" s="2"/>
      <c r="G11" s="3"/>
      <c r="H11" s="2"/>
      <c r="I11" s="2"/>
      <c r="J11" s="2"/>
      <c r="K11" s="2"/>
    </row>
    <row r="12" spans="1:12" ht="36.75" customHeight="1" x14ac:dyDescent="0.25">
      <c r="B12" s="95" t="s">
        <v>49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2" ht="30" customHeight="1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peMiV9guZcfCSSN8lKIjkIOiwaYURGkjiZpeI3lM92MyTGYl3aFNFAydkLKKmcc77M7E2TIGgyhIf2pN8lVHTQ==" saltValue="Sc8h4gEuy0iZDQD+YeTfrg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zoomScaleNormal="100" workbookViewId="0">
      <selection activeCell="E19" sqref="E1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8" t="s">
        <v>25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30" customHeight="1" x14ac:dyDescent="0.25">
      <c r="B2" s="77" t="s">
        <v>3</v>
      </c>
      <c r="C2" s="77"/>
      <c r="D2" s="79" t="str">
        <f>'Souhrnný list'!D2:H2</f>
        <v>Podtlakový izolátor a laminární boxy pro Oblastní nemocnici Jičín</v>
      </c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x14ac:dyDescent="0.25">
      <c r="B3" s="77" t="s">
        <v>0</v>
      </c>
      <c r="C3" s="77"/>
      <c r="D3" s="80" t="s">
        <v>52</v>
      </c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x14ac:dyDescent="0.25">
      <c r="B4" s="77" t="s">
        <v>24</v>
      </c>
      <c r="C4" s="77"/>
      <c r="D4" s="69">
        <f>'Souhrnný list'!D4</f>
        <v>0</v>
      </c>
      <c r="E4" s="69" t="str">
        <f>'Souhrnný list'!E4</f>
        <v>IČO:</v>
      </c>
      <c r="F4" s="100" t="str">
        <f>'Souhrnný list'!F4</f>
        <v>DIČ:</v>
      </c>
      <c r="G4" s="100"/>
      <c r="H4" s="100"/>
      <c r="I4" s="100"/>
      <c r="J4" s="69"/>
      <c r="K4" s="67" t="s">
        <v>4</v>
      </c>
      <c r="L4" s="70">
        <f>'Souhrnný list'!H4</f>
        <v>0</v>
      </c>
      <c r="M4" s="100"/>
      <c r="N4" s="100"/>
    </row>
    <row r="5" spans="2:14" ht="14.45" customHeight="1" thickBot="1" x14ac:dyDescent="0.3">
      <c r="B5" s="2"/>
      <c r="C5" s="2"/>
      <c r="D5" s="2"/>
      <c r="E5" s="2"/>
      <c r="F5" s="2"/>
      <c r="G5" s="35"/>
      <c r="H5" s="35"/>
      <c r="I5" s="2"/>
      <c r="J5" s="2"/>
      <c r="K5" s="2"/>
      <c r="L5" s="3"/>
      <c r="M5" s="2"/>
      <c r="N5" s="2"/>
    </row>
    <row r="6" spans="2:14" s="2" customFormat="1" ht="30" customHeight="1" x14ac:dyDescent="0.25">
      <c r="B6" s="127" t="s">
        <v>51</v>
      </c>
      <c r="C6" s="127"/>
      <c r="D6" s="128"/>
      <c r="E6" s="105" t="s">
        <v>48</v>
      </c>
      <c r="F6" s="107"/>
      <c r="G6" s="107"/>
      <c r="H6" s="107"/>
      <c r="I6" s="106"/>
      <c r="J6" s="18"/>
      <c r="K6" s="105" t="s">
        <v>31</v>
      </c>
      <c r="L6" s="106"/>
      <c r="M6" s="105" t="s">
        <v>32</v>
      </c>
      <c r="N6" s="106"/>
    </row>
    <row r="7" spans="2:14" s="2" customFormat="1" ht="45" customHeight="1" thickBot="1" x14ac:dyDescent="0.3">
      <c r="B7" s="129"/>
      <c r="C7" s="129"/>
      <c r="D7" s="130"/>
      <c r="E7" s="101" t="s">
        <v>46</v>
      </c>
      <c r="F7" s="126"/>
      <c r="G7" s="126"/>
      <c r="H7" s="126"/>
      <c r="I7" s="102"/>
      <c r="J7" s="19"/>
      <c r="K7" s="101" t="s">
        <v>21</v>
      </c>
      <c r="L7" s="102"/>
      <c r="M7" s="101" t="s">
        <v>47</v>
      </c>
      <c r="N7" s="102"/>
    </row>
    <row r="8" spans="2:14" s="2" customFormat="1" ht="15" customHeight="1" x14ac:dyDescent="0.25">
      <c r="B8" s="118" t="s">
        <v>1</v>
      </c>
      <c r="C8" s="113" t="s">
        <v>2</v>
      </c>
      <c r="D8" s="115" t="s">
        <v>5</v>
      </c>
      <c r="E8" s="103" t="s">
        <v>41</v>
      </c>
      <c r="F8" s="120" t="s">
        <v>37</v>
      </c>
      <c r="G8" s="121"/>
      <c r="H8" s="122"/>
      <c r="I8" s="44" t="s">
        <v>20</v>
      </c>
      <c r="J8" s="20"/>
      <c r="K8" s="103" t="s">
        <v>22</v>
      </c>
      <c r="L8" s="44" t="s">
        <v>20</v>
      </c>
      <c r="M8" s="103" t="s">
        <v>23</v>
      </c>
      <c r="N8" s="44" t="s">
        <v>20</v>
      </c>
    </row>
    <row r="9" spans="2:14" s="2" customFormat="1" ht="60.75" customHeight="1" thickBot="1" x14ac:dyDescent="0.3">
      <c r="B9" s="119"/>
      <c r="C9" s="114"/>
      <c r="D9" s="116"/>
      <c r="E9" s="117"/>
      <c r="F9" s="123"/>
      <c r="G9" s="124"/>
      <c r="H9" s="125"/>
      <c r="I9" s="37" t="s">
        <v>40</v>
      </c>
      <c r="J9" s="21"/>
      <c r="K9" s="104"/>
      <c r="L9" s="16" t="s">
        <v>42</v>
      </c>
      <c r="M9" s="104"/>
      <c r="N9" s="16" t="s">
        <v>43</v>
      </c>
    </row>
    <row r="10" spans="2:14" s="42" customFormat="1" ht="33" customHeight="1" x14ac:dyDescent="0.25">
      <c r="B10" s="43">
        <v>1</v>
      </c>
      <c r="C10" s="45" t="s">
        <v>54</v>
      </c>
      <c r="D10" s="46" t="s">
        <v>55</v>
      </c>
      <c r="E10" s="38"/>
      <c r="F10" s="62" t="s">
        <v>38</v>
      </c>
      <c r="G10" s="64"/>
      <c r="H10" s="63" t="s">
        <v>39</v>
      </c>
      <c r="I10" s="39">
        <f>IFERROR((1/G10)*5*E10,0)</f>
        <v>0</v>
      </c>
      <c r="J10" s="40"/>
      <c r="K10" s="34"/>
      <c r="L10" s="14">
        <f>K10*200</f>
        <v>0</v>
      </c>
      <c r="M10" s="34"/>
      <c r="N10" s="14">
        <f>M10*8000</f>
        <v>0</v>
      </c>
    </row>
    <row r="11" spans="2:14" s="47" customFormat="1" ht="33" customHeight="1" thickBot="1" x14ac:dyDescent="0.3">
      <c r="B11" s="72">
        <v>2</v>
      </c>
      <c r="C11" s="73" t="s">
        <v>56</v>
      </c>
      <c r="D11" s="74" t="s">
        <v>57</v>
      </c>
      <c r="E11" s="75"/>
      <c r="F11" s="131"/>
      <c r="G11" s="132"/>
      <c r="H11" s="133"/>
      <c r="I11" s="76"/>
      <c r="J11" s="71"/>
      <c r="K11" s="75"/>
      <c r="L11" s="76"/>
      <c r="M11" s="75"/>
      <c r="N11" s="76"/>
    </row>
    <row r="12" spans="2:14" s="2" customFormat="1" ht="30" customHeight="1" thickBot="1" x14ac:dyDescent="0.3">
      <c r="B12" s="111" t="s">
        <v>30</v>
      </c>
      <c r="C12" s="112"/>
      <c r="D12" s="112"/>
      <c r="E12" s="59"/>
      <c r="F12" s="60"/>
      <c r="G12" s="60"/>
      <c r="H12" s="60"/>
      <c r="I12" s="15">
        <f>SUM(I10:I11)</f>
        <v>0</v>
      </c>
      <c r="J12" s="41"/>
      <c r="K12" s="61"/>
      <c r="L12" s="15">
        <f>SUM(L10:L11)</f>
        <v>0</v>
      </c>
      <c r="M12" s="61"/>
      <c r="N12" s="15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35"/>
      <c r="H13" s="35"/>
      <c r="I13" s="13" t="s">
        <v>20</v>
      </c>
      <c r="J13" s="22"/>
      <c r="L13" s="13" t="s">
        <v>20</v>
      </c>
      <c r="M13" s="36"/>
      <c r="N13" s="13" t="s">
        <v>20</v>
      </c>
    </row>
    <row r="14" spans="2:14" ht="15.75" thickBot="1" x14ac:dyDescent="0.3">
      <c r="B14" s="2"/>
      <c r="C14" s="2"/>
      <c r="D14" s="2"/>
      <c r="E14" s="2"/>
      <c r="F14" s="2"/>
      <c r="G14" s="35"/>
      <c r="H14" s="35"/>
      <c r="I14" s="17"/>
      <c r="J14" s="17"/>
      <c r="K14" s="2"/>
      <c r="L14" s="17"/>
      <c r="M14" s="2"/>
      <c r="N14" s="17"/>
    </row>
    <row r="15" spans="2:14" s="2" customFormat="1" ht="41.25" customHeight="1" thickBot="1" x14ac:dyDescent="0.3">
      <c r="B15" s="108" t="s">
        <v>50</v>
      </c>
      <c r="C15" s="109"/>
      <c r="D15" s="109"/>
      <c r="E15" s="109"/>
      <c r="F15" s="109"/>
      <c r="G15" s="109"/>
      <c r="H15" s="110"/>
      <c r="I15" s="23">
        <f>I12+L12+N12</f>
        <v>0</v>
      </c>
      <c r="J15" s="25"/>
      <c r="K15" s="24" t="s">
        <v>26</v>
      </c>
      <c r="L15" s="3"/>
    </row>
    <row r="16" spans="2:14" s="2" customFormat="1" ht="30.6" customHeight="1" x14ac:dyDescent="0.25">
      <c r="G16" s="35"/>
      <c r="H16" s="35"/>
      <c r="L16" s="3"/>
    </row>
    <row r="17" spans="2:14" s="2" customFormat="1" ht="18" customHeight="1" x14ac:dyDescent="0.25">
      <c r="B17" s="11"/>
      <c r="C17" s="1"/>
      <c r="D17" s="1"/>
      <c r="E17" s="1"/>
      <c r="F17" s="1"/>
      <c r="G17" s="1"/>
      <c r="H17" s="1"/>
      <c r="I17" s="1"/>
      <c r="J17" s="1"/>
      <c r="K17" s="1"/>
      <c r="L17" s="4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4"/>
      <c r="M18" s="1"/>
      <c r="N18" s="1"/>
    </row>
    <row r="19" spans="2:14" ht="18" customHeight="1" x14ac:dyDescent="0.25"/>
  </sheetData>
  <sheetProtection algorithmName="SHA-512" hashValue="IK/WOWphmZGlM0ASGJV2SMoUyFftGksLjOC/xC+X9PRJcjI5GFGbW4A8qxjL4jJ2HYXYWIeeUEAIaMRGABOOhg==" saltValue="5j0CdjchMIgj/SAPD3DWhQ==" spinCount="100000" sheet="1" formatColumns="0" formatRows="0"/>
  <mergeCells count="25">
    <mergeCell ref="B15:H15"/>
    <mergeCell ref="B4:C4"/>
    <mergeCell ref="B12:D12"/>
    <mergeCell ref="C8:C9"/>
    <mergeCell ref="D8:D9"/>
    <mergeCell ref="E8:E9"/>
    <mergeCell ref="B8:B9"/>
    <mergeCell ref="F8:H9"/>
    <mergeCell ref="E7:I7"/>
    <mergeCell ref="B6:D7"/>
    <mergeCell ref="F11:H11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2023-02-15T16:11:11Z</dcterms:modified>
</cp:coreProperties>
</file>