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495" windowHeight="15390" firstSheet="2" activeTab="3"/>
  </bookViews>
  <sheets>
    <sheet name="Rekapitulace stavby" sheetId="1" r:id="rId1"/>
    <sheet name="HK-RDN-1 - SO-01-Elektronika" sheetId="2" r:id="rId2"/>
    <sheet name="Rekapitulace celkem" sheetId="4" r:id="rId3"/>
    <sheet name="1.PP - suterén" sheetId="5" r:id="rId4"/>
    <sheet name="1.NP - přízemí" sheetId="6" r:id="rId5"/>
    <sheet name="2.NP - patro" sheetId="7" r:id="rId6"/>
  </sheets>
  <definedNames>
    <definedName name="_xlnm._FilterDatabase" localSheetId="1" hidden="1">'HK-RDN-1 - SO-01-Elektronika'!$C$77:$K$81</definedName>
    <definedName name="_GoBack" localSheetId="4">'1.NP - přízemí'!#REF!</definedName>
    <definedName name="_xlnm.Print_Titles" localSheetId="1">'HK-RDN-1 - SO-01-Elektronika'!$77:$77</definedName>
    <definedName name="_xlnm.Print_Titles" localSheetId="0">'Rekapitulace stavby'!$49:$49</definedName>
    <definedName name="_xlnm.Print_Area" localSheetId="1">'HK-RDN-1 - SO-01-Elektronika'!$C$4:$J$36,'HK-RDN-1 - SO-01-Elektronika'!$C$42:$J$59,'HK-RDN-1 - SO-01-Elektronika'!$C$65:$K$81</definedName>
    <definedName name="_xlnm.Print_Area" localSheetId="0">'Rekapitulace stavby'!$D$4:$AO$33,'Rekapitulace stavby'!$C$39:$AQ$53</definedName>
  </definedNames>
  <calcPr calcId="144525"/>
</workbook>
</file>

<file path=xl/calcChain.xml><?xml version="1.0" encoding="utf-8"?>
<calcChain xmlns="http://schemas.openxmlformats.org/spreadsheetml/2006/main">
  <c r="I76" i="6" l="1"/>
  <c r="I29" i="6" l="1"/>
  <c r="I75" i="7" l="1"/>
  <c r="I27" i="7"/>
  <c r="I9" i="7"/>
  <c r="I104" i="6"/>
  <c r="I50" i="6"/>
  <c r="I10" i="6"/>
  <c r="I10" i="5"/>
  <c r="I20" i="5" l="1"/>
  <c r="I52" i="7"/>
  <c r="I46" i="7"/>
  <c r="I125" i="6"/>
  <c r="I119" i="6"/>
  <c r="I68" i="6"/>
  <c r="I62" i="6"/>
  <c r="I73" i="5"/>
  <c r="I53" i="5"/>
  <c r="I68" i="5"/>
  <c r="I84" i="5"/>
  <c r="I27" i="5" l="1"/>
  <c r="I96" i="5" s="1"/>
  <c r="I20" i="7"/>
  <c r="I38" i="7"/>
  <c r="I63" i="7"/>
  <c r="I70" i="7"/>
  <c r="I88" i="7" s="1"/>
  <c r="I22" i="6"/>
  <c r="I40" i="6"/>
  <c r="I46" i="6"/>
  <c r="I84" i="6"/>
  <c r="I91" i="6"/>
  <c r="I98" i="6"/>
  <c r="I88" i="5"/>
  <c r="I138" i="6" l="1"/>
  <c r="F9" i="4" s="1"/>
  <c r="F11" i="4"/>
  <c r="F7" i="4"/>
  <c r="F15" i="4" l="1"/>
  <c r="F17" i="4" s="1"/>
  <c r="F19" i="4" s="1"/>
  <c r="AY52" i="1"/>
  <c r="AX52" i="1"/>
  <c r="BI81" i="2"/>
  <c r="F34" i="2" s="1"/>
  <c r="BD52" i="1" s="1"/>
  <c r="BD51" i="1" s="1"/>
  <c r="W30" i="1" s="1"/>
  <c r="BH81" i="2"/>
  <c r="F33" i="2" s="1"/>
  <c r="BC52" i="1" s="1"/>
  <c r="BC51" i="1" s="1"/>
  <c r="BG81" i="2"/>
  <c r="F32" i="2" s="1"/>
  <c r="BB52" i="1" s="1"/>
  <c r="BB51" i="1" s="1"/>
  <c r="BF81" i="2"/>
  <c r="J31" i="2" s="1"/>
  <c r="AW52" i="1" s="1"/>
  <c r="T81" i="2"/>
  <c r="T80" i="2" s="1"/>
  <c r="T79" i="2" s="1"/>
  <c r="T78" i="2" s="1"/>
  <c r="R81" i="2"/>
  <c r="R80" i="2" s="1"/>
  <c r="R79" i="2" s="1"/>
  <c r="R78" i="2" s="1"/>
  <c r="P81" i="2"/>
  <c r="P80" i="2"/>
  <c r="P79" i="2" s="1"/>
  <c r="P78" i="2" s="1"/>
  <c r="AU52" i="1" s="1"/>
  <c r="AU51" i="1" s="1"/>
  <c r="F75" i="2"/>
  <c r="J74" i="2"/>
  <c r="F74" i="2"/>
  <c r="F72" i="2"/>
  <c r="E70" i="2"/>
  <c r="F52" i="2"/>
  <c r="J51" i="2"/>
  <c r="F51" i="2"/>
  <c r="F49" i="2"/>
  <c r="E47" i="2"/>
  <c r="J12" i="2"/>
  <c r="J49" i="2" s="1"/>
  <c r="E7" i="2"/>
  <c r="E68" i="2" s="1"/>
  <c r="AS51" i="1"/>
  <c r="L47" i="1"/>
  <c r="AM46" i="1"/>
  <c r="L46" i="1"/>
  <c r="L44" i="1"/>
  <c r="L42" i="1"/>
  <c r="L41" i="1"/>
  <c r="E45" i="2" l="1"/>
  <c r="I81" i="2"/>
  <c r="J81" i="2" s="1"/>
  <c r="BE81" i="2" s="1"/>
  <c r="J30" i="2" s="1"/>
  <c r="AV52" i="1" s="1"/>
  <c r="AT52" i="1" s="1"/>
  <c r="W28" i="1"/>
  <c r="AX51" i="1"/>
  <c r="AY51" i="1"/>
  <c r="W29" i="1"/>
  <c r="F31" i="2"/>
  <c r="BA52" i="1" s="1"/>
  <c r="BA51" i="1" s="1"/>
  <c r="F30" i="2" l="1"/>
  <c r="AZ52" i="1" s="1"/>
  <c r="AZ51" i="1" s="1"/>
  <c r="AV51" i="1" s="1"/>
  <c r="BK81" i="2"/>
  <c r="BK80" i="2" s="1"/>
  <c r="AW51" i="1"/>
  <c r="AK27" i="1" s="1"/>
  <c r="W27" i="1"/>
  <c r="W26" i="1" l="1"/>
  <c r="J80" i="2"/>
  <c r="J58" i="2" s="1"/>
  <c r="BK79" i="2"/>
  <c r="AK26" i="1"/>
  <c r="AT51" i="1"/>
  <c r="J79" i="2" l="1"/>
  <c r="J57" i="2" s="1"/>
  <c r="BK78" i="2"/>
  <c r="J78" i="2" s="1"/>
  <c r="J27" i="2" l="1"/>
  <c r="J56" i="2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<sst xmlns="http://schemas.openxmlformats.org/spreadsheetml/2006/main" count="523" uniqueCount="231">
  <si>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</si>
  <si>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</si>
  <si>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</si>
  <si>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</si>
  <si>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</si>
  <si>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</si>
  <si>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</si>
  <si>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{93fa5f83-998c-4812-a727-e3d8483b840f}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</si>
  <si>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</si>
  <si>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</si>
  <si>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</si>
  <si>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</si>
  <si>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</si>
  <si>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</si>
  <si>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</si>
  <si>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</si>
  <si>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HK-RDN</t>
  </si>
  <si>
    <t>Stavba:</t>
  </si>
  <si>
    <t>Domov pro osoby se zdravotním postižením</t>
  </si>
  <si>
    <t>KSO:</t>
  </si>
  <si>
    <t>CC-CZ:</t>
  </si>
  <si>
    <t>Místo:</t>
  </si>
  <si>
    <t>Hradec Králové-Roudnička</t>
  </si>
  <si>
    <t>Datum:</t>
  </si>
  <si>
    <t>Zadavatel:</t>
  </si>
  <si>
    <t>IČ:</t>
  </si>
  <si>
    <t>Královéhradecký kraj</t>
  </si>
  <si>
    <t>DIČ:</t>
  </si>
  <si>
    <t>Uchazeč:</t>
  </si>
  <si>
    <t>bude určen ve výběrovém řízení</t>
  </si>
  <si>
    <t>Projektant:</t>
  </si>
  <si>
    <t>PRIDOS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</si>
  <si>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</si>
  <si>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</si>
  <si>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</si>
  <si>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</si>
  <si>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</si>
  <si>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</si>
  <si>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</si>
  <si>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</si>
  <si>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</si>
  <si>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</si>
  <si>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</si>
  <si>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</si>
  <si>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</si>
  <si>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</si>
  <si>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</si>
  <si>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</si>
  <si>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</si>
  <si>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</si>
  <si>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</si>
  <si>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</si>
  <si>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</si>
  <si>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</si>
  <si>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</si>
  <si>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</si>
  <si>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</si>
  <si>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</si>
  <si>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</si>
  <si>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</si>
  <si>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</si>
  <si>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</si>
  <si>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</si>
  <si>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</si>
  <si>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</si>
  <si>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</si>
  <si>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</si>
  <si>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</si>
  <si>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</si>
  <si>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</si>
  <si>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</si>
  <si>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</si>
  <si>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</si>
  <si>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HK-RDN-1</t>
  </si>
  <si>
    <t>SO-01-Elektronika</t>
  </si>
  <si>
    <t>STA</t>
  </si>
  <si>
    <t>1</t>
  </si>
  <si>
    <t>{4d8f4d63-e9d2-4399-837d-8a1f73de10d4}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</si>
  <si>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</si>
  <si>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</si>
  <si>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</si>
  <si>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</si>
  <si>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</si>
  <si>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</si>
  <si>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</si>
  <si>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</si>
  <si>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HK-RDN-1 - SO-01-Elektronika</t>
  </si>
  <si>
    <t>REKAPITULACE ČLENĚNÍ SOUPISU PRACÍ</t>
  </si>
  <si>
    <t>Kód dílu - Popis</t>
  </si>
  <si>
    <t>Cena celkem [CZK]</t>
  </si>
  <si>
    <t>Náklady soupisu celkem</t>
  </si>
  <si>
    <t>-1</t>
  </si>
  <si>
    <t>M - Práce a dodávky M</t>
  </si>
  <si>
    <t xml:space="preserve">    21-M - Elektronika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</si>
  <si>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</si>
  <si>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</si>
  <si>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</si>
  <si>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</si>
  <si>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</si>
  <si>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</si>
  <si>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</si>
  <si>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</si>
  <si>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</si>
  <si>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</si>
  <si>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</si>
  <si>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</si>
  <si>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</si>
  <si>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</si>
  <si>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</si>
  <si>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Práce a dodávky M</t>
  </si>
  <si>
    <t>3</t>
  </si>
  <si>
    <t>ROZPOCET</t>
  </si>
  <si>
    <t>21-M</t>
  </si>
  <si>
    <t>Elektronika</t>
  </si>
  <si>
    <t>K</t>
  </si>
  <si>
    <t>210001</t>
  </si>
  <si>
    <t>D+M elektronika</t>
  </si>
  <si>
    <t>kpl</t>
  </si>
  <si>
    <t>64</t>
  </si>
  <si>
    <t>-1429321029</t>
  </si>
  <si>
    <t>Cena bez DPH celkem</t>
  </si>
  <si>
    <t>ELEKTRONIKA</t>
  </si>
  <si>
    <t>---------------------------------------------------------------------------------------------------------------------------------------------------------------------------------------</t>
  </si>
  <si>
    <t>2.NP - Patro</t>
  </si>
  <si>
    <t>1.NP - Přízemí</t>
  </si>
  <si>
    <t>1.PP - Suterén</t>
  </si>
  <si>
    <t>DOMOV PRO OSOBY SE ZDRAVOTNÍM POSTIŽENÍM HRADEC KRÁLOVÉ - ROUDNIČKA</t>
  </si>
  <si>
    <t>Cena celkem bez DPH</t>
  </si>
  <si>
    <t>Šicí stroj s overlockem včetně stolu</t>
  </si>
  <si>
    <t>cena celkem bez DPH</t>
  </si>
  <si>
    <t>cena bez DPH</t>
  </si>
  <si>
    <t>počet ks</t>
  </si>
  <si>
    <t>Položka číslo</t>
  </si>
  <si>
    <t>023  -  DOMÁCÍ PRÁCE</t>
  </si>
  <si>
    <t>Místnost :</t>
  </si>
  <si>
    <t>021  -  PRÁDELNA</t>
  </si>
  <si>
    <t>Průměr:</t>
  </si>
  <si>
    <t>Dodavatel 3:</t>
  </si>
  <si>
    <t>Dodavatel 2:</t>
  </si>
  <si>
    <t>Dodavatel 1 :</t>
  </si>
  <si>
    <r>
      <t>·</t>
    </r>
    <r>
      <rPr>
        <sz val="7"/>
        <color theme="1"/>
        <rFont val="Times New Roman"/>
        <family val="1"/>
        <charset val="238"/>
      </rPr>
      <t>        </t>
    </r>
    <r>
      <rPr>
        <sz val="11"/>
        <color theme="1"/>
        <rFont val="Times New Roman"/>
        <family val="1"/>
        <charset val="238"/>
      </rPr>
      <t>včetně držáku na zeď</t>
    </r>
  </si>
  <si>
    <t>1.10.12 - SPOLEČENSKÁ MÍSTNOST</t>
  </si>
  <si>
    <t xml:space="preserve">Kuchyňská linka </t>
  </si>
  <si>
    <t>1.10.11 - KUCHYŇ</t>
  </si>
  <si>
    <t>kombinovaná lednice s mražákem volně stojící, výšká min. 185 cm, objem chladničky min. 220 l</t>
  </si>
  <si>
    <t>1.10.10 - SPÍŽ</t>
  </si>
  <si>
    <t>BYT 1.10</t>
  </si>
  <si>
    <t>1.09.12 - SPOLEČENSKÁ MÍSTNOST</t>
  </si>
  <si>
    <t>1.09.11 - KUCHYŇ</t>
  </si>
  <si>
    <t>1.08 - OŠETŘOVNA</t>
  </si>
  <si>
    <t>Nábytek a zařízení</t>
  </si>
  <si>
    <t>Dodavatel 1:</t>
  </si>
  <si>
    <t>2.13.13 - SPOLEČENSKÁ MÍSTNOST</t>
  </si>
  <si>
    <t>2.13.12 - KUCHYŇ</t>
  </si>
  <si>
    <t>2.13.11 - SPÍŽ</t>
  </si>
  <si>
    <t>2.07 - DENNÍ MÍSTNOST</t>
  </si>
  <si>
    <t>energetická třída minimálně C</t>
  </si>
  <si>
    <t>mikrovlnná trouba volně stojící, tlačítková, ne digitální, vnitřní objem min.20l, bílá</t>
  </si>
  <si>
    <t>Televize ledková s úhlopříčkou od 139cm do 147cm ( ultra HD )</t>
  </si>
  <si>
    <t>Profesionální sušička prádla na cca 11kg prádla</t>
  </si>
  <si>
    <t>Profesionální pračka na náplň cca 10 kg</t>
  </si>
  <si>
    <t>volně stojící zpředu plněná pračka, nerezový buben, nastavení otáček min. do 1200 ot/min</t>
  </si>
  <si>
    <t>Pračka náplň 8-9kg</t>
  </si>
  <si>
    <t xml:space="preserve">Žehlící prkno  poloprůmyslové </t>
  </si>
  <si>
    <t>účinnost praní a odstřeďování - minimálně A, energetická třída</t>
  </si>
  <si>
    <t>hlučnost cca 49/69db</t>
  </si>
  <si>
    <t>elektricky výškově stavitelné, se žehličkou a vyvíječem páry</t>
  </si>
  <si>
    <t>prkno s vyhříváním pomocí termostatu 0-90°C a odsáváním povrchu žehlící desky</t>
  </si>
  <si>
    <t>Lednice bez mrazáku v.min. 850 mm, objem min. 90 l</t>
  </si>
  <si>
    <t xml:space="preserve">energetická třída minimálně E </t>
  </si>
  <si>
    <t>mikrovlná trouba volně stojící, tlačítková, ne digitální,objem min. 20 litrů, bílá</t>
  </si>
  <si>
    <t>energetická třída A+++</t>
  </si>
  <si>
    <t>chytrá diagnostika</t>
  </si>
  <si>
    <t>ochrana před pomačkáním oblečení</t>
  </si>
  <si>
    <t>optimalizace doby sušení</t>
  </si>
  <si>
    <t>Sušička kapacita min. 8kg</t>
  </si>
  <si>
    <t>1.09.9 - SKLAD</t>
  </si>
  <si>
    <t>1.10.9  SKLAD</t>
  </si>
  <si>
    <t>včetně držáku na zeď</t>
  </si>
  <si>
    <t>0.12. SKLAD ZDRAVOTNICKÉHO ODPADU</t>
  </si>
  <si>
    <t>Lednice bez mrazáku, objem cca 40 lt</t>
  </si>
  <si>
    <t>energetická třída minimálně F</t>
  </si>
  <si>
    <t>Poloprofesionální pračka náplň  cca 9kg</t>
  </si>
  <si>
    <t>Pračka náplň cca 8-9kg</t>
  </si>
  <si>
    <t>0.08</t>
  </si>
  <si>
    <t>REHABILITACE</t>
  </si>
  <si>
    <t>Monitor 24"</t>
  </si>
  <si>
    <t>Office 2021 pro domácnost a podnikatele CZ</t>
  </si>
  <si>
    <t>Provedení MINI PC, procesor řady i5-1235 U a vyšší /16 GB/ paměť 512 GB SSD / wifi/ BT win 11</t>
  </si>
  <si>
    <t>webkamera + mikrofon</t>
  </si>
  <si>
    <t>držák na PC (adaptér  pro umístění PC na monitor)</t>
  </si>
  <si>
    <t>Počítačová sestava včetně monitoru, klávesnice a instalace</t>
  </si>
  <si>
    <t>1.07 - KANCELÁŘ VEDENÍ SLUŽBY</t>
  </si>
  <si>
    <t>2.06 - KANCELÁŘ</t>
  </si>
  <si>
    <t>2.08 - KANCELÁŘ</t>
  </si>
  <si>
    <t>odpružená konstrukce</t>
  </si>
  <si>
    <t>elektrický ohřev max.9 kW</t>
  </si>
  <si>
    <t>objem bubnu min.105 litrů</t>
  </si>
  <si>
    <t>velikost otvorů v bubnu max.3,5 mm</t>
  </si>
  <si>
    <t>otáčky odstředění min. 1075 ot./min.</t>
  </si>
  <si>
    <t>frekvenční řízení otáček (možnost volby otáček motoru)</t>
  </si>
  <si>
    <t>materiál vnitřního a vnějšího bubnu z nerez oceli</t>
  </si>
  <si>
    <t>opožděný start/ochlazovací cyklus</t>
  </si>
  <si>
    <t>vyvážené napouštění a ochlazování prací lázně</t>
  </si>
  <si>
    <t>min. 2 x napouštěcí ventil /TV+SV</t>
  </si>
  <si>
    <t>vypouštění vody vyp. ventilem min. ø 75mm</t>
  </si>
  <si>
    <t>antishock systém / dezinfekční praní</t>
  </si>
  <si>
    <t>samodiagnostický systém / zkrácené programy</t>
  </si>
  <si>
    <t>automatické dávkování sypkých i tekutých pracích prostředků</t>
  </si>
  <si>
    <t>perforovaná zvedací žebra</t>
  </si>
  <si>
    <t>ekonomické praní – dle množství prádla = snížení spotřeb energií</t>
  </si>
  <si>
    <t>možnost napojení tek. pracích prostředků</t>
  </si>
  <si>
    <t>plně automatický proces praní</t>
  </si>
  <si>
    <t>přesné nastavení požadovaných teplot a časů</t>
  </si>
  <si>
    <t>velký rozměr dveří pracího bubnu pro snadnou nakládku a vykládku prádla min. 410mm</t>
  </si>
  <si>
    <t>poloautomatický vážící systém</t>
  </si>
  <si>
    <t>Volně stojící lednice kombinovaná s mrazákem výška do 84,5cm pod pracovní desku, spotřebič min. E,F</t>
  </si>
  <si>
    <t>1.09.10 - SPÍŽ</t>
  </si>
  <si>
    <t>2.13.2  KOUPELNA</t>
  </si>
  <si>
    <t>DPH 21% Celkem</t>
  </si>
  <si>
    <t>Cena celkem včetně DPH</t>
  </si>
  <si>
    <t>bubnový profesionální sušič s kapacitou min. 11 kg suchého prádla</t>
  </si>
  <si>
    <t>ohřev tepelným čerpadlem s příkonem min. 3 kW</t>
  </si>
  <si>
    <t>objem bubnu min. 250 l, průměr bubnu min. 750 mm</t>
  </si>
  <si>
    <t>elektronický programátor v českém jazyce</t>
  </si>
  <si>
    <t>snadno čistitelný filtr, automatické čištění tepelného čerpadla</t>
  </si>
  <si>
    <t>připojení na vodu a odpad, průměr vkládacího otvoru min. 600 mm</t>
  </si>
  <si>
    <t>max. výška vkládacího otvoru 640 mm</t>
  </si>
  <si>
    <t>nerez buben, reverzace bubnu</t>
  </si>
  <si>
    <t>radiální a axiální proudění vzduchu</t>
  </si>
  <si>
    <t>min. rozměry 1680x795x1530mm (vxšxh)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</si>
</sst>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8" formatCode="#,##0.00\ &quot;Kč&quot;;[Red]\-#,##0.00\ &quot;Kč&quot;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_K_č"/>
  </numFmts>
  <fonts count="55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u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4" fillId="0" borderId="1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3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2" borderId="0" xfId="0" applyFill="1" applyProtection="1"/>
    <xf numFmtId="0" fontId="30" fillId="2" borderId="0" xfId="1" applyFont="1" applyFill="1" applyAlignment="1" applyProtection="1">
      <alignment vertical="center"/>
    </xf>
    <xf numFmtId="0" fontId="34" fillId="2" borderId="0" xfId="1" applyFill="1" applyProtection="1"/>
    <xf numFmtId="165" fontId="6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11" fillId="0" borderId="5" xfId="0" applyFont="1" applyBorder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11" fillId="0" borderId="18" xfId="0" applyFont="1" applyBorder="1" applyAlignment="1"/>
    <xf numFmtId="0" fontId="11" fillId="0" borderId="0" xfId="0" applyFont="1" applyBorder="1" applyAlignment="1"/>
    <xf numFmtId="166" fontId="11" fillId="0" borderId="0" xfId="0" applyNumberFormat="1" applyFont="1" applyBorder="1" applyAlignment="1"/>
    <xf numFmtId="166" fontId="11" fillId="0" borderId="19" xfId="0" applyNumberFormat="1" applyFont="1" applyBorder="1" applyAlignme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6" fontId="5" fillId="0" borderId="24" xfId="0" applyNumberFormat="1" applyFont="1" applyBorder="1" applyAlignment="1">
      <alignment vertical="center"/>
    </xf>
    <xf numFmtId="166" fontId="5" fillId="0" borderId="2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4" fillId="0" borderId="1" xfId="2"/>
    <xf numFmtId="168" fontId="36" fillId="0" borderId="1" xfId="2" applyNumberFormat="1" applyFont="1" applyBorder="1"/>
    <xf numFmtId="0" fontId="4" fillId="0" borderId="1" xfId="2" applyBorder="1"/>
    <xf numFmtId="0" fontId="4" fillId="0" borderId="1" xfId="2" quotePrefix="1"/>
    <xf numFmtId="169" fontId="38" fillId="0" borderId="1" xfId="2" applyNumberFormat="1" applyFont="1"/>
    <xf numFmtId="169" fontId="35" fillId="0" borderId="1" xfId="2" applyNumberFormat="1" applyFont="1"/>
    <xf numFmtId="0" fontId="39" fillId="0" borderId="1" xfId="2" applyFont="1"/>
    <xf numFmtId="0" fontId="4" fillId="0" borderId="1" xfId="2" applyAlignment="1">
      <alignment horizontal="center" vertical="center"/>
    </xf>
    <xf numFmtId="0" fontId="38" fillId="0" borderId="1" xfId="2" applyFont="1" applyAlignment="1">
      <alignment horizontal="center" vertical="center"/>
    </xf>
    <xf numFmtId="0" fontId="40" fillId="0" borderId="1" xfId="2" applyFont="1"/>
    <xf numFmtId="0" fontId="35" fillId="0" borderId="1" xfId="2" applyFont="1"/>
    <xf numFmtId="168" fontId="41" fillId="0" borderId="1" xfId="2" applyNumberFormat="1" applyFont="1"/>
    <xf numFmtId="168" fontId="38" fillId="0" borderId="1" xfId="2" applyNumberFormat="1" applyFont="1"/>
    <xf numFmtId="0" fontId="38" fillId="0" borderId="1" xfId="2" applyFont="1"/>
    <xf numFmtId="0" fontId="4" fillId="0" borderId="30" xfId="2" applyBorder="1"/>
    <xf numFmtId="0" fontId="42" fillId="0" borderId="1" xfId="2" applyFont="1"/>
    <xf numFmtId="0" fontId="42" fillId="0" borderId="1" xfId="2" applyFont="1" applyAlignment="1">
      <alignment horizontal="center" vertical="center"/>
    </xf>
    <xf numFmtId="0" fontId="41" fillId="0" borderId="1" xfId="2" applyFont="1"/>
    <xf numFmtId="0" fontId="41" fillId="0" borderId="1" xfId="2" applyFont="1" applyAlignment="1">
      <alignment horizontal="center" vertical="center"/>
    </xf>
    <xf numFmtId="6" fontId="4" fillId="0" borderId="1" xfId="2" applyNumberFormat="1"/>
    <xf numFmtId="0" fontId="43" fillId="0" borderId="1" xfId="2" applyFont="1"/>
    <xf numFmtId="6" fontId="43" fillId="0" borderId="1" xfId="2" applyNumberFormat="1" applyFont="1" applyFill="1" applyAlignment="1">
      <alignment horizontal="center" vertical="center"/>
    </xf>
    <xf numFmtId="0" fontId="38" fillId="0" borderId="1" xfId="2" applyFont="1" applyAlignment="1">
      <alignment horizontal="left" vertical="center"/>
    </xf>
    <xf numFmtId="0" fontId="4" fillId="0" borderId="1" xfId="2" applyFont="1"/>
    <xf numFmtId="6" fontId="4" fillId="0" borderId="1" xfId="2" applyNumberFormat="1" applyFill="1"/>
    <xf numFmtId="0" fontId="4" fillId="0" borderId="1" xfId="2" applyFill="1"/>
    <xf numFmtId="0" fontId="44" fillId="0" borderId="1" xfId="2" applyFont="1" applyAlignment="1">
      <alignment horizontal="left" indent="5"/>
    </xf>
    <xf numFmtId="8" fontId="4" fillId="0" borderId="1" xfId="2" applyNumberFormat="1"/>
    <xf numFmtId="49" fontId="35" fillId="0" borderId="1" xfId="2" applyNumberFormat="1" applyFont="1"/>
    <xf numFmtId="168" fontId="35" fillId="0" borderId="1" xfId="2" applyNumberFormat="1" applyFont="1"/>
    <xf numFmtId="0" fontId="4" fillId="0" borderId="1" xfId="2" applyFont="1" applyAlignment="1">
      <alignment horizontal="center" vertical="center"/>
    </xf>
    <xf numFmtId="0" fontId="35" fillId="0" borderId="1" xfId="2" applyFont="1" applyAlignment="1">
      <alignment horizontal="center" vertical="center"/>
    </xf>
    <xf numFmtId="0" fontId="35" fillId="0" borderId="1" xfId="2" applyFont="1" applyAlignment="1">
      <alignment horizontal="left" vertical="center"/>
    </xf>
    <xf numFmtId="0" fontId="41" fillId="0" borderId="1" xfId="2" applyFont="1" applyAlignment="1">
      <alignment horizontal="left" vertical="center"/>
    </xf>
    <xf numFmtId="3" fontId="4" fillId="0" borderId="1" xfId="2" applyNumberFormat="1" applyFont="1" applyAlignment="1">
      <alignment horizontal="center" vertical="center"/>
    </xf>
    <xf numFmtId="0" fontId="4" fillId="0" borderId="1" xfId="2" applyAlignment="1">
      <alignment wrapText="1"/>
    </xf>
    <xf numFmtId="0" fontId="4" fillId="0" borderId="1" xfId="2" applyAlignment="1">
      <alignment horizontal="left" vertical="top" wrapText="1" indent="1"/>
    </xf>
    <xf numFmtId="0" fontId="47" fillId="0" borderId="1" xfId="2" applyFont="1"/>
    <xf numFmtId="0" fontId="47" fillId="0" borderId="1" xfId="2" applyFont="1" applyAlignment="1">
      <alignment horizontal="center" vertical="center"/>
    </xf>
    <xf numFmtId="0" fontId="48" fillId="0" borderId="1" xfId="2" applyFont="1"/>
    <xf numFmtId="0" fontId="48" fillId="0" borderId="1" xfId="2" applyFont="1" applyAlignment="1">
      <alignment horizontal="left" vertical="center"/>
    </xf>
    <xf numFmtId="0" fontId="48" fillId="0" borderId="1" xfId="2" applyFont="1" applyAlignment="1">
      <alignment horizontal="center" vertical="center"/>
    </xf>
    <xf numFmtId="168" fontId="35" fillId="0" borderId="1" xfId="2" applyNumberFormat="1" applyFont="1" applyAlignment="1">
      <alignment vertical="center"/>
    </xf>
    <xf numFmtId="0" fontId="4" fillId="0" borderId="1" xfId="2" applyAlignment="1">
      <alignment vertical="top" wrapText="1"/>
    </xf>
    <xf numFmtId="0" fontId="42" fillId="0" borderId="1" xfId="2" applyFont="1" applyBorder="1" applyAlignment="1">
      <alignment vertical="top" wrapText="1"/>
    </xf>
    <xf numFmtId="0" fontId="4" fillId="0" borderId="1" xfId="2" applyBorder="1" applyAlignment="1">
      <alignment vertical="top" wrapText="1"/>
    </xf>
    <xf numFmtId="0" fontId="41" fillId="0" borderId="1" xfId="2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0" fillId="0" borderId="0" xfId="0"/>
    <xf numFmtId="3" fontId="43" fillId="0" borderId="1" xfId="2" applyNumberFormat="1" applyFont="1"/>
    <xf numFmtId="0" fontId="3" fillId="0" borderId="1" xfId="2" applyFont="1" applyAlignment="1">
      <alignment wrapText="1"/>
    </xf>
    <xf numFmtId="3" fontId="4" fillId="0" borderId="1" xfId="2" applyNumberFormat="1"/>
    <xf numFmtId="0" fontId="0" fillId="0" borderId="0" xfId="0"/>
    <xf numFmtId="0" fontId="49" fillId="0" borderId="0" xfId="0" applyFont="1"/>
    <xf numFmtId="0" fontId="49" fillId="0" borderId="0" xfId="0" applyFont="1" applyAlignment="1">
      <alignment horizontal="left" vertical="center" indent="4"/>
    </xf>
    <xf numFmtId="0" fontId="2" fillId="0" borderId="1" xfId="2" applyFont="1"/>
    <xf numFmtId="0" fontId="4" fillId="0" borderId="1" xfId="2" applyAlignment="1">
      <alignment horizontal="center"/>
    </xf>
    <xf numFmtId="0" fontId="49" fillId="0" borderId="0" xfId="0" applyFont="1" applyAlignment="1">
      <alignment vertical="center"/>
    </xf>
    <xf numFmtId="0" fontId="2" fillId="0" borderId="1" xfId="2" applyFont="1" applyAlignment="1">
      <alignment wrapText="1"/>
    </xf>
    <xf numFmtId="0" fontId="2" fillId="0" borderId="1" xfId="2" applyFont="1" applyAlignment="1">
      <alignment horizontal="left" indent="5"/>
    </xf>
    <xf numFmtId="0" fontId="2" fillId="0" borderId="1" xfId="2" applyFont="1" applyAlignment="1"/>
    <xf numFmtId="0" fontId="38" fillId="0" borderId="1" xfId="2" applyFont="1" applyAlignment="1">
      <alignment horizontal="center"/>
    </xf>
    <xf numFmtId="0" fontId="38" fillId="0" borderId="1" xfId="2" applyFont="1" applyAlignment="1">
      <alignment vertical="top" wrapText="1"/>
    </xf>
    <xf numFmtId="6" fontId="47" fillId="0" borderId="1" xfId="2" applyNumberFormat="1" applyFont="1" applyFill="1" applyAlignment="1">
      <alignment horizontal="center" vertical="center"/>
    </xf>
    <xf numFmtId="0" fontId="50" fillId="0" borderId="1" xfId="2" applyFont="1" applyAlignment="1"/>
    <xf numFmtId="0" fontId="0" fillId="0" borderId="0" xfId="0"/>
    <xf numFmtId="0" fontId="1" fillId="0" borderId="1" xfId="2" applyFont="1"/>
    <xf numFmtId="0" fontId="1" fillId="0" borderId="1" xfId="2" applyFont="1" applyAlignment="1">
      <alignment wrapText="1"/>
    </xf>
    <xf numFmtId="0" fontId="1" fillId="0" borderId="1" xfId="2" applyFont="1" applyAlignment="1">
      <alignment vertical="top" wrapText="1"/>
    </xf>
    <xf numFmtId="16" fontId="35" fillId="0" borderId="1" xfId="2" applyNumberFormat="1" applyFont="1"/>
    <xf numFmtId="0" fontId="43" fillId="0" borderId="1" xfId="2" applyFont="1" applyAlignment="1">
      <alignment horizontal="center" vertical="center"/>
    </xf>
    <xf numFmtId="0" fontId="1" fillId="0" borderId="1" xfId="2" applyFont="1" applyAlignment="1"/>
    <xf numFmtId="168" fontId="38" fillId="0" borderId="30" xfId="2" applyNumberFormat="1" applyFont="1" applyBorder="1"/>
    <xf numFmtId="0" fontId="0" fillId="0" borderId="0" xfId="0"/>
    <xf numFmtId="0" fontId="0" fillId="0" borderId="0" xfId="0"/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39" fillId="0" borderId="1" xfId="2" applyFont="1" applyAlignment="1">
      <alignment horizontal="center"/>
    </xf>
    <xf numFmtId="0" fontId="53" fillId="0" borderId="1" xfId="2" applyFont="1" applyAlignment="1">
      <alignment horizontal="center"/>
    </xf>
    <xf numFmtId="0" fontId="0" fillId="0" borderId="0" xfId="0"/>
    <xf numFmtId="0" fontId="37" fillId="0" borderId="29" xfId="0" applyFont="1" applyBorder="1"/>
    <xf numFmtId="0" fontId="54" fillId="0" borderId="0" xfId="0" applyFont="1"/>
    <xf numFmtId="168" fontId="54" fillId="0" borderId="0" xfId="0" applyNumberFormat="1" applyFont="1"/>
    <xf numFmtId="0" fontId="38" fillId="0" borderId="1" xfId="2" applyFont="1" applyBorder="1" applyAlignment="1">
      <alignment horizontal="center" vertical="center"/>
    </xf>
    <xf numFmtId="0" fontId="37" fillId="0" borderId="1" xfId="2" applyFont="1" applyBorder="1"/>
    <xf numFmtId="168" fontId="36" fillId="0" borderId="31" xfId="2" applyNumberFormat="1" applyFont="1" applyBorder="1"/>
    <xf numFmtId="6" fontId="47" fillId="6" borderId="1" xfId="2" applyNumberFormat="1" applyFont="1" applyFill="1" applyAlignment="1" applyProtection="1">
      <alignment horizontal="center" vertical="center"/>
      <protection locked="0"/>
    </xf>
    <xf numFmtId="0" fontId="4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7" activePane="bottomLeft" state="frozen"/>
      <selection pane="bottomLeft" activeCell="BE49" sqref="BE4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 x14ac:dyDescent="0.3">
      <c r="AR2" s="257" t="s">
        <v>8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9" t="s">
        <v>9</v>
      </c>
      <c r="BT2" s="19" t="s">
        <v>10</v>
      </c>
    </row>
    <row r="3" spans="1:74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 x14ac:dyDescent="0.3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S4" s="19" t="s">
        <v>14</v>
      </c>
    </row>
    <row r="5" spans="1:74" ht="14.45" customHeight="1" x14ac:dyDescent="0.3">
      <c r="B5" s="23"/>
      <c r="C5" s="24"/>
      <c r="D5" s="28" t="s">
        <v>15</v>
      </c>
      <c r="E5" s="24"/>
      <c r="F5" s="24"/>
      <c r="G5" s="24"/>
      <c r="H5" s="24"/>
      <c r="I5" s="24"/>
      <c r="J5" s="24"/>
      <c r="K5" s="243" t="s">
        <v>16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"/>
      <c r="AQ5" s="26"/>
      <c r="BS5" s="19" t="s">
        <v>9</v>
      </c>
    </row>
    <row r="6" spans="1:74" ht="36.950000000000003" customHeight="1" x14ac:dyDescent="0.3">
      <c r="B6" s="23"/>
      <c r="C6" s="24"/>
      <c r="D6" s="30" t="s">
        <v>17</v>
      </c>
      <c r="E6" s="24"/>
      <c r="F6" s="24"/>
      <c r="G6" s="24"/>
      <c r="H6" s="24"/>
      <c r="I6" s="24"/>
      <c r="J6" s="24"/>
      <c r="K6" s="245" t="s">
        <v>18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"/>
      <c r="AQ6" s="26"/>
      <c r="BS6" s="19" t="s">
        <v>9</v>
      </c>
    </row>
    <row r="7" spans="1:74" ht="14.45" customHeight="1" x14ac:dyDescent="0.3">
      <c r="B7" s="23"/>
      <c r="C7" s="24"/>
      <c r="D7" s="31" t="s">
        <v>19</v>
      </c>
      <c r="E7" s="24"/>
      <c r="F7" s="24"/>
      <c r="G7" s="24"/>
      <c r="H7" s="24"/>
      <c r="I7" s="24"/>
      <c r="J7" s="24"/>
      <c r="K7" s="29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5</v>
      </c>
      <c r="AO7" s="24"/>
      <c r="AP7" s="24"/>
      <c r="AQ7" s="26"/>
      <c r="BS7" s="19" t="s">
        <v>9</v>
      </c>
    </row>
    <row r="8" spans="1:74" ht="14.45" customHeight="1" x14ac:dyDescent="0.3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202">
        <v>44272</v>
      </c>
      <c r="AO8" s="24"/>
      <c r="AP8" s="24"/>
      <c r="AQ8" s="26"/>
      <c r="BS8" s="19" t="s">
        <v>9</v>
      </c>
    </row>
    <row r="9" spans="1:74" ht="14.45" customHeight="1" x14ac:dyDescent="0.3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S9" s="19" t="s">
        <v>9</v>
      </c>
    </row>
    <row r="10" spans="1:74" ht="14.45" customHeight="1" x14ac:dyDescent="0.3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5</v>
      </c>
      <c r="AO10" s="24"/>
      <c r="AP10" s="24"/>
      <c r="AQ10" s="26"/>
      <c r="BS10" s="19" t="s">
        <v>9</v>
      </c>
    </row>
    <row r="11" spans="1:74" ht="18.399999999999999" customHeight="1" x14ac:dyDescent="0.3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5</v>
      </c>
      <c r="AO11" s="24"/>
      <c r="AP11" s="24"/>
      <c r="AQ11" s="26"/>
      <c r="BS11" s="19" t="s">
        <v>9</v>
      </c>
    </row>
    <row r="12" spans="1:74" ht="6.95" customHeight="1" x14ac:dyDescent="0.3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S12" s="19" t="s">
        <v>9</v>
      </c>
    </row>
    <row r="13" spans="1:74" ht="14.45" customHeight="1" x14ac:dyDescent="0.3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29" t="s">
        <v>5</v>
      </c>
      <c r="AO13" s="24"/>
      <c r="AP13" s="24"/>
      <c r="AQ13" s="26"/>
      <c r="BS13" s="19" t="s">
        <v>9</v>
      </c>
    </row>
    <row r="14" spans="1:74" ht="15" x14ac:dyDescent="0.3">
      <c r="B14" s="23"/>
      <c r="C14" s="24"/>
      <c r="D14" s="24"/>
      <c r="E14" s="29" t="s">
        <v>29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31" t="s">
        <v>27</v>
      </c>
      <c r="AL14" s="24"/>
      <c r="AM14" s="24"/>
      <c r="AN14" s="29" t="s">
        <v>5</v>
      </c>
      <c r="AO14" s="24"/>
      <c r="AP14" s="24"/>
      <c r="AQ14" s="26"/>
      <c r="BS14" s="19" t="s">
        <v>9</v>
      </c>
    </row>
    <row r="15" spans="1:74" ht="6.95" customHeight="1" x14ac:dyDescent="0.3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S15" s="19" t="s">
        <v>6</v>
      </c>
    </row>
    <row r="16" spans="1:74" ht="14.45" customHeight="1" x14ac:dyDescent="0.3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5</v>
      </c>
      <c r="AO16" s="24"/>
      <c r="AP16" s="24"/>
      <c r="AQ16" s="26"/>
      <c r="BS16" s="19" t="s">
        <v>6</v>
      </c>
    </row>
    <row r="17" spans="2:71" ht="18.399999999999999" customHeight="1" x14ac:dyDescent="0.3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5</v>
      </c>
      <c r="AO17" s="24"/>
      <c r="AP17" s="24"/>
      <c r="AQ17" s="26"/>
      <c r="BS17" s="19" t="s">
        <v>32</v>
      </c>
    </row>
    <row r="18" spans="2:71" ht="6.95" customHeight="1" x14ac:dyDescent="0.3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S18" s="19" t="s">
        <v>9</v>
      </c>
    </row>
    <row r="19" spans="2:71" ht="14.45" customHeight="1" x14ac:dyDescent="0.3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S19" s="19" t="s">
        <v>9</v>
      </c>
    </row>
    <row r="20" spans="2:71" ht="16.5" customHeight="1" x14ac:dyDescent="0.3">
      <c r="B20" s="23"/>
      <c r="C20" s="24"/>
      <c r="D20" s="24"/>
      <c r="E20" s="246" t="s">
        <v>5</v>
      </c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"/>
      <c r="AP20" s="24"/>
      <c r="AQ20" s="26"/>
      <c r="BS20" s="19" t="s">
        <v>32</v>
      </c>
    </row>
    <row r="21" spans="2:71" ht="6.95" customHeight="1" x14ac:dyDescent="0.3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</row>
    <row r="22" spans="2:71" ht="6.95" customHeight="1" x14ac:dyDescent="0.3">
      <c r="B22" s="23"/>
      <c r="C22" s="2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4"/>
      <c r="AQ22" s="26"/>
    </row>
    <row r="23" spans="2:71" s="1" customFormat="1" ht="25.9" customHeight="1" x14ac:dyDescent="0.3">
      <c r="B23" s="33"/>
      <c r="C23" s="34"/>
      <c r="D23" s="35" t="s">
        <v>34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47">
        <f>ROUND(AG51,2)</f>
        <v>0</v>
      </c>
      <c r="AL23" s="248"/>
      <c r="AM23" s="248"/>
      <c r="AN23" s="248"/>
      <c r="AO23" s="248"/>
      <c r="AP23" s="34"/>
      <c r="AQ23" s="37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49" t="s">
        <v>35</v>
      </c>
      <c r="M25" s="249"/>
      <c r="N25" s="249"/>
      <c r="O25" s="249"/>
      <c r="P25" s="34"/>
      <c r="Q25" s="34"/>
      <c r="R25" s="34"/>
      <c r="S25" s="34"/>
      <c r="T25" s="34"/>
      <c r="U25" s="34"/>
      <c r="V25" s="34"/>
      <c r="W25" s="249" t="s">
        <v>36</v>
      </c>
      <c r="X25" s="249"/>
      <c r="Y25" s="249"/>
      <c r="Z25" s="249"/>
      <c r="AA25" s="249"/>
      <c r="AB25" s="249"/>
      <c r="AC25" s="249"/>
      <c r="AD25" s="249"/>
      <c r="AE25" s="249"/>
      <c r="AF25" s="34"/>
      <c r="AG25" s="34"/>
      <c r="AH25" s="34"/>
      <c r="AI25" s="34"/>
      <c r="AJ25" s="34"/>
      <c r="AK25" s="249" t="s">
        <v>37</v>
      </c>
      <c r="AL25" s="249"/>
      <c r="AM25" s="249"/>
      <c r="AN25" s="249"/>
      <c r="AO25" s="249"/>
      <c r="AP25" s="34"/>
      <c r="AQ25" s="37"/>
    </row>
    <row r="26" spans="2:71" s="2" customFormat="1" ht="14.45" customHeight="1" x14ac:dyDescent="0.3">
      <c r="B26" s="39"/>
      <c r="C26" s="40"/>
      <c r="D26" s="41" t="s">
        <v>38</v>
      </c>
      <c r="E26" s="40"/>
      <c r="F26" s="41" t="s">
        <v>39</v>
      </c>
      <c r="G26" s="40"/>
      <c r="H26" s="40"/>
      <c r="I26" s="40"/>
      <c r="J26" s="40"/>
      <c r="K26" s="40"/>
      <c r="L26" s="250">
        <v>0.21</v>
      </c>
      <c r="M26" s="251"/>
      <c r="N26" s="251"/>
      <c r="O26" s="251"/>
      <c r="P26" s="40"/>
      <c r="Q26" s="40"/>
      <c r="R26" s="40"/>
      <c r="S26" s="40"/>
      <c r="T26" s="40"/>
      <c r="U26" s="40"/>
      <c r="V26" s="40"/>
      <c r="W26" s="252">
        <f>ROUND(AZ51,2)</f>
        <v>0</v>
      </c>
      <c r="X26" s="251"/>
      <c r="Y26" s="251"/>
      <c r="Z26" s="251"/>
      <c r="AA26" s="251"/>
      <c r="AB26" s="251"/>
      <c r="AC26" s="251"/>
      <c r="AD26" s="251"/>
      <c r="AE26" s="251"/>
      <c r="AF26" s="40"/>
      <c r="AG26" s="40"/>
      <c r="AH26" s="40"/>
      <c r="AI26" s="40"/>
      <c r="AJ26" s="40"/>
      <c r="AK26" s="252">
        <f>ROUND(AV51,2)</f>
        <v>0</v>
      </c>
      <c r="AL26" s="251"/>
      <c r="AM26" s="251"/>
      <c r="AN26" s="251"/>
      <c r="AO26" s="251"/>
      <c r="AP26" s="40"/>
      <c r="AQ26" s="42"/>
    </row>
    <row r="27" spans="2:71" s="2" customFormat="1" ht="14.45" customHeight="1" x14ac:dyDescent="0.3">
      <c r="B27" s="39"/>
      <c r="C27" s="40"/>
      <c r="D27" s="40"/>
      <c r="E27" s="40"/>
      <c r="F27" s="41" t="s">
        <v>40</v>
      </c>
      <c r="G27" s="40"/>
      <c r="H27" s="40"/>
      <c r="I27" s="40"/>
      <c r="J27" s="40"/>
      <c r="K27" s="40"/>
      <c r="L27" s="250">
        <v>0.15</v>
      </c>
      <c r="M27" s="251"/>
      <c r="N27" s="251"/>
      <c r="O27" s="251"/>
      <c r="P27" s="40"/>
      <c r="Q27" s="40"/>
      <c r="R27" s="40"/>
      <c r="S27" s="40"/>
      <c r="T27" s="40"/>
      <c r="U27" s="40"/>
      <c r="V27" s="40"/>
      <c r="W27" s="252">
        <f>ROUND(BA51,2)</f>
        <v>0</v>
      </c>
      <c r="X27" s="251"/>
      <c r="Y27" s="251"/>
      <c r="Z27" s="251"/>
      <c r="AA27" s="251"/>
      <c r="AB27" s="251"/>
      <c r="AC27" s="251"/>
      <c r="AD27" s="251"/>
      <c r="AE27" s="251"/>
      <c r="AF27" s="40"/>
      <c r="AG27" s="40"/>
      <c r="AH27" s="40"/>
      <c r="AI27" s="40"/>
      <c r="AJ27" s="40"/>
      <c r="AK27" s="252">
        <f>ROUND(AW51,2)</f>
        <v>0</v>
      </c>
      <c r="AL27" s="251"/>
      <c r="AM27" s="251"/>
      <c r="AN27" s="251"/>
      <c r="AO27" s="251"/>
      <c r="AP27" s="40"/>
      <c r="AQ27" s="42"/>
    </row>
    <row r="28" spans="2:71" s="2" customFormat="1" ht="14.45" hidden="1" customHeight="1" x14ac:dyDescent="0.3">
      <c r="B28" s="39"/>
      <c r="C28" s="40"/>
      <c r="D28" s="40"/>
      <c r="E28" s="40"/>
      <c r="F28" s="41" t="s">
        <v>41</v>
      </c>
      <c r="G28" s="40"/>
      <c r="H28" s="40"/>
      <c r="I28" s="40"/>
      <c r="J28" s="40"/>
      <c r="K28" s="40"/>
      <c r="L28" s="250">
        <v>0.21</v>
      </c>
      <c r="M28" s="251"/>
      <c r="N28" s="251"/>
      <c r="O28" s="251"/>
      <c r="P28" s="40"/>
      <c r="Q28" s="40"/>
      <c r="R28" s="40"/>
      <c r="S28" s="40"/>
      <c r="T28" s="40"/>
      <c r="U28" s="40"/>
      <c r="V28" s="40"/>
      <c r="W28" s="252">
        <f>ROUND(BB51,2)</f>
        <v>0</v>
      </c>
      <c r="X28" s="251"/>
      <c r="Y28" s="251"/>
      <c r="Z28" s="251"/>
      <c r="AA28" s="251"/>
      <c r="AB28" s="251"/>
      <c r="AC28" s="251"/>
      <c r="AD28" s="251"/>
      <c r="AE28" s="251"/>
      <c r="AF28" s="40"/>
      <c r="AG28" s="40"/>
      <c r="AH28" s="40"/>
      <c r="AI28" s="40"/>
      <c r="AJ28" s="40"/>
      <c r="AK28" s="252">
        <v>0</v>
      </c>
      <c r="AL28" s="251"/>
      <c r="AM28" s="251"/>
      <c r="AN28" s="251"/>
      <c r="AO28" s="251"/>
      <c r="AP28" s="40"/>
      <c r="AQ28" s="42"/>
    </row>
    <row r="29" spans="2:71" s="2" customFormat="1" ht="14.45" hidden="1" customHeight="1" x14ac:dyDescent="0.3">
      <c r="B29" s="39"/>
      <c r="C29" s="40"/>
      <c r="D29" s="40"/>
      <c r="E29" s="40"/>
      <c r="F29" s="41" t="s">
        <v>42</v>
      </c>
      <c r="G29" s="40"/>
      <c r="H29" s="40"/>
      <c r="I29" s="40"/>
      <c r="J29" s="40"/>
      <c r="K29" s="40"/>
      <c r="L29" s="250">
        <v>0.15</v>
      </c>
      <c r="M29" s="251"/>
      <c r="N29" s="251"/>
      <c r="O29" s="251"/>
      <c r="P29" s="40"/>
      <c r="Q29" s="40"/>
      <c r="R29" s="40"/>
      <c r="S29" s="40"/>
      <c r="T29" s="40"/>
      <c r="U29" s="40"/>
      <c r="V29" s="40"/>
      <c r="W29" s="252">
        <f>ROUND(BC51,2)</f>
        <v>0</v>
      </c>
      <c r="X29" s="251"/>
      <c r="Y29" s="251"/>
      <c r="Z29" s="251"/>
      <c r="AA29" s="251"/>
      <c r="AB29" s="251"/>
      <c r="AC29" s="251"/>
      <c r="AD29" s="251"/>
      <c r="AE29" s="251"/>
      <c r="AF29" s="40"/>
      <c r="AG29" s="40"/>
      <c r="AH29" s="40"/>
      <c r="AI29" s="40"/>
      <c r="AJ29" s="40"/>
      <c r="AK29" s="252">
        <v>0</v>
      </c>
      <c r="AL29" s="251"/>
      <c r="AM29" s="251"/>
      <c r="AN29" s="251"/>
      <c r="AO29" s="251"/>
      <c r="AP29" s="40"/>
      <c r="AQ29" s="42"/>
    </row>
    <row r="30" spans="2:71" s="2" customFormat="1" ht="14.45" hidden="1" customHeight="1" x14ac:dyDescent="0.3">
      <c r="B30" s="39"/>
      <c r="C30" s="40"/>
      <c r="D30" s="40"/>
      <c r="E30" s="40"/>
      <c r="F30" s="41" t="s">
        <v>43</v>
      </c>
      <c r="G30" s="40"/>
      <c r="H30" s="40"/>
      <c r="I30" s="40"/>
      <c r="J30" s="40"/>
      <c r="K30" s="40"/>
      <c r="L30" s="250">
        <v>0</v>
      </c>
      <c r="M30" s="251"/>
      <c r="N30" s="251"/>
      <c r="O30" s="251"/>
      <c r="P30" s="40"/>
      <c r="Q30" s="40"/>
      <c r="R30" s="40"/>
      <c r="S30" s="40"/>
      <c r="T30" s="40"/>
      <c r="U30" s="40"/>
      <c r="V30" s="40"/>
      <c r="W30" s="252">
        <f>ROUND(BD51,2)</f>
        <v>0</v>
      </c>
      <c r="X30" s="251"/>
      <c r="Y30" s="251"/>
      <c r="Z30" s="251"/>
      <c r="AA30" s="251"/>
      <c r="AB30" s="251"/>
      <c r="AC30" s="251"/>
      <c r="AD30" s="251"/>
      <c r="AE30" s="251"/>
      <c r="AF30" s="40"/>
      <c r="AG30" s="40"/>
      <c r="AH30" s="40"/>
      <c r="AI30" s="40"/>
      <c r="AJ30" s="40"/>
      <c r="AK30" s="252">
        <v>0</v>
      </c>
      <c r="AL30" s="251"/>
      <c r="AM30" s="251"/>
      <c r="AN30" s="251"/>
      <c r="AO30" s="251"/>
      <c r="AP30" s="40"/>
      <c r="AQ30" s="42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</row>
    <row r="32" spans="2:71" s="1" customFormat="1" ht="25.9" customHeight="1" x14ac:dyDescent="0.3">
      <c r="B32" s="33"/>
      <c r="C32" s="43"/>
      <c r="D32" s="44" t="s">
        <v>44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45</v>
      </c>
      <c r="U32" s="45"/>
      <c r="V32" s="45"/>
      <c r="W32" s="45"/>
      <c r="X32" s="253" t="s">
        <v>46</v>
      </c>
      <c r="Y32" s="254"/>
      <c r="Z32" s="254"/>
      <c r="AA32" s="254"/>
      <c r="AB32" s="254"/>
      <c r="AC32" s="45"/>
      <c r="AD32" s="45"/>
      <c r="AE32" s="45"/>
      <c r="AF32" s="45"/>
      <c r="AG32" s="45"/>
      <c r="AH32" s="45"/>
      <c r="AI32" s="45"/>
      <c r="AJ32" s="45"/>
      <c r="AK32" s="255">
        <f>SUM(AK23:AK30)</f>
        <v>0</v>
      </c>
      <c r="AL32" s="254"/>
      <c r="AM32" s="254"/>
      <c r="AN32" s="254"/>
      <c r="AO32" s="256"/>
      <c r="AP32" s="43"/>
      <c r="AQ32" s="47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47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15</v>
      </c>
      <c r="L41" s="3" t="str">
        <f>K5</f>
        <v>HK-RDN</v>
      </c>
      <c r="AR41" s="54"/>
    </row>
    <row r="42" spans="2:56" s="4" customFormat="1" ht="36.950000000000003" customHeight="1" x14ac:dyDescent="0.3">
      <c r="B42" s="56"/>
      <c r="C42" s="57" t="s">
        <v>17</v>
      </c>
      <c r="L42" s="264" t="str">
        <f>K6</f>
        <v>Domov pro osoby se zdravotním postižením</v>
      </c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21</v>
      </c>
      <c r="L44" s="58" t="str">
        <f>IF(K8="","",K8)</f>
        <v>Hradec Králové-Roudnička</v>
      </c>
      <c r="AI44" s="55" t="s">
        <v>23</v>
      </c>
      <c r="AM44" s="266">
        <v>44272</v>
      </c>
      <c r="AN44" s="266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24</v>
      </c>
      <c r="L46" s="3" t="str">
        <f>IF(E11= "","",E11)</f>
        <v>Královéhradecký kraj</v>
      </c>
      <c r="AI46" s="55" t="s">
        <v>30</v>
      </c>
      <c r="AM46" s="267" t="str">
        <f>IF(E17="","",E17)</f>
        <v>PRIDOS Hradec Králové</v>
      </c>
      <c r="AN46" s="267"/>
      <c r="AO46" s="267"/>
      <c r="AP46" s="267"/>
      <c r="AR46" s="33"/>
      <c r="AS46" s="268" t="s">
        <v>48</v>
      </c>
      <c r="AT46" s="269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28</v>
      </c>
      <c r="L47" s="3" t="str">
        <f>IF(E14="","",E14)</f>
        <v>bude určen ve výběrovém řízení</v>
      </c>
      <c r="AR47" s="33"/>
      <c r="AS47" s="270"/>
      <c r="AT47" s="271"/>
      <c r="AU47" s="34"/>
      <c r="AV47" s="34"/>
      <c r="AW47" s="34"/>
      <c r="AX47" s="34"/>
      <c r="AY47" s="34"/>
      <c r="AZ47" s="34"/>
      <c r="BA47" s="34"/>
      <c r="BB47" s="34"/>
      <c r="BC47" s="34"/>
      <c r="BD47" s="62"/>
    </row>
    <row r="48" spans="2:56" s="1" customFormat="1" ht="10.9" customHeight="1" x14ac:dyDescent="0.3">
      <c r="B48" s="33"/>
      <c r="AR48" s="33"/>
      <c r="AS48" s="270"/>
      <c r="AT48" s="271"/>
      <c r="AU48" s="34"/>
      <c r="AV48" s="34"/>
      <c r="AW48" s="34"/>
      <c r="AX48" s="34"/>
      <c r="AY48" s="34"/>
      <c r="AZ48" s="34"/>
      <c r="BA48" s="34"/>
      <c r="BB48" s="34"/>
      <c r="BC48" s="34"/>
      <c r="BD48" s="62"/>
    </row>
    <row r="49" spans="1:91" s="1" customFormat="1" ht="29.25" customHeight="1" x14ac:dyDescent="0.3">
      <c r="B49" s="33"/>
      <c r="C49" s="272" t="s">
        <v>49</v>
      </c>
      <c r="D49" s="273"/>
      <c r="E49" s="273"/>
      <c r="F49" s="273"/>
      <c r="G49" s="273"/>
      <c r="H49" s="63"/>
      <c r="I49" s="274" t="s">
        <v>50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5" t="s">
        <v>51</v>
      </c>
      <c r="AH49" s="273"/>
      <c r="AI49" s="273"/>
      <c r="AJ49" s="273"/>
      <c r="AK49" s="273"/>
      <c r="AL49" s="273"/>
      <c r="AM49" s="273"/>
      <c r="AN49" s="274" t="s">
        <v>52</v>
      </c>
      <c r="AO49" s="273"/>
      <c r="AP49" s="273"/>
      <c r="AQ49" s="64" t="s">
        <v>53</v>
      </c>
      <c r="AR49" s="33"/>
      <c r="AS49" s="65" t="s">
        <v>54</v>
      </c>
      <c r="AT49" s="66" t="s">
        <v>55</v>
      </c>
      <c r="AU49" s="66" t="s">
        <v>56</v>
      </c>
      <c r="AV49" s="66" t="s">
        <v>57</v>
      </c>
      <c r="AW49" s="66" t="s">
        <v>58</v>
      </c>
      <c r="AX49" s="66" t="s">
        <v>59</v>
      </c>
      <c r="AY49" s="66" t="s">
        <v>60</v>
      </c>
      <c r="AZ49" s="66" t="s">
        <v>61</v>
      </c>
      <c r="BA49" s="66" t="s">
        <v>62</v>
      </c>
      <c r="BB49" s="66" t="s">
        <v>63</v>
      </c>
      <c r="BC49" s="66" t="s">
        <v>64</v>
      </c>
      <c r="BD49" s="67" t="s">
        <v>65</v>
      </c>
    </row>
    <row r="50" spans="1:91" s="1" customFormat="1" ht="10.9" customHeight="1" x14ac:dyDescent="0.3">
      <c r="B50" s="33"/>
      <c r="AR50" s="33"/>
      <c r="AS50" s="68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4" customFormat="1" ht="32.450000000000003" customHeight="1" x14ac:dyDescent="0.3">
      <c r="B51" s="56"/>
      <c r="C51" s="69" t="s">
        <v>66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262">
        <f>ROUND(AG52,2)</f>
        <v>0</v>
      </c>
      <c r="AH51" s="262"/>
      <c r="AI51" s="262"/>
      <c r="AJ51" s="262"/>
      <c r="AK51" s="262"/>
      <c r="AL51" s="262"/>
      <c r="AM51" s="262"/>
      <c r="AN51" s="263">
        <f>SUM(AG51,AT51)</f>
        <v>0</v>
      </c>
      <c r="AO51" s="263"/>
      <c r="AP51" s="263"/>
      <c r="AQ51" s="71" t="s">
        <v>5</v>
      </c>
      <c r="AR51" s="56"/>
      <c r="AS51" s="72">
        <f>ROUND(AS52,2)</f>
        <v>0</v>
      </c>
      <c r="AT51" s="73">
        <f>ROUND(SUM(AV51:AW51),2)</f>
        <v>0</v>
      </c>
      <c r="AU51" s="74">
        <f>ROUND(AU52,5)</f>
        <v>0</v>
      </c>
      <c r="AV51" s="73">
        <f>ROUND(AZ51*L26,2)</f>
        <v>0</v>
      </c>
      <c r="AW51" s="73">
        <f>ROUND(BA51*L27,2)</f>
        <v>0</v>
      </c>
      <c r="AX51" s="73">
        <f>ROUND(BB51*L26,2)</f>
        <v>0</v>
      </c>
      <c r="AY51" s="73">
        <f>ROUND(BC51*L27,2)</f>
        <v>0</v>
      </c>
      <c r="AZ51" s="73">
        <f>ROUND(AZ52,2)</f>
        <v>0</v>
      </c>
      <c r="BA51" s="73">
        <f>ROUND(BA52,2)</f>
        <v>0</v>
      </c>
      <c r="BB51" s="73">
        <f>ROUND(BB52,2)</f>
        <v>0</v>
      </c>
      <c r="BC51" s="73">
        <f>ROUND(BC52,2)</f>
        <v>0</v>
      </c>
      <c r="BD51" s="75">
        <f>ROUND(BD52,2)</f>
        <v>0</v>
      </c>
      <c r="BS51" s="57" t="s">
        <v>67</v>
      </c>
      <c r="BT51" s="57" t="s">
        <v>68</v>
      </c>
      <c r="BU51" s="76" t="s">
        <v>69</v>
      </c>
      <c r="BV51" s="57" t="s">
        <v>70</v>
      </c>
      <c r="BW51" s="57" t="s">
        <v>7</v>
      </c>
      <c r="BX51" s="57" t="s">
        <v>71</v>
      </c>
      <c r="CL51" s="57" t="s">
        <v>5</v>
      </c>
    </row>
    <row r="52" spans="1:91" s="5" customFormat="1" ht="31.5" customHeight="1" x14ac:dyDescent="0.3">
      <c r="A52" s="77" t="s">
        <v>72</v>
      </c>
      <c r="B52" s="78"/>
      <c r="C52" s="79"/>
      <c r="D52" s="261" t="s">
        <v>73</v>
      </c>
      <c r="E52" s="261"/>
      <c r="F52" s="261"/>
      <c r="G52" s="261"/>
      <c r="H52" s="261"/>
      <c r="I52" s="80"/>
      <c r="J52" s="261" t="s">
        <v>74</v>
      </c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59">
        <f>'HK-RDN-1 - SO-01-Elektronika'!J27</f>
        <v>0</v>
      </c>
      <c r="AH52" s="260"/>
      <c r="AI52" s="260"/>
      <c r="AJ52" s="260"/>
      <c r="AK52" s="260"/>
      <c r="AL52" s="260"/>
      <c r="AM52" s="260"/>
      <c r="AN52" s="259">
        <f>SUM(AG52,AT52)</f>
        <v>0</v>
      </c>
      <c r="AO52" s="260"/>
      <c r="AP52" s="260"/>
      <c r="AQ52" s="81" t="s">
        <v>75</v>
      </c>
      <c r="AR52" s="78"/>
      <c r="AS52" s="82">
        <v>0</v>
      </c>
      <c r="AT52" s="83">
        <f>ROUND(SUM(AV52:AW52),2)</f>
        <v>0</v>
      </c>
      <c r="AU52" s="84">
        <f>'HK-RDN-1 - SO-01-Elektronika'!P78</f>
        <v>0</v>
      </c>
      <c r="AV52" s="83">
        <f>'HK-RDN-1 - SO-01-Elektronika'!J30</f>
        <v>0</v>
      </c>
      <c r="AW52" s="83">
        <f>'HK-RDN-1 - SO-01-Elektronika'!J31</f>
        <v>0</v>
      </c>
      <c r="AX52" s="83">
        <f>'HK-RDN-1 - SO-01-Elektronika'!J32</f>
        <v>0</v>
      </c>
      <c r="AY52" s="83">
        <f>'HK-RDN-1 - SO-01-Elektronika'!J33</f>
        <v>0</v>
      </c>
      <c r="AZ52" s="83">
        <f>'HK-RDN-1 - SO-01-Elektronika'!F30</f>
        <v>0</v>
      </c>
      <c r="BA52" s="83">
        <f>'HK-RDN-1 - SO-01-Elektronika'!F31</f>
        <v>0</v>
      </c>
      <c r="BB52" s="83">
        <f>'HK-RDN-1 - SO-01-Elektronika'!F32</f>
        <v>0</v>
      </c>
      <c r="BC52" s="83">
        <f>'HK-RDN-1 - SO-01-Elektronika'!F33</f>
        <v>0</v>
      </c>
      <c r="BD52" s="85">
        <f>'HK-RDN-1 - SO-01-Elektronika'!F34</f>
        <v>0</v>
      </c>
      <c r="BT52" s="86" t="s">
        <v>76</v>
      </c>
      <c r="BV52" s="86" t="s">
        <v>70</v>
      </c>
      <c r="BW52" s="86" t="s">
        <v>77</v>
      </c>
      <c r="BX52" s="86" t="s">
        <v>7</v>
      </c>
      <c r="CL52" s="86" t="s">
        <v>5</v>
      </c>
      <c r="CM52" s="86" t="s">
        <v>78</v>
      </c>
    </row>
    <row r="53" spans="1:91" s="1" customFormat="1" ht="30" customHeight="1" x14ac:dyDescent="0.3">
      <c r="B53" s="33"/>
      <c r="AR53" s="33"/>
    </row>
    <row r="54" spans="1:91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sheetProtection password="DAFF" sheet="1" objects="1" scenarios="1"/>
  <mergeCells count="39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HK-RDN-1 - SO-01-Elektronik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59" activePane="bottomLeft" state="frozen"/>
      <selection pane="bottomLeft" activeCell="J79" sqref="J7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87"/>
      <c r="B1" s="12"/>
      <c r="C1" s="12"/>
      <c r="D1" s="13" t="s">
        <v>1</v>
      </c>
      <c r="E1" s="12"/>
      <c r="F1" s="88" t="s">
        <v>79</v>
      </c>
      <c r="G1" s="280" t="s">
        <v>80</v>
      </c>
      <c r="H1" s="280"/>
      <c r="I1" s="12"/>
      <c r="J1" s="88" t="s">
        <v>81</v>
      </c>
      <c r="K1" s="13" t="s">
        <v>82</v>
      </c>
      <c r="L1" s="88" t="s">
        <v>83</v>
      </c>
      <c r="M1" s="88"/>
      <c r="N1" s="88"/>
      <c r="O1" s="88"/>
      <c r="P1" s="88"/>
      <c r="Q1" s="88"/>
      <c r="R1" s="88"/>
      <c r="S1" s="88"/>
      <c r="T1" s="88"/>
      <c r="U1" s="89"/>
      <c r="V1" s="8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257" t="s">
        <v>8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9" t="s">
        <v>77</v>
      </c>
    </row>
    <row r="3" spans="1:70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2"/>
      <c r="AT3" s="19" t="s">
        <v>78</v>
      </c>
    </row>
    <row r="4" spans="1:70" ht="36.950000000000003" customHeight="1" x14ac:dyDescent="0.3">
      <c r="B4" s="23"/>
      <c r="C4" s="24"/>
      <c r="D4" s="25" t="s">
        <v>84</v>
      </c>
      <c r="E4" s="24"/>
      <c r="F4" s="24"/>
      <c r="G4" s="24"/>
      <c r="H4" s="24"/>
      <c r="I4" s="24"/>
      <c r="J4" s="24"/>
      <c r="K4" s="26"/>
      <c r="M4" s="27" t="s">
        <v>13</v>
      </c>
      <c r="AT4" s="19" t="s">
        <v>6</v>
      </c>
    </row>
    <row r="5" spans="1:70" ht="6.95" customHeight="1" x14ac:dyDescent="0.3">
      <c r="B5" s="23"/>
      <c r="C5" s="24"/>
      <c r="D5" s="24"/>
      <c r="E5" s="24"/>
      <c r="F5" s="24"/>
      <c r="G5" s="24"/>
      <c r="H5" s="24"/>
      <c r="I5" s="24"/>
      <c r="J5" s="24"/>
      <c r="K5" s="26"/>
    </row>
    <row r="6" spans="1:70" ht="15" x14ac:dyDescent="0.3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26"/>
    </row>
    <row r="7" spans="1:70" ht="16.5" customHeight="1" x14ac:dyDescent="0.3">
      <c r="B7" s="23"/>
      <c r="C7" s="24"/>
      <c r="D7" s="24"/>
      <c r="E7" s="281" t="str">
        <f>'Rekapitulace stavby'!K6</f>
        <v>Domov pro osoby se zdravotním postižením</v>
      </c>
      <c r="F7" s="282"/>
      <c r="G7" s="282"/>
      <c r="H7" s="282"/>
      <c r="I7" s="24"/>
      <c r="J7" s="24"/>
      <c r="K7" s="26"/>
    </row>
    <row r="8" spans="1:70" s="1" customFormat="1" ht="15" x14ac:dyDescent="0.3">
      <c r="B8" s="33"/>
      <c r="C8" s="34"/>
      <c r="D8" s="31" t="s">
        <v>85</v>
      </c>
      <c r="E8" s="34"/>
      <c r="F8" s="34"/>
      <c r="G8" s="34"/>
      <c r="H8" s="34"/>
      <c r="I8" s="34"/>
      <c r="J8" s="34"/>
      <c r="K8" s="37"/>
    </row>
    <row r="9" spans="1:70" s="1" customFormat="1" ht="36.950000000000003" customHeight="1" x14ac:dyDescent="0.3">
      <c r="B9" s="33"/>
      <c r="C9" s="34"/>
      <c r="D9" s="34"/>
      <c r="E9" s="283" t="s">
        <v>86</v>
      </c>
      <c r="F9" s="284"/>
      <c r="G9" s="284"/>
      <c r="H9" s="284"/>
      <c r="I9" s="34"/>
      <c r="J9" s="34"/>
      <c r="K9" s="37"/>
    </row>
    <row r="10" spans="1:70" s="1" customFormat="1" x14ac:dyDescent="0.3">
      <c r="B10" s="33"/>
      <c r="C10" s="34"/>
      <c r="D10" s="34"/>
      <c r="E10" s="34"/>
      <c r="F10" s="34"/>
      <c r="G10" s="34"/>
      <c r="H10" s="34"/>
      <c r="I10" s="34"/>
      <c r="J10" s="34"/>
      <c r="K10" s="37"/>
    </row>
    <row r="11" spans="1:70" s="1" customFormat="1" ht="14.45" customHeight="1" x14ac:dyDescent="0.3">
      <c r="B11" s="33"/>
      <c r="C11" s="34"/>
      <c r="D11" s="31" t="s">
        <v>19</v>
      </c>
      <c r="E11" s="34"/>
      <c r="F11" s="29" t="s">
        <v>5</v>
      </c>
      <c r="G11" s="34"/>
      <c r="H11" s="34"/>
      <c r="I11" s="31" t="s">
        <v>20</v>
      </c>
      <c r="J11" s="29" t="s">
        <v>5</v>
      </c>
      <c r="K11" s="37"/>
    </row>
    <row r="12" spans="1:70" s="1" customFormat="1" ht="14.45" customHeight="1" x14ac:dyDescent="0.3">
      <c r="B12" s="33"/>
      <c r="C12" s="34"/>
      <c r="D12" s="31" t="s">
        <v>21</v>
      </c>
      <c r="E12" s="34"/>
      <c r="F12" s="29" t="s">
        <v>22</v>
      </c>
      <c r="G12" s="34"/>
      <c r="H12" s="34"/>
      <c r="I12" s="31" t="s">
        <v>23</v>
      </c>
      <c r="J12" s="90">
        <f>'Rekapitulace stavby'!AN8</f>
        <v>44272</v>
      </c>
      <c r="K12" s="37"/>
    </row>
    <row r="13" spans="1:70" s="1" customFormat="1" ht="10.9" customHeight="1" x14ac:dyDescent="0.3">
      <c r="B13" s="33"/>
      <c r="C13" s="34"/>
      <c r="D13" s="34"/>
      <c r="E13" s="34"/>
      <c r="F13" s="34"/>
      <c r="G13" s="34"/>
      <c r="H13" s="34"/>
      <c r="I13" s="34"/>
      <c r="J13" s="34"/>
      <c r="K13" s="37"/>
    </row>
    <row r="14" spans="1:70" s="1" customFormat="1" ht="14.45" customHeight="1" x14ac:dyDescent="0.3">
      <c r="B14" s="33"/>
      <c r="C14" s="34"/>
      <c r="D14" s="31" t="s">
        <v>24</v>
      </c>
      <c r="E14" s="34"/>
      <c r="F14" s="34"/>
      <c r="G14" s="34"/>
      <c r="H14" s="34"/>
      <c r="I14" s="31" t="s">
        <v>25</v>
      </c>
      <c r="J14" s="29" t="s">
        <v>5</v>
      </c>
      <c r="K14" s="37"/>
    </row>
    <row r="15" spans="1:70" s="1" customFormat="1" ht="18" customHeight="1" x14ac:dyDescent="0.3">
      <c r="B15" s="33"/>
      <c r="C15" s="34"/>
      <c r="D15" s="34"/>
      <c r="E15" s="29" t="s">
        <v>26</v>
      </c>
      <c r="F15" s="34"/>
      <c r="G15" s="34"/>
      <c r="H15" s="34"/>
      <c r="I15" s="31" t="s">
        <v>27</v>
      </c>
      <c r="J15" s="29" t="s">
        <v>5</v>
      </c>
      <c r="K15" s="37"/>
    </row>
    <row r="16" spans="1:70" s="1" customFormat="1" ht="6.95" customHeight="1" x14ac:dyDescent="0.3">
      <c r="B16" s="33"/>
      <c r="C16" s="34"/>
      <c r="D16" s="34"/>
      <c r="E16" s="34"/>
      <c r="F16" s="34"/>
      <c r="G16" s="34"/>
      <c r="H16" s="34"/>
      <c r="I16" s="34"/>
      <c r="J16" s="34"/>
      <c r="K16" s="37"/>
    </row>
    <row r="17" spans="2:11" s="1" customFormat="1" ht="14.45" customHeight="1" x14ac:dyDescent="0.3">
      <c r="B17" s="33"/>
      <c r="C17" s="34"/>
      <c r="D17" s="31" t="s">
        <v>28</v>
      </c>
      <c r="E17" s="34"/>
      <c r="F17" s="34"/>
      <c r="G17" s="34"/>
      <c r="H17" s="34"/>
      <c r="I17" s="31" t="s">
        <v>25</v>
      </c>
      <c r="J17" s="29" t="s">
        <v>5</v>
      </c>
      <c r="K17" s="37"/>
    </row>
    <row r="18" spans="2:11" s="1" customFormat="1" ht="18" customHeight="1" x14ac:dyDescent="0.3">
      <c r="B18" s="33"/>
      <c r="C18" s="34"/>
      <c r="D18" s="34"/>
      <c r="E18" s="29" t="s">
        <v>29</v>
      </c>
      <c r="F18" s="34"/>
      <c r="G18" s="34"/>
      <c r="H18" s="34"/>
      <c r="I18" s="31" t="s">
        <v>27</v>
      </c>
      <c r="J18" s="29" t="s">
        <v>5</v>
      </c>
      <c r="K18" s="37"/>
    </row>
    <row r="19" spans="2:11" s="1" customFormat="1" ht="6.95" customHeigh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7"/>
    </row>
    <row r="20" spans="2:11" s="1" customFormat="1" ht="14.45" customHeight="1" x14ac:dyDescent="0.3">
      <c r="B20" s="33"/>
      <c r="C20" s="34"/>
      <c r="D20" s="31" t="s">
        <v>30</v>
      </c>
      <c r="E20" s="34"/>
      <c r="F20" s="34"/>
      <c r="G20" s="34"/>
      <c r="H20" s="34"/>
      <c r="I20" s="31" t="s">
        <v>25</v>
      </c>
      <c r="J20" s="29" t="s">
        <v>5</v>
      </c>
      <c r="K20" s="37"/>
    </row>
    <row r="21" spans="2:11" s="1" customFormat="1" ht="18" customHeight="1" x14ac:dyDescent="0.3">
      <c r="B21" s="33"/>
      <c r="C21" s="34"/>
      <c r="D21" s="34"/>
      <c r="E21" s="29" t="s">
        <v>31</v>
      </c>
      <c r="F21" s="34"/>
      <c r="G21" s="34"/>
      <c r="H21" s="34"/>
      <c r="I21" s="31" t="s">
        <v>27</v>
      </c>
      <c r="J21" s="29" t="s">
        <v>5</v>
      </c>
      <c r="K21" s="37"/>
    </row>
    <row r="22" spans="2:11" s="1" customFormat="1" ht="6.95" customHeight="1" x14ac:dyDescent="0.3">
      <c r="B22" s="33"/>
      <c r="C22" s="34"/>
      <c r="D22" s="34"/>
      <c r="E22" s="34"/>
      <c r="F22" s="34"/>
      <c r="G22" s="34"/>
      <c r="H22" s="34"/>
      <c r="I22" s="34"/>
      <c r="J22" s="34"/>
      <c r="K22" s="37"/>
    </row>
    <row r="23" spans="2:11" s="1" customFormat="1" ht="14.45" customHeight="1" x14ac:dyDescent="0.3">
      <c r="B23" s="33"/>
      <c r="C23" s="34"/>
      <c r="D23" s="31" t="s">
        <v>33</v>
      </c>
      <c r="E23" s="34"/>
      <c r="F23" s="34"/>
      <c r="G23" s="34"/>
      <c r="H23" s="34"/>
      <c r="I23" s="34"/>
      <c r="J23" s="34"/>
      <c r="K23" s="37"/>
    </row>
    <row r="24" spans="2:11" s="6" customFormat="1" ht="16.5" customHeight="1" x14ac:dyDescent="0.3">
      <c r="B24" s="91"/>
      <c r="C24" s="92"/>
      <c r="D24" s="92"/>
      <c r="E24" s="246" t="s">
        <v>5</v>
      </c>
      <c r="F24" s="246"/>
      <c r="G24" s="246"/>
      <c r="H24" s="246"/>
      <c r="I24" s="92"/>
      <c r="J24" s="92"/>
      <c r="K24" s="93"/>
    </row>
    <row r="25" spans="2:11" s="1" customFormat="1" ht="6.95" customHeigh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60"/>
      <c r="J26" s="60"/>
      <c r="K26" s="94"/>
    </row>
    <row r="27" spans="2:11" s="1" customFormat="1" ht="25.35" customHeight="1" x14ac:dyDescent="0.3">
      <c r="B27" s="33"/>
      <c r="C27" s="34"/>
      <c r="D27" s="95" t="s">
        <v>34</v>
      </c>
      <c r="E27" s="34"/>
      <c r="F27" s="34"/>
      <c r="G27" s="34"/>
      <c r="H27" s="34"/>
      <c r="I27" s="34"/>
      <c r="J27" s="96">
        <f>ROUND(J78,2)</f>
        <v>0</v>
      </c>
      <c r="K27" s="37"/>
    </row>
    <row r="28" spans="2:11" s="1" customFormat="1" ht="6.95" customHeight="1" x14ac:dyDescent="0.3">
      <c r="B28" s="33"/>
      <c r="C28" s="34"/>
      <c r="D28" s="60"/>
      <c r="E28" s="60"/>
      <c r="F28" s="60"/>
      <c r="G28" s="60"/>
      <c r="H28" s="60"/>
      <c r="I28" s="60"/>
      <c r="J28" s="60"/>
      <c r="K28" s="94"/>
    </row>
    <row r="29" spans="2:11" s="1" customFormat="1" ht="14.45" customHeight="1" x14ac:dyDescent="0.3">
      <c r="B29" s="33"/>
      <c r="C29" s="34"/>
      <c r="D29" s="34"/>
      <c r="E29" s="34"/>
      <c r="F29" s="38" t="s">
        <v>36</v>
      </c>
      <c r="G29" s="34"/>
      <c r="H29" s="34"/>
      <c r="I29" s="38" t="s">
        <v>35</v>
      </c>
      <c r="J29" s="38" t="s">
        <v>37</v>
      </c>
      <c r="K29" s="37"/>
    </row>
    <row r="30" spans="2:11" s="1" customFormat="1" ht="14.45" customHeight="1" x14ac:dyDescent="0.3">
      <c r="B30" s="33"/>
      <c r="C30" s="34"/>
      <c r="D30" s="41" t="s">
        <v>38</v>
      </c>
      <c r="E30" s="41" t="s">
        <v>39</v>
      </c>
      <c r="F30" s="97">
        <f>ROUND(SUM(BE78:BE81), 2)</f>
        <v>0</v>
      </c>
      <c r="G30" s="34"/>
      <c r="H30" s="34"/>
      <c r="I30" s="98">
        <v>0.21</v>
      </c>
      <c r="J30" s="97">
        <f>ROUND(ROUND((SUM(BE78:BE81)), 2)*I30, 2)</f>
        <v>0</v>
      </c>
      <c r="K30" s="37"/>
    </row>
    <row r="31" spans="2:11" s="1" customFormat="1" ht="14.45" customHeight="1" x14ac:dyDescent="0.3">
      <c r="B31" s="33"/>
      <c r="C31" s="34"/>
      <c r="D31" s="34"/>
      <c r="E31" s="41" t="s">
        <v>40</v>
      </c>
      <c r="F31" s="97">
        <f>ROUND(SUM(BF78:BF81), 2)</f>
        <v>0</v>
      </c>
      <c r="G31" s="34"/>
      <c r="H31" s="34"/>
      <c r="I31" s="98">
        <v>0.15</v>
      </c>
      <c r="J31" s="97">
        <f>ROUND(ROUND((SUM(BF78:BF81)), 2)*I31, 2)</f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41</v>
      </c>
      <c r="F32" s="97">
        <f>ROUND(SUM(BG78:BG81), 2)</f>
        <v>0</v>
      </c>
      <c r="G32" s="34"/>
      <c r="H32" s="34"/>
      <c r="I32" s="98">
        <v>0.21</v>
      </c>
      <c r="J32" s="97">
        <v>0</v>
      </c>
      <c r="K32" s="37"/>
    </row>
    <row r="33" spans="2:11" s="1" customFormat="1" ht="14.45" hidden="1" customHeight="1" x14ac:dyDescent="0.3">
      <c r="B33" s="33"/>
      <c r="C33" s="34"/>
      <c r="D33" s="34"/>
      <c r="E33" s="41" t="s">
        <v>42</v>
      </c>
      <c r="F33" s="97">
        <f>ROUND(SUM(BH78:BH81), 2)</f>
        <v>0</v>
      </c>
      <c r="G33" s="34"/>
      <c r="H33" s="34"/>
      <c r="I33" s="98">
        <v>0.15</v>
      </c>
      <c r="J33" s="97">
        <v>0</v>
      </c>
      <c r="K33" s="37"/>
    </row>
    <row r="34" spans="2:11" s="1" customFormat="1" ht="14.45" hidden="1" customHeight="1" x14ac:dyDescent="0.3">
      <c r="B34" s="33"/>
      <c r="C34" s="34"/>
      <c r="D34" s="34"/>
      <c r="E34" s="41" t="s">
        <v>43</v>
      </c>
      <c r="F34" s="97">
        <f>ROUND(SUM(BI78:BI81), 2)</f>
        <v>0</v>
      </c>
      <c r="G34" s="34"/>
      <c r="H34" s="34"/>
      <c r="I34" s="98">
        <v>0</v>
      </c>
      <c r="J34" s="97">
        <v>0</v>
      </c>
      <c r="K34" s="37"/>
    </row>
    <row r="35" spans="2:11" s="1" customFormat="1" ht="6.95" customHeight="1" x14ac:dyDescent="0.3">
      <c r="B35" s="33"/>
      <c r="C35" s="34"/>
      <c r="D35" s="34"/>
      <c r="E35" s="34"/>
      <c r="F35" s="34"/>
      <c r="G35" s="34"/>
      <c r="H35" s="34"/>
      <c r="I35" s="34"/>
      <c r="J35" s="34"/>
      <c r="K35" s="37"/>
    </row>
    <row r="36" spans="2:11" s="1" customFormat="1" ht="25.35" customHeight="1" x14ac:dyDescent="0.3">
      <c r="B36" s="33"/>
      <c r="C36" s="99"/>
      <c r="D36" s="100" t="s">
        <v>44</v>
      </c>
      <c r="E36" s="63"/>
      <c r="F36" s="63"/>
      <c r="G36" s="101" t="s">
        <v>45</v>
      </c>
      <c r="H36" s="102" t="s">
        <v>46</v>
      </c>
      <c r="I36" s="63"/>
      <c r="J36" s="103">
        <f>SUM(J27:J34)</f>
        <v>0</v>
      </c>
      <c r="K36" s="104"/>
    </row>
    <row r="37" spans="2:11" s="1" customFormat="1" ht="14.45" customHeight="1" x14ac:dyDescent="0.3">
      <c r="B37" s="48"/>
      <c r="C37" s="49"/>
      <c r="D37" s="49"/>
      <c r="E37" s="49"/>
      <c r="F37" s="49"/>
      <c r="G37" s="49"/>
      <c r="H37" s="49"/>
      <c r="I37" s="49"/>
      <c r="J37" s="49"/>
      <c r="K37" s="50"/>
    </row>
    <row r="41" spans="2:11" s="1" customFormat="1" ht="6.95" customHeight="1" x14ac:dyDescent="0.3">
      <c r="B41" s="51"/>
      <c r="C41" s="52"/>
      <c r="D41" s="52"/>
      <c r="E41" s="52"/>
      <c r="F41" s="52"/>
      <c r="G41" s="52"/>
      <c r="H41" s="52"/>
      <c r="I41" s="52"/>
      <c r="J41" s="52"/>
      <c r="K41" s="105"/>
    </row>
    <row r="42" spans="2:11" s="1" customFormat="1" ht="36.950000000000003" customHeight="1" x14ac:dyDescent="0.3">
      <c r="B42" s="33"/>
      <c r="C42" s="25" t="s">
        <v>87</v>
      </c>
      <c r="D42" s="34"/>
      <c r="E42" s="34"/>
      <c r="F42" s="34"/>
      <c r="G42" s="34"/>
      <c r="H42" s="34"/>
      <c r="I42" s="34"/>
      <c r="J42" s="34"/>
      <c r="K42" s="37"/>
    </row>
    <row r="43" spans="2:11" s="1" customFormat="1" ht="6.95" customHeight="1" x14ac:dyDescent="0.3">
      <c r="B43" s="33"/>
      <c r="C43" s="34"/>
      <c r="D43" s="34"/>
      <c r="E43" s="34"/>
      <c r="F43" s="34"/>
      <c r="G43" s="34"/>
      <c r="H43" s="34"/>
      <c r="I43" s="34"/>
      <c r="J43" s="34"/>
      <c r="K43" s="37"/>
    </row>
    <row r="44" spans="2:11" s="1" customFormat="1" ht="14.45" customHeight="1" x14ac:dyDescent="0.3">
      <c r="B44" s="33"/>
      <c r="C44" s="31" t="s">
        <v>17</v>
      </c>
      <c r="D44" s="34"/>
      <c r="E44" s="34"/>
      <c r="F44" s="34"/>
      <c r="G44" s="34"/>
      <c r="H44" s="34"/>
      <c r="I44" s="34"/>
      <c r="J44" s="34"/>
      <c r="K44" s="37"/>
    </row>
    <row r="45" spans="2:11" s="1" customFormat="1" ht="16.5" customHeight="1" x14ac:dyDescent="0.3">
      <c r="B45" s="33"/>
      <c r="C45" s="34"/>
      <c r="D45" s="34"/>
      <c r="E45" s="281" t="str">
        <f>E7</f>
        <v>Domov pro osoby se zdravotním postižením</v>
      </c>
      <c r="F45" s="282"/>
      <c r="G45" s="282"/>
      <c r="H45" s="282"/>
      <c r="I45" s="34"/>
      <c r="J45" s="34"/>
      <c r="K45" s="37"/>
    </row>
    <row r="46" spans="2:11" s="1" customFormat="1" ht="14.45" customHeight="1" x14ac:dyDescent="0.3">
      <c r="B46" s="33"/>
      <c r="C46" s="31" t="s">
        <v>85</v>
      </c>
      <c r="D46" s="34"/>
      <c r="E46" s="34"/>
      <c r="F46" s="34"/>
      <c r="G46" s="34"/>
      <c r="H46" s="34"/>
      <c r="I46" s="34"/>
      <c r="J46" s="34"/>
      <c r="K46" s="37"/>
    </row>
    <row r="47" spans="2:11" s="1" customFormat="1" ht="17.25" customHeight="1" x14ac:dyDescent="0.3">
      <c r="B47" s="33"/>
      <c r="C47" s="34"/>
      <c r="D47" s="34"/>
      <c r="E47" s="283" t="str">
        <f>E9</f>
        <v>HK-RDN-1 - SO-01-Elektronika</v>
      </c>
      <c r="F47" s="284"/>
      <c r="G47" s="284"/>
      <c r="H47" s="284"/>
      <c r="I47" s="34"/>
      <c r="J47" s="34"/>
      <c r="K47" s="37"/>
    </row>
    <row r="48" spans="2:11" s="1" customFormat="1" ht="6.95" customHeight="1" x14ac:dyDescent="0.3">
      <c r="B48" s="33"/>
      <c r="C48" s="34"/>
      <c r="D48" s="34"/>
      <c r="E48" s="34"/>
      <c r="F48" s="34"/>
      <c r="G48" s="34"/>
      <c r="H48" s="34"/>
      <c r="I48" s="34"/>
      <c r="J48" s="34"/>
      <c r="K48" s="37"/>
    </row>
    <row r="49" spans="2:47" s="1" customFormat="1" ht="18" customHeight="1" x14ac:dyDescent="0.3">
      <c r="B49" s="33"/>
      <c r="C49" s="31" t="s">
        <v>21</v>
      </c>
      <c r="D49" s="34"/>
      <c r="E49" s="34"/>
      <c r="F49" s="29" t="str">
        <f>F12</f>
        <v>Hradec Králové-Roudnička</v>
      </c>
      <c r="G49" s="34"/>
      <c r="H49" s="34"/>
      <c r="I49" s="31" t="s">
        <v>23</v>
      </c>
      <c r="J49" s="90">
        <f>IF(J12="","",J12)</f>
        <v>44272</v>
      </c>
      <c r="K49" s="37"/>
    </row>
    <row r="50" spans="2:47" s="1" customFormat="1" ht="6.95" customHeight="1" x14ac:dyDescent="0.3">
      <c r="B50" s="33"/>
      <c r="C50" s="34"/>
      <c r="D50" s="34"/>
      <c r="E50" s="34"/>
      <c r="F50" s="34"/>
      <c r="G50" s="34"/>
      <c r="H50" s="34"/>
      <c r="I50" s="34"/>
      <c r="J50" s="34"/>
      <c r="K50" s="37"/>
    </row>
    <row r="51" spans="2:47" s="1" customFormat="1" ht="15" x14ac:dyDescent="0.3">
      <c r="B51" s="33"/>
      <c r="C51" s="31" t="s">
        <v>24</v>
      </c>
      <c r="D51" s="34"/>
      <c r="E51" s="34"/>
      <c r="F51" s="29" t="str">
        <f>E15</f>
        <v>Královéhradecký kraj</v>
      </c>
      <c r="G51" s="34"/>
      <c r="H51" s="34"/>
      <c r="I51" s="31" t="s">
        <v>30</v>
      </c>
      <c r="J51" s="246" t="str">
        <f>E21</f>
        <v>PRIDOS Hradec Králové</v>
      </c>
      <c r="K51" s="37"/>
    </row>
    <row r="52" spans="2:47" s="1" customFormat="1" ht="14.45" customHeight="1" x14ac:dyDescent="0.3">
      <c r="B52" s="33"/>
      <c r="C52" s="31" t="s">
        <v>28</v>
      </c>
      <c r="D52" s="34"/>
      <c r="E52" s="34"/>
      <c r="F52" s="29" t="str">
        <f>IF(E18="","",E18)</f>
        <v>bude určen ve výběrovém řízení</v>
      </c>
      <c r="G52" s="34"/>
      <c r="H52" s="34"/>
      <c r="I52" s="34"/>
      <c r="J52" s="276"/>
      <c r="K52" s="37"/>
    </row>
    <row r="53" spans="2:47" s="1" customFormat="1" ht="10.35" customHeight="1" x14ac:dyDescent="0.3">
      <c r="B53" s="33"/>
      <c r="C53" s="34"/>
      <c r="D53" s="34"/>
      <c r="E53" s="34"/>
      <c r="F53" s="34"/>
      <c r="G53" s="34"/>
      <c r="H53" s="34"/>
      <c r="I53" s="34"/>
      <c r="J53" s="34"/>
      <c r="K53" s="37"/>
    </row>
    <row r="54" spans="2:47" s="1" customFormat="1" ht="29.25" customHeight="1" x14ac:dyDescent="0.3">
      <c r="B54" s="33"/>
      <c r="C54" s="106" t="s">
        <v>88</v>
      </c>
      <c r="D54" s="99"/>
      <c r="E54" s="99"/>
      <c r="F54" s="99"/>
      <c r="G54" s="99"/>
      <c r="H54" s="99"/>
      <c r="I54" s="99"/>
      <c r="J54" s="107" t="s">
        <v>89</v>
      </c>
      <c r="K54" s="108"/>
    </row>
    <row r="55" spans="2:47" s="1" customFormat="1" ht="10.35" customHeight="1" x14ac:dyDescent="0.3">
      <c r="B55" s="33"/>
      <c r="C55" s="34"/>
      <c r="D55" s="34"/>
      <c r="E55" s="34"/>
      <c r="F55" s="34"/>
      <c r="G55" s="34"/>
      <c r="H55" s="34"/>
      <c r="I55" s="34"/>
      <c r="J55" s="34"/>
      <c r="K55" s="37"/>
    </row>
    <row r="56" spans="2:47" s="1" customFormat="1" ht="29.25" customHeight="1" x14ac:dyDescent="0.3">
      <c r="B56" s="33"/>
      <c r="C56" s="109" t="s">
        <v>90</v>
      </c>
      <c r="D56" s="34"/>
      <c r="E56" s="34"/>
      <c r="F56" s="34"/>
      <c r="G56" s="34"/>
      <c r="H56" s="34"/>
      <c r="I56" s="34"/>
      <c r="J56" s="96">
        <f>J78</f>
        <v>0</v>
      </c>
      <c r="K56" s="37"/>
      <c r="AU56" s="19" t="s">
        <v>91</v>
      </c>
    </row>
    <row r="57" spans="2:47" s="7" customFormat="1" ht="24.95" customHeight="1" x14ac:dyDescent="0.3">
      <c r="B57" s="110"/>
      <c r="C57" s="111"/>
      <c r="D57" s="112" t="s">
        <v>92</v>
      </c>
      <c r="E57" s="113"/>
      <c r="F57" s="113"/>
      <c r="G57" s="113"/>
      <c r="H57" s="113"/>
      <c r="I57" s="113"/>
      <c r="J57" s="114">
        <f>J79</f>
        <v>0</v>
      </c>
      <c r="K57" s="115"/>
    </row>
    <row r="58" spans="2:47" s="8" customFormat="1" ht="19.899999999999999" customHeight="1" x14ac:dyDescent="0.3">
      <c r="B58" s="116"/>
      <c r="C58" s="117"/>
      <c r="D58" s="118" t="s">
        <v>93</v>
      </c>
      <c r="E58" s="119"/>
      <c r="F58" s="119"/>
      <c r="G58" s="119"/>
      <c r="H58" s="119"/>
      <c r="I58" s="119"/>
      <c r="J58" s="120">
        <f>J80</f>
        <v>0</v>
      </c>
      <c r="K58" s="121"/>
    </row>
    <row r="59" spans="2:47" s="1" customFormat="1" ht="21.75" customHeight="1" x14ac:dyDescent="0.3">
      <c r="B59" s="33"/>
      <c r="C59" s="34"/>
      <c r="D59" s="34"/>
      <c r="E59" s="34"/>
      <c r="F59" s="34"/>
      <c r="G59" s="34"/>
      <c r="H59" s="34"/>
      <c r="I59" s="34"/>
      <c r="J59" s="34"/>
      <c r="K59" s="37"/>
    </row>
    <row r="60" spans="2:47" s="1" customFormat="1" ht="6.95" customHeight="1" x14ac:dyDescent="0.3">
      <c r="B60" s="48"/>
      <c r="C60" s="49"/>
      <c r="D60" s="49"/>
      <c r="E60" s="49"/>
      <c r="F60" s="49"/>
      <c r="G60" s="49"/>
      <c r="H60" s="49"/>
      <c r="I60" s="49"/>
      <c r="J60" s="49"/>
      <c r="K60" s="50"/>
    </row>
    <row r="64" spans="2:47" s="1" customFormat="1" ht="6.95" customHeight="1" x14ac:dyDescent="0.3"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33"/>
    </row>
    <row r="65" spans="2:63" s="1" customFormat="1" ht="36.950000000000003" customHeight="1" x14ac:dyDescent="0.3">
      <c r="B65" s="33"/>
      <c r="C65" s="53" t="s">
        <v>94</v>
      </c>
      <c r="L65" s="33"/>
    </row>
    <row r="66" spans="2:63" s="1" customFormat="1" ht="6.95" customHeight="1" x14ac:dyDescent="0.3">
      <c r="B66" s="33"/>
      <c r="L66" s="33"/>
    </row>
    <row r="67" spans="2:63" s="1" customFormat="1" ht="14.45" customHeight="1" x14ac:dyDescent="0.3">
      <c r="B67" s="33"/>
      <c r="C67" s="55" t="s">
        <v>17</v>
      </c>
      <c r="L67" s="33"/>
    </row>
    <row r="68" spans="2:63" s="1" customFormat="1" ht="16.5" customHeight="1" x14ac:dyDescent="0.3">
      <c r="B68" s="33"/>
      <c r="E68" s="277" t="str">
        <f>E7</f>
        <v>Domov pro osoby se zdravotním postižením</v>
      </c>
      <c r="F68" s="278"/>
      <c r="G68" s="278"/>
      <c r="H68" s="278"/>
      <c r="L68" s="33"/>
    </row>
    <row r="69" spans="2:63" s="1" customFormat="1" ht="14.45" customHeight="1" x14ac:dyDescent="0.3">
      <c r="B69" s="33"/>
      <c r="C69" s="55" t="s">
        <v>85</v>
      </c>
      <c r="L69" s="33"/>
    </row>
    <row r="70" spans="2:63" s="1" customFormat="1" ht="17.25" customHeight="1" x14ac:dyDescent="0.3">
      <c r="B70" s="33"/>
      <c r="E70" s="264" t="str">
        <f>E9</f>
        <v>HK-RDN-1 - SO-01-Elektronika</v>
      </c>
      <c r="F70" s="279"/>
      <c r="G70" s="279"/>
      <c r="H70" s="279"/>
      <c r="L70" s="33"/>
    </row>
    <row r="71" spans="2:63" s="1" customFormat="1" ht="6.95" customHeight="1" x14ac:dyDescent="0.3">
      <c r="B71" s="33"/>
      <c r="L71" s="33"/>
    </row>
    <row r="72" spans="2:63" s="1" customFormat="1" ht="18" customHeight="1" x14ac:dyDescent="0.3">
      <c r="B72" s="33"/>
      <c r="C72" s="55" t="s">
        <v>21</v>
      </c>
      <c r="F72" s="122" t="str">
        <f>F12</f>
        <v>Hradec Králové-Roudnička</v>
      </c>
      <c r="I72" s="55" t="s">
        <v>23</v>
      </c>
      <c r="J72" s="59">
        <v>44272</v>
      </c>
      <c r="L72" s="33"/>
    </row>
    <row r="73" spans="2:63" s="1" customFormat="1" ht="6.95" customHeight="1" x14ac:dyDescent="0.3">
      <c r="B73" s="33"/>
      <c r="L73" s="33"/>
    </row>
    <row r="74" spans="2:63" s="1" customFormat="1" ht="15" x14ac:dyDescent="0.3">
      <c r="B74" s="33"/>
      <c r="C74" s="55" t="s">
        <v>24</v>
      </c>
      <c r="F74" s="122" t="str">
        <f>E15</f>
        <v>Královéhradecký kraj</v>
      </c>
      <c r="I74" s="55" t="s">
        <v>30</v>
      </c>
      <c r="J74" s="122" t="str">
        <f>E21</f>
        <v>PRIDOS Hradec Králové</v>
      </c>
      <c r="L74" s="33"/>
    </row>
    <row r="75" spans="2:63" s="1" customFormat="1" ht="14.45" customHeight="1" x14ac:dyDescent="0.3">
      <c r="B75" s="33"/>
      <c r="C75" s="55" t="s">
        <v>28</v>
      </c>
      <c r="F75" s="122" t="str">
        <f>IF(E18="","",E18)</f>
        <v>bude určen ve výběrovém řízení</v>
      </c>
      <c r="L75" s="33"/>
    </row>
    <row r="76" spans="2:63" s="1" customFormat="1" ht="10.35" customHeight="1" x14ac:dyDescent="0.3">
      <c r="B76" s="33"/>
      <c r="L76" s="33"/>
    </row>
    <row r="77" spans="2:63" s="9" customFormat="1" ht="29.25" customHeight="1" x14ac:dyDescent="0.3">
      <c r="B77" s="123"/>
      <c r="C77" s="124" t="s">
        <v>95</v>
      </c>
      <c r="D77" s="125" t="s">
        <v>53</v>
      </c>
      <c r="E77" s="125" t="s">
        <v>49</v>
      </c>
      <c r="F77" s="125" t="s">
        <v>96</v>
      </c>
      <c r="G77" s="125" t="s">
        <v>97</v>
      </c>
      <c r="H77" s="125" t="s">
        <v>98</v>
      </c>
      <c r="I77" s="125" t="s">
        <v>99</v>
      </c>
      <c r="J77" s="125" t="s">
        <v>89</v>
      </c>
      <c r="K77" s="126" t="s">
        <v>100</v>
      </c>
      <c r="L77" s="123"/>
      <c r="M77" s="65" t="s">
        <v>101</v>
      </c>
      <c r="N77" s="66" t="s">
        <v>38</v>
      </c>
      <c r="O77" s="66" t="s">
        <v>102</v>
      </c>
      <c r="P77" s="66" t="s">
        <v>103</v>
      </c>
      <c r="Q77" s="66" t="s">
        <v>104</v>
      </c>
      <c r="R77" s="66" t="s">
        <v>105</v>
      </c>
      <c r="S77" s="66" t="s">
        <v>106</v>
      </c>
      <c r="T77" s="67" t="s">
        <v>107</v>
      </c>
    </row>
    <row r="78" spans="2:63" s="1" customFormat="1" ht="29.25" customHeight="1" x14ac:dyDescent="0.35">
      <c r="B78" s="33"/>
      <c r="C78" s="69" t="s">
        <v>90</v>
      </c>
      <c r="J78" s="127">
        <f>BK78</f>
        <v>0</v>
      </c>
      <c r="L78" s="33"/>
      <c r="M78" s="68"/>
      <c r="N78" s="60"/>
      <c r="O78" s="60"/>
      <c r="P78" s="128">
        <f>P79</f>
        <v>0</v>
      </c>
      <c r="Q78" s="60"/>
      <c r="R78" s="128">
        <f>R79</f>
        <v>0</v>
      </c>
      <c r="S78" s="60"/>
      <c r="T78" s="129">
        <f>T79</f>
        <v>0</v>
      </c>
      <c r="AT78" s="19" t="s">
        <v>67</v>
      </c>
      <c r="AU78" s="19" t="s">
        <v>91</v>
      </c>
      <c r="BK78" s="130">
        <f>BK79</f>
        <v>0</v>
      </c>
    </row>
    <row r="79" spans="2:63" s="10" customFormat="1" ht="37.35" customHeight="1" x14ac:dyDescent="0.35">
      <c r="B79" s="131"/>
      <c r="D79" s="132" t="s">
        <v>67</v>
      </c>
      <c r="E79" s="133" t="s">
        <v>108</v>
      </c>
      <c r="F79" s="133" t="s">
        <v>109</v>
      </c>
      <c r="J79" s="134">
        <f>BK79</f>
        <v>0</v>
      </c>
      <c r="L79" s="131"/>
      <c r="M79" s="135"/>
      <c r="N79" s="136"/>
      <c r="O79" s="136"/>
      <c r="P79" s="137">
        <f>P80</f>
        <v>0</v>
      </c>
      <c r="Q79" s="136"/>
      <c r="R79" s="137">
        <f>R80</f>
        <v>0</v>
      </c>
      <c r="S79" s="136"/>
      <c r="T79" s="138">
        <f>T80</f>
        <v>0</v>
      </c>
      <c r="AR79" s="132" t="s">
        <v>110</v>
      </c>
      <c r="AT79" s="139" t="s">
        <v>67</v>
      </c>
      <c r="AU79" s="139" t="s">
        <v>68</v>
      </c>
      <c r="AY79" s="132" t="s">
        <v>111</v>
      </c>
      <c r="BK79" s="140">
        <f>BK80</f>
        <v>0</v>
      </c>
    </row>
    <row r="80" spans="2:63" s="10" customFormat="1" ht="19.899999999999999" customHeight="1" x14ac:dyDescent="0.3">
      <c r="B80" s="131"/>
      <c r="D80" s="132" t="s">
        <v>67</v>
      </c>
      <c r="E80" s="141" t="s">
        <v>112</v>
      </c>
      <c r="F80" s="141" t="s">
        <v>113</v>
      </c>
      <c r="J80" s="142">
        <f>BK80</f>
        <v>0</v>
      </c>
      <c r="L80" s="131"/>
      <c r="M80" s="135"/>
      <c r="N80" s="136"/>
      <c r="O80" s="136"/>
      <c r="P80" s="137">
        <f>P81</f>
        <v>0</v>
      </c>
      <c r="Q80" s="136"/>
      <c r="R80" s="137">
        <f>R81</f>
        <v>0</v>
      </c>
      <c r="S80" s="136"/>
      <c r="T80" s="138">
        <f>T81</f>
        <v>0</v>
      </c>
      <c r="AR80" s="132" t="s">
        <v>110</v>
      </c>
      <c r="AT80" s="139" t="s">
        <v>67</v>
      </c>
      <c r="AU80" s="139" t="s">
        <v>76</v>
      </c>
      <c r="AY80" s="132" t="s">
        <v>111</v>
      </c>
      <c r="BK80" s="140">
        <f>BK81</f>
        <v>0</v>
      </c>
    </row>
    <row r="81" spans="2:65" s="1" customFormat="1" ht="16.5" customHeight="1" x14ac:dyDescent="0.3">
      <c r="B81" s="143"/>
      <c r="C81" s="144" t="s">
        <v>76</v>
      </c>
      <c r="D81" s="144" t="s">
        <v>114</v>
      </c>
      <c r="E81" s="145" t="s">
        <v>115</v>
      </c>
      <c r="F81" s="146" t="s">
        <v>116</v>
      </c>
      <c r="G81" s="147" t="s">
        <v>117</v>
      </c>
      <c r="H81" s="148">
        <v>1</v>
      </c>
      <c r="I81" s="149">
        <f>'Rekapitulace celkem'!F15</f>
        <v>0</v>
      </c>
      <c r="J81" s="149">
        <f>ROUND(I81*H81,2)</f>
        <v>0</v>
      </c>
      <c r="K81" s="146" t="s">
        <v>5</v>
      </c>
      <c r="L81" s="33"/>
      <c r="M81" s="150" t="s">
        <v>5</v>
      </c>
      <c r="N81" s="151" t="s">
        <v>39</v>
      </c>
      <c r="O81" s="152">
        <v>0</v>
      </c>
      <c r="P81" s="152">
        <f>O81*H81</f>
        <v>0</v>
      </c>
      <c r="Q81" s="152">
        <v>0</v>
      </c>
      <c r="R81" s="152">
        <f>Q81*H81</f>
        <v>0</v>
      </c>
      <c r="S81" s="152">
        <v>0</v>
      </c>
      <c r="T81" s="153">
        <f>S81*H81</f>
        <v>0</v>
      </c>
      <c r="AR81" s="19" t="s">
        <v>118</v>
      </c>
      <c r="AT81" s="19" t="s">
        <v>114</v>
      </c>
      <c r="AU81" s="19" t="s">
        <v>78</v>
      </c>
      <c r="AY81" s="19" t="s">
        <v>111</v>
      </c>
      <c r="BE81" s="154">
        <f>IF(N81="základní",J81,0)</f>
        <v>0</v>
      </c>
      <c r="BF81" s="154">
        <f>IF(N81="snížená",J81,0)</f>
        <v>0</v>
      </c>
      <c r="BG81" s="154">
        <f>IF(N81="zákl. přenesená",J81,0)</f>
        <v>0</v>
      </c>
      <c r="BH81" s="154">
        <f>IF(N81="sníž. přenesená",J81,0)</f>
        <v>0</v>
      </c>
      <c r="BI81" s="154">
        <f>IF(N81="nulová",J81,0)</f>
        <v>0</v>
      </c>
      <c r="BJ81" s="19" t="s">
        <v>76</v>
      </c>
      <c r="BK81" s="154">
        <f>ROUND(I81*H81,2)</f>
        <v>0</v>
      </c>
      <c r="BL81" s="19" t="s">
        <v>118</v>
      </c>
      <c r="BM81" s="19" t="s">
        <v>119</v>
      </c>
    </row>
    <row r="82" spans="2:65" s="1" customFormat="1" ht="6.95" customHeight="1" x14ac:dyDescent="0.3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33"/>
    </row>
  </sheetData>
  <sheetProtection password="DAFF" sheet="1" objects="1" scenarios="1"/>
  <autoFilter ref="C77:K81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workbookViewId="0">
      <selection activeCell="K19" sqref="K19"/>
    </sheetView>
  </sheetViews>
  <sheetFormatPr defaultColWidth="9.33203125" defaultRowHeight="15" x14ac:dyDescent="0.25"/>
  <cols>
    <col min="1" max="5" width="9.33203125" style="155"/>
    <col min="6" max="6" width="21" style="155" customWidth="1"/>
    <col min="7" max="16384" width="9.33203125" style="155"/>
  </cols>
  <sheetData>
    <row r="3" spans="1:7" ht="18.75" x14ac:dyDescent="0.3">
      <c r="C3" s="164" t="s">
        <v>126</v>
      </c>
    </row>
    <row r="4" spans="1:7" ht="18.75" x14ac:dyDescent="0.3">
      <c r="A4" s="165" t="s">
        <v>113</v>
      </c>
      <c r="C4" s="164"/>
    </row>
    <row r="5" spans="1:7" x14ac:dyDescent="0.25">
      <c r="E5" s="162"/>
      <c r="F5" s="163" t="s">
        <v>121</v>
      </c>
    </row>
    <row r="6" spans="1:7" x14ac:dyDescent="0.25">
      <c r="E6" s="162"/>
      <c r="F6" s="162"/>
    </row>
    <row r="7" spans="1:7" x14ac:dyDescent="0.25">
      <c r="A7" s="161" t="s">
        <v>125</v>
      </c>
      <c r="E7" s="160"/>
      <c r="F7" s="159">
        <f>'1.PP - suterén'!I96</f>
        <v>0</v>
      </c>
    </row>
    <row r="8" spans="1:7" x14ac:dyDescent="0.25">
      <c r="E8" s="160"/>
      <c r="F8" s="159"/>
    </row>
    <row r="9" spans="1:7" x14ac:dyDescent="0.25">
      <c r="A9" s="161" t="s">
        <v>124</v>
      </c>
      <c r="E9" s="160"/>
      <c r="F9" s="159">
        <f>'1.NP - přízemí'!I138</f>
        <v>0</v>
      </c>
    </row>
    <row r="10" spans="1:7" x14ac:dyDescent="0.25">
      <c r="E10" s="160"/>
      <c r="F10" s="159"/>
    </row>
    <row r="11" spans="1:7" x14ac:dyDescent="0.25">
      <c r="A11" s="161" t="s">
        <v>123</v>
      </c>
      <c r="E11" s="160"/>
      <c r="F11" s="159">
        <f>'2.NP - patro'!I88</f>
        <v>0</v>
      </c>
    </row>
    <row r="13" spans="1:7" x14ac:dyDescent="0.25">
      <c r="A13" s="158" t="s">
        <v>122</v>
      </c>
    </row>
    <row r="14" spans="1:7" x14ac:dyDescent="0.25">
      <c r="A14" s="157"/>
      <c r="B14" s="157"/>
      <c r="C14" s="157"/>
      <c r="D14" s="157"/>
      <c r="E14" s="157"/>
      <c r="F14" s="238" t="s">
        <v>121</v>
      </c>
      <c r="G14" s="157"/>
    </row>
    <row r="15" spans="1:7" ht="18.75" x14ac:dyDescent="0.3">
      <c r="A15" s="239" t="s">
        <v>120</v>
      </c>
      <c r="B15" s="157"/>
      <c r="C15" s="157"/>
      <c r="D15" s="157"/>
      <c r="E15" s="157"/>
      <c r="F15" s="156">
        <f>SUM(F7:F11)</f>
        <v>0</v>
      </c>
      <c r="G15" s="157"/>
    </row>
    <row r="16" spans="1:7" x14ac:dyDescent="0.25">
      <c r="A16" s="157"/>
      <c r="B16" s="157"/>
      <c r="C16" s="157"/>
      <c r="D16" s="157"/>
      <c r="E16" s="157"/>
      <c r="F16" s="157"/>
      <c r="G16" s="157"/>
    </row>
    <row r="17" spans="1:6" ht="16.5" x14ac:dyDescent="0.3">
      <c r="A17" s="236" t="s">
        <v>219</v>
      </c>
      <c r="B17" s="234"/>
      <c r="C17" s="234"/>
      <c r="D17" s="234"/>
      <c r="E17" s="234"/>
      <c r="F17" s="237">
        <f>F15*0.21</f>
        <v>0</v>
      </c>
    </row>
    <row r="18" spans="1:6" ht="16.5" thickBot="1" x14ac:dyDescent="0.35">
      <c r="A18" s="234"/>
      <c r="B18" s="234"/>
      <c r="C18" s="234"/>
      <c r="D18" s="234"/>
      <c r="E18" s="234"/>
      <c r="F18" s="234"/>
    </row>
    <row r="19" spans="1:6" ht="19.5" thickBot="1" x14ac:dyDescent="0.35">
      <c r="A19" s="235" t="s">
        <v>220</v>
      </c>
      <c r="B19" s="234"/>
      <c r="C19" s="234"/>
      <c r="D19" s="234"/>
      <c r="E19" s="234"/>
      <c r="F19" s="240">
        <f>F15+F17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4"/>
  <sheetViews>
    <sheetView tabSelected="1" topLeftCell="A29" zoomScaleNormal="100" workbookViewId="0">
      <selection activeCell="J59" sqref="J59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5" style="155" customWidth="1"/>
    <col min="7" max="7" width="17.1640625" style="155" customWidth="1"/>
    <col min="8" max="8" width="8.1640625" style="155" customWidth="1"/>
    <col min="9" max="9" width="19.33203125" style="155" customWidth="1"/>
    <col min="10" max="10" width="14.5" style="155" customWidth="1"/>
    <col min="11" max="11" width="13.83203125" style="155" hidden="1" customWidth="1"/>
    <col min="12" max="12" width="7.5" style="155" hidden="1" customWidth="1"/>
    <col min="13" max="13" width="12.1640625" style="155" hidden="1" customWidth="1"/>
    <col min="14" max="14" width="6.1640625" style="155" hidden="1" customWidth="1"/>
    <col min="15" max="15" width="14.6640625" style="155" hidden="1" customWidth="1"/>
    <col min="16" max="16" width="6.6640625" style="155" hidden="1" customWidth="1"/>
    <col min="17" max="17" width="14.1640625" style="155" hidden="1" customWidth="1"/>
    <col min="18" max="21" width="9.33203125" style="155"/>
    <col min="22" max="28" width="9" customWidth="1"/>
    <col min="29" max="16384" width="9.33203125" style="155"/>
  </cols>
  <sheetData>
    <row r="1" spans="1:28" x14ac:dyDescent="0.3">
      <c r="K1" s="155" t="s">
        <v>139</v>
      </c>
      <c r="M1" s="155" t="s">
        <v>138</v>
      </c>
      <c r="O1" s="155" t="s">
        <v>137</v>
      </c>
      <c r="Q1" s="155" t="s">
        <v>136</v>
      </c>
    </row>
    <row r="3" spans="1:28" ht="18.75" x14ac:dyDescent="0.3">
      <c r="C3" s="164" t="s">
        <v>126</v>
      </c>
    </row>
    <row r="4" spans="1:28" ht="18.75" x14ac:dyDescent="0.3">
      <c r="A4" s="165" t="s">
        <v>113</v>
      </c>
      <c r="C4" s="164"/>
    </row>
    <row r="5" spans="1:28" ht="18.75" x14ac:dyDescent="0.3">
      <c r="A5" s="165"/>
      <c r="C5" s="164"/>
      <c r="V5" s="203"/>
      <c r="W5" s="203"/>
      <c r="X5" s="203"/>
      <c r="Y5" s="203"/>
      <c r="Z5" s="203"/>
      <c r="AA5" s="203"/>
      <c r="AB5" s="203"/>
    </row>
    <row r="6" spans="1:28" ht="18.75" x14ac:dyDescent="0.3">
      <c r="A6" s="165"/>
      <c r="C6" s="164"/>
      <c r="V6" s="207"/>
      <c r="W6" s="207"/>
      <c r="X6" s="207"/>
      <c r="Y6" s="207"/>
      <c r="Z6" s="207"/>
      <c r="AA6" s="207"/>
      <c r="AB6" s="207"/>
    </row>
    <row r="7" spans="1:28" x14ac:dyDescent="0.3">
      <c r="A7" s="155" t="s">
        <v>132</v>
      </c>
      <c r="C7" s="155" t="s">
        <v>96</v>
      </c>
      <c r="V7" s="207"/>
      <c r="W7" s="207"/>
      <c r="X7" s="207"/>
      <c r="Y7" s="207"/>
      <c r="Z7" s="207"/>
      <c r="AA7" s="207"/>
      <c r="AB7" s="207"/>
    </row>
    <row r="8" spans="1:28" x14ac:dyDescent="0.3">
      <c r="A8" s="161" t="s">
        <v>134</v>
      </c>
      <c r="B8" s="165" t="s">
        <v>184</v>
      </c>
      <c r="C8" s="165" t="s">
        <v>185</v>
      </c>
      <c r="I8" s="165"/>
      <c r="V8" s="207"/>
      <c r="W8" s="207"/>
      <c r="X8" s="207"/>
      <c r="Y8" s="207"/>
      <c r="Z8" s="207"/>
      <c r="AA8" s="207"/>
      <c r="AB8" s="207"/>
    </row>
    <row r="9" spans="1:28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</row>
    <row r="10" spans="1:28" x14ac:dyDescent="0.3">
      <c r="A10" s="216">
        <v>1</v>
      </c>
      <c r="B10" s="165"/>
      <c r="C10" s="177" t="s">
        <v>191</v>
      </c>
      <c r="D10" s="168"/>
      <c r="E10" s="193">
        <v>1</v>
      </c>
      <c r="F10" s="192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</row>
    <row r="11" spans="1:28" x14ac:dyDescent="0.3">
      <c r="A11" s="161"/>
      <c r="B11" s="165"/>
      <c r="C11" s="222" t="s">
        <v>188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</row>
    <row r="12" spans="1:28" x14ac:dyDescent="0.3">
      <c r="A12" s="161"/>
      <c r="B12" s="165"/>
      <c r="C12" s="222" t="s">
        <v>186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</row>
    <row r="13" spans="1:28" x14ac:dyDescent="0.3">
      <c r="A13" s="161"/>
      <c r="B13" s="165"/>
      <c r="C13" s="222" t="s">
        <v>190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</row>
    <row r="14" spans="1:28" x14ac:dyDescent="0.3">
      <c r="A14" s="161"/>
      <c r="B14" s="165"/>
      <c r="C14" s="222" t="s">
        <v>187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</row>
    <row r="15" spans="1:28" x14ac:dyDescent="0.3">
      <c r="A15" s="161"/>
      <c r="B15" s="165"/>
      <c r="C15" s="223" t="s">
        <v>189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</row>
    <row r="16" spans="1:28" ht="18.75" x14ac:dyDescent="0.3">
      <c r="A16" s="165"/>
      <c r="C16" s="164"/>
      <c r="V16" s="203"/>
      <c r="W16" s="203"/>
      <c r="X16" s="203"/>
      <c r="Y16" s="203"/>
      <c r="Z16" s="203"/>
      <c r="AA16" s="203"/>
      <c r="AB16" s="203"/>
    </row>
    <row r="17" spans="1:28" x14ac:dyDescent="0.3">
      <c r="A17" s="155" t="s">
        <v>132</v>
      </c>
      <c r="C17" s="155" t="s">
        <v>96</v>
      </c>
    </row>
    <row r="18" spans="1:28" x14ac:dyDescent="0.3">
      <c r="A18" s="161" t="s">
        <v>134</v>
      </c>
      <c r="B18" s="165" t="s">
        <v>179</v>
      </c>
      <c r="I18" s="165"/>
    </row>
    <row r="19" spans="1:28" x14ac:dyDescent="0.3">
      <c r="A19" s="161"/>
      <c r="B19" s="165"/>
      <c r="I19" s="165"/>
      <c r="V19" s="203"/>
      <c r="W19" s="203"/>
      <c r="X19" s="203"/>
      <c r="Y19" s="203"/>
      <c r="Z19" s="203"/>
      <c r="AA19" s="203"/>
      <c r="AB19" s="203"/>
    </row>
    <row r="20" spans="1:28" x14ac:dyDescent="0.3">
      <c r="A20" s="216">
        <v>2</v>
      </c>
      <c r="B20" s="165"/>
      <c r="C20" s="177" t="s">
        <v>180</v>
      </c>
      <c r="D20" s="168"/>
      <c r="E20" s="193">
        <v>1</v>
      </c>
      <c r="F20" s="192"/>
      <c r="G20" s="241">
        <v>0</v>
      </c>
      <c r="H20" s="175"/>
      <c r="I20" s="167">
        <f>E20*G20</f>
        <v>0</v>
      </c>
      <c r="V20" s="203"/>
      <c r="W20" s="203"/>
      <c r="X20" s="203"/>
      <c r="Y20" s="203"/>
      <c r="Z20" s="203"/>
      <c r="AA20" s="203"/>
      <c r="AB20" s="203"/>
    </row>
    <row r="21" spans="1:28" x14ac:dyDescent="0.3">
      <c r="A21" s="161"/>
      <c r="B21" s="165"/>
      <c r="C21" s="213" t="s">
        <v>181</v>
      </c>
      <c r="E21" s="196"/>
      <c r="F21" s="194"/>
      <c r="G21" s="193"/>
      <c r="I21" s="184"/>
      <c r="V21" s="203"/>
      <c r="W21" s="203"/>
      <c r="X21" s="203"/>
      <c r="Y21" s="203"/>
      <c r="Z21" s="203"/>
      <c r="AA21" s="203"/>
      <c r="AB21" s="203"/>
    </row>
    <row r="22" spans="1:28" x14ac:dyDescent="0.3">
      <c r="A22" s="161"/>
      <c r="B22" s="165"/>
      <c r="C22" s="191"/>
      <c r="E22" s="193"/>
      <c r="F22" s="193"/>
      <c r="G22" s="193"/>
      <c r="I22" s="165"/>
      <c r="V22" s="203"/>
      <c r="W22" s="203"/>
      <c r="X22" s="203"/>
      <c r="Y22" s="203"/>
      <c r="Z22" s="203"/>
      <c r="AA22" s="203"/>
      <c r="AB22" s="203"/>
    </row>
    <row r="23" spans="1:28" x14ac:dyDescent="0.3">
      <c r="A23" s="161"/>
      <c r="B23" s="165"/>
      <c r="E23" s="192"/>
      <c r="F23" s="192"/>
      <c r="G23" s="192"/>
      <c r="I23" s="165"/>
      <c r="V23" s="203"/>
      <c r="W23" s="203"/>
      <c r="X23" s="203"/>
      <c r="Y23" s="203"/>
      <c r="Z23" s="203"/>
      <c r="AA23" s="203"/>
      <c r="AB23" s="203"/>
    </row>
    <row r="24" spans="1:28" x14ac:dyDescent="0.3">
      <c r="A24" s="161" t="s">
        <v>134</v>
      </c>
      <c r="B24" s="165" t="s">
        <v>135</v>
      </c>
      <c r="E24" s="192"/>
      <c r="F24" s="192"/>
      <c r="G24" s="192"/>
      <c r="I24" s="165"/>
      <c r="Q24" s="174"/>
    </row>
    <row r="25" spans="1:28" x14ac:dyDescent="0.3">
      <c r="A25" s="165"/>
      <c r="B25" s="165"/>
      <c r="E25" s="192"/>
      <c r="F25" s="192"/>
      <c r="G25" s="192"/>
      <c r="I25" s="165"/>
      <c r="Q25" s="174"/>
    </row>
    <row r="26" spans="1:28" x14ac:dyDescent="0.3">
      <c r="A26" s="155" t="s">
        <v>132</v>
      </c>
      <c r="C26" s="155" t="s">
        <v>96</v>
      </c>
      <c r="E26" s="192"/>
      <c r="F26" s="192"/>
      <c r="G26" s="192"/>
      <c r="I26" s="165"/>
      <c r="Q26" s="174"/>
    </row>
    <row r="27" spans="1:28" x14ac:dyDescent="0.3">
      <c r="A27" s="163">
        <v>24</v>
      </c>
      <c r="B27" s="168"/>
      <c r="C27" s="177" t="s">
        <v>160</v>
      </c>
      <c r="D27" s="168"/>
      <c r="E27" s="196">
        <v>1</v>
      </c>
      <c r="F27" s="194"/>
      <c r="G27" s="241">
        <v>0</v>
      </c>
      <c r="H27" s="175"/>
      <c r="I27" s="167">
        <f>E27*G27</f>
        <v>0</v>
      </c>
      <c r="K27" s="179"/>
      <c r="L27" s="180"/>
      <c r="M27" s="179"/>
      <c r="N27" s="180"/>
      <c r="O27" s="179"/>
      <c r="P27" s="180"/>
      <c r="Q27" s="179"/>
    </row>
    <row r="28" spans="1:28" x14ac:dyDescent="0.3">
      <c r="C28" s="209"/>
      <c r="E28" s="192"/>
      <c r="F28" s="192"/>
      <c r="G28" s="192"/>
      <c r="I28" s="167"/>
      <c r="K28" s="174"/>
      <c r="Q28" s="174"/>
    </row>
    <row r="29" spans="1:28" x14ac:dyDescent="0.3">
      <c r="C29" s="230" t="s">
        <v>195</v>
      </c>
      <c r="E29" s="192"/>
      <c r="F29" s="192"/>
      <c r="G29" s="192"/>
      <c r="I29" s="167"/>
      <c r="K29" s="174"/>
      <c r="Q29" s="174"/>
    </row>
    <row r="30" spans="1:28" x14ac:dyDescent="0.3">
      <c r="C30" s="230" t="s">
        <v>196</v>
      </c>
      <c r="E30" s="192"/>
      <c r="F30" s="192"/>
      <c r="G30" s="192"/>
      <c r="I30" s="167"/>
      <c r="Q30" s="174"/>
    </row>
    <row r="31" spans="1:28" x14ac:dyDescent="0.3">
      <c r="C31" s="231" t="s">
        <v>197</v>
      </c>
      <c r="E31" s="192"/>
      <c r="F31" s="192"/>
      <c r="G31" s="192"/>
      <c r="I31" s="167"/>
      <c r="Q31" s="174"/>
    </row>
    <row r="32" spans="1:28" x14ac:dyDescent="0.3">
      <c r="A32" s="163"/>
      <c r="B32" s="168"/>
      <c r="C32" s="231" t="s">
        <v>198</v>
      </c>
      <c r="D32" s="168"/>
      <c r="E32" s="196"/>
      <c r="F32" s="194"/>
      <c r="G32" s="218"/>
      <c r="H32" s="175"/>
      <c r="I32" s="167"/>
      <c r="K32" s="179"/>
      <c r="L32" s="180"/>
      <c r="M32" s="179"/>
      <c r="N32" s="179"/>
      <c r="O32" s="179"/>
      <c r="P32" s="180"/>
      <c r="Q32" s="179"/>
    </row>
    <row r="33" spans="1:28" x14ac:dyDescent="0.3">
      <c r="C33" s="231" t="s">
        <v>199</v>
      </c>
      <c r="E33" s="192"/>
      <c r="F33" s="192"/>
      <c r="G33" s="192"/>
      <c r="I33" s="167"/>
      <c r="K33" s="174"/>
      <c r="Q33" s="174"/>
    </row>
    <row r="34" spans="1:28" x14ac:dyDescent="0.3">
      <c r="C34" s="230" t="s">
        <v>200</v>
      </c>
      <c r="E34" s="192"/>
      <c r="F34" s="192"/>
      <c r="G34" s="192"/>
      <c r="I34" s="167"/>
      <c r="Q34" s="174"/>
    </row>
    <row r="35" spans="1:28" x14ac:dyDescent="0.3">
      <c r="C35" s="230" t="s">
        <v>201</v>
      </c>
      <c r="D35" s="168"/>
      <c r="E35" s="196"/>
      <c r="F35" s="194"/>
      <c r="G35" s="218"/>
      <c r="H35" s="175"/>
      <c r="I35" s="167"/>
      <c r="K35" s="174"/>
      <c r="M35" s="174"/>
      <c r="O35" s="174"/>
      <c r="Q35" s="174"/>
    </row>
    <row r="36" spans="1:28" x14ac:dyDescent="0.3">
      <c r="C36" s="230" t="s">
        <v>202</v>
      </c>
      <c r="E36" s="192"/>
      <c r="F36" s="192"/>
      <c r="G36" s="192"/>
      <c r="I36" s="167"/>
      <c r="Q36" s="174"/>
    </row>
    <row r="37" spans="1:28" x14ac:dyDescent="0.3">
      <c r="A37" s="163"/>
      <c r="B37" s="168"/>
      <c r="C37" s="230" t="s">
        <v>203</v>
      </c>
      <c r="E37" s="192"/>
      <c r="F37" s="192"/>
      <c r="G37" s="192"/>
      <c r="I37" s="167"/>
      <c r="Q37" s="174"/>
    </row>
    <row r="38" spans="1:28" x14ac:dyDescent="0.3">
      <c r="C38" s="230" t="s">
        <v>204</v>
      </c>
      <c r="D38" s="168"/>
      <c r="E38" s="196"/>
      <c r="F38" s="194"/>
      <c r="G38" s="218"/>
      <c r="H38" s="175"/>
      <c r="I38" s="167"/>
      <c r="K38" s="174"/>
      <c r="Q38" s="174"/>
    </row>
    <row r="39" spans="1:28" x14ac:dyDescent="0.3">
      <c r="C39" s="230" t="s">
        <v>205</v>
      </c>
      <c r="E39" s="192"/>
      <c r="F39" s="192"/>
      <c r="G39" s="192"/>
      <c r="I39" s="167"/>
      <c r="Q39" s="174"/>
    </row>
    <row r="40" spans="1:28" x14ac:dyDescent="0.3">
      <c r="C40" s="230" t="s">
        <v>206</v>
      </c>
      <c r="E40" s="192"/>
      <c r="F40" s="192"/>
      <c r="G40" s="192"/>
      <c r="I40" s="167"/>
      <c r="Q40" s="174"/>
    </row>
    <row r="41" spans="1:28" x14ac:dyDescent="0.3">
      <c r="C41" s="230" t="s">
        <v>207</v>
      </c>
      <c r="E41" s="192"/>
      <c r="F41" s="192"/>
      <c r="G41" s="192"/>
      <c r="I41" s="167"/>
      <c r="Q41" s="174"/>
      <c r="V41" s="228"/>
      <c r="W41" s="228"/>
      <c r="X41" s="228"/>
      <c r="Y41" s="228"/>
      <c r="Z41" s="228"/>
      <c r="AA41" s="228"/>
      <c r="AB41" s="228"/>
    </row>
    <row r="42" spans="1:28" x14ac:dyDescent="0.3">
      <c r="C42" s="230" t="s">
        <v>208</v>
      </c>
      <c r="E42" s="192"/>
      <c r="F42" s="192"/>
      <c r="G42" s="192"/>
      <c r="I42" s="167"/>
      <c r="Q42" s="174"/>
      <c r="V42" s="228"/>
      <c r="W42" s="228"/>
      <c r="X42" s="228"/>
      <c r="Y42" s="228"/>
      <c r="Z42" s="228"/>
      <c r="AA42" s="228"/>
      <c r="AB42" s="228"/>
    </row>
    <row r="43" spans="1:28" x14ac:dyDescent="0.3">
      <c r="C43" s="230" t="s">
        <v>209</v>
      </c>
      <c r="E43" s="192"/>
      <c r="F43" s="192"/>
      <c r="G43" s="192"/>
      <c r="I43" s="167"/>
      <c r="Q43" s="174"/>
      <c r="V43" s="228"/>
      <c r="W43" s="228"/>
      <c r="X43" s="228"/>
      <c r="Y43" s="228"/>
      <c r="Z43" s="228"/>
      <c r="AA43" s="228"/>
      <c r="AB43" s="228"/>
    </row>
    <row r="44" spans="1:28" x14ac:dyDescent="0.3">
      <c r="C44" s="230" t="s">
        <v>210</v>
      </c>
      <c r="E44" s="192"/>
      <c r="F44" s="192"/>
      <c r="G44" s="192"/>
      <c r="I44" s="167"/>
      <c r="Q44" s="174"/>
      <c r="V44" s="228"/>
      <c r="W44" s="228"/>
      <c r="X44" s="228"/>
      <c r="Y44" s="228"/>
      <c r="Z44" s="228"/>
      <c r="AA44" s="228"/>
      <c r="AB44" s="228"/>
    </row>
    <row r="45" spans="1:28" x14ac:dyDescent="0.3">
      <c r="C45" s="230" t="s">
        <v>211</v>
      </c>
      <c r="E45" s="192"/>
      <c r="F45" s="192"/>
      <c r="G45" s="192"/>
      <c r="I45" s="167"/>
      <c r="Q45" s="174"/>
      <c r="V45" s="228"/>
      <c r="W45" s="228"/>
      <c r="X45" s="228"/>
      <c r="Y45" s="228"/>
      <c r="Z45" s="228"/>
      <c r="AA45" s="228"/>
      <c r="AB45" s="228"/>
    </row>
    <row r="46" spans="1:28" x14ac:dyDescent="0.3">
      <c r="C46" s="230" t="s">
        <v>212</v>
      </c>
      <c r="E46" s="192"/>
      <c r="F46" s="192"/>
      <c r="G46" s="192"/>
      <c r="I46" s="167"/>
      <c r="Q46" s="174"/>
      <c r="V46" s="228"/>
      <c r="W46" s="228"/>
      <c r="X46" s="228"/>
      <c r="Y46" s="228"/>
      <c r="Z46" s="228"/>
      <c r="AA46" s="228"/>
      <c r="AB46" s="228"/>
    </row>
    <row r="47" spans="1:28" x14ac:dyDescent="0.3">
      <c r="C47" s="230" t="s">
        <v>213</v>
      </c>
      <c r="E47" s="192"/>
      <c r="F47" s="192"/>
      <c r="G47" s="192"/>
      <c r="I47" s="167"/>
      <c r="Q47" s="174"/>
      <c r="V47" s="228"/>
      <c r="W47" s="228"/>
      <c r="X47" s="228"/>
      <c r="Y47" s="228"/>
      <c r="Z47" s="228"/>
      <c r="AA47" s="228"/>
      <c r="AB47" s="228"/>
    </row>
    <row r="48" spans="1:28" x14ac:dyDescent="0.3">
      <c r="C48" s="230" t="s">
        <v>215</v>
      </c>
      <c r="E48" s="192"/>
      <c r="F48" s="192"/>
      <c r="G48" s="192"/>
      <c r="I48" s="167"/>
      <c r="Q48" s="174"/>
      <c r="V48" s="228"/>
      <c r="W48" s="228"/>
      <c r="X48" s="228"/>
      <c r="Y48" s="228"/>
      <c r="Z48" s="228"/>
      <c r="AA48" s="228"/>
      <c r="AB48" s="228"/>
    </row>
    <row r="49" spans="1:28" x14ac:dyDescent="0.3">
      <c r="C49" s="230" t="s">
        <v>214</v>
      </c>
      <c r="E49" s="192"/>
      <c r="F49" s="192"/>
      <c r="G49" s="192"/>
      <c r="I49" s="167"/>
      <c r="Q49" s="174"/>
      <c r="V49" s="228"/>
      <c r="W49" s="228"/>
      <c r="X49" s="228"/>
      <c r="Y49" s="228"/>
      <c r="Z49" s="228"/>
      <c r="AA49" s="228"/>
      <c r="AB49" s="228"/>
    </row>
    <row r="50" spans="1:28" x14ac:dyDescent="0.3">
      <c r="C50" s="231"/>
      <c r="E50" s="192"/>
      <c r="F50" s="192"/>
      <c r="G50" s="192"/>
      <c r="I50" s="167"/>
      <c r="Q50" s="174"/>
      <c r="V50" s="228"/>
      <c r="W50" s="228"/>
      <c r="X50" s="228"/>
      <c r="Y50" s="228"/>
      <c r="Z50" s="228"/>
      <c r="AA50" s="228"/>
      <c r="AB50" s="228"/>
    </row>
    <row r="51" spans="1:28" x14ac:dyDescent="0.3">
      <c r="C51" s="230"/>
      <c r="E51" s="192"/>
      <c r="F51" s="192"/>
      <c r="G51" s="192"/>
      <c r="I51" s="167"/>
      <c r="Q51" s="174"/>
      <c r="V51" s="228"/>
      <c r="W51" s="228"/>
      <c r="X51" s="228"/>
      <c r="Y51" s="228"/>
      <c r="Z51" s="228"/>
      <c r="AA51" s="228"/>
      <c r="AB51" s="228"/>
    </row>
    <row r="52" spans="1:28" x14ac:dyDescent="0.3">
      <c r="C52" s="192"/>
      <c r="E52" s="192"/>
      <c r="F52" s="192"/>
      <c r="G52" s="192"/>
      <c r="I52" s="167"/>
      <c r="Q52" s="174"/>
      <c r="V52" s="203"/>
      <c r="W52" s="203"/>
      <c r="X52" s="203"/>
      <c r="Y52" s="203"/>
      <c r="Z52" s="203"/>
      <c r="AA52" s="203"/>
      <c r="AB52" s="203"/>
    </row>
    <row r="53" spans="1:28" x14ac:dyDescent="0.3">
      <c r="A53" s="216">
        <v>27</v>
      </c>
      <c r="C53" s="168" t="s">
        <v>159</v>
      </c>
      <c r="E53" s="192">
        <v>1</v>
      </c>
      <c r="F53" s="192"/>
      <c r="G53" s="241">
        <v>0</v>
      </c>
      <c r="H53" s="175"/>
      <c r="I53" s="167">
        <f t="shared" ref="I53:I88" si="0">E53*G53</f>
        <v>0</v>
      </c>
      <c r="Q53" s="174"/>
      <c r="V53" s="203"/>
      <c r="W53" s="203"/>
      <c r="X53" s="203"/>
      <c r="Y53" s="203"/>
      <c r="Z53" s="203"/>
      <c r="AA53" s="203"/>
      <c r="AB53" s="203"/>
    </row>
    <row r="54" spans="1:28" x14ac:dyDescent="0.3">
      <c r="C54" s="192"/>
      <c r="E54" s="192"/>
      <c r="F54" s="192"/>
      <c r="G54" s="192"/>
      <c r="I54" s="167"/>
      <c r="Q54" s="174"/>
      <c r="V54" s="203"/>
      <c r="W54" s="203"/>
      <c r="X54" s="203"/>
      <c r="Y54" s="203"/>
      <c r="Z54" s="203"/>
      <c r="AA54" s="203"/>
      <c r="AB54" s="203"/>
    </row>
    <row r="55" spans="1:28" x14ac:dyDescent="0.3">
      <c r="C55" s="212" t="s">
        <v>221</v>
      </c>
      <c r="E55" s="192"/>
      <c r="F55" s="192"/>
      <c r="G55" s="192"/>
      <c r="I55" s="167"/>
      <c r="Q55" s="174"/>
      <c r="V55" s="203"/>
      <c r="W55" s="203"/>
      <c r="X55" s="203"/>
      <c r="Y55" s="203"/>
      <c r="Z55" s="203"/>
      <c r="AA55" s="203"/>
      <c r="AB55" s="203"/>
    </row>
    <row r="56" spans="1:28" x14ac:dyDescent="0.3">
      <c r="C56" s="212" t="s">
        <v>222</v>
      </c>
      <c r="E56" s="192"/>
      <c r="F56" s="192"/>
      <c r="G56" s="192"/>
      <c r="I56" s="167"/>
      <c r="Q56" s="174"/>
      <c r="V56" s="203"/>
      <c r="W56" s="203"/>
      <c r="X56" s="203"/>
      <c r="Y56" s="203"/>
      <c r="Z56" s="203"/>
      <c r="AA56" s="203"/>
      <c r="AB56" s="203"/>
    </row>
    <row r="57" spans="1:28" x14ac:dyDescent="0.3">
      <c r="C57" s="212" t="s">
        <v>223</v>
      </c>
      <c r="E57" s="192"/>
      <c r="F57" s="192"/>
      <c r="G57" s="192"/>
      <c r="I57" s="167"/>
      <c r="Q57" s="174"/>
      <c r="V57" s="203"/>
      <c r="W57" s="203"/>
      <c r="X57" s="203"/>
      <c r="Y57" s="203"/>
      <c r="Z57" s="203"/>
      <c r="AA57" s="203"/>
      <c r="AB57" s="203"/>
    </row>
    <row r="58" spans="1:28" x14ac:dyDescent="0.3">
      <c r="C58" s="212" t="s">
        <v>224</v>
      </c>
      <c r="E58" s="192"/>
      <c r="F58" s="192"/>
      <c r="G58" s="192"/>
      <c r="I58" s="167"/>
      <c r="Q58" s="174"/>
      <c r="V58" s="203"/>
      <c r="W58" s="203"/>
      <c r="X58" s="203"/>
      <c r="Y58" s="203"/>
      <c r="Z58" s="203"/>
      <c r="AA58" s="203"/>
      <c r="AB58" s="203"/>
    </row>
    <row r="59" spans="1:28" x14ac:dyDescent="0.3">
      <c r="C59" s="212" t="s">
        <v>225</v>
      </c>
      <c r="E59" s="192"/>
      <c r="F59" s="192"/>
      <c r="G59" s="192"/>
      <c r="I59" s="167"/>
      <c r="Q59" s="174"/>
      <c r="V59" s="203"/>
      <c r="W59" s="203"/>
      <c r="X59" s="203"/>
      <c r="Y59" s="203"/>
      <c r="Z59" s="203"/>
      <c r="AA59" s="203"/>
      <c r="AB59" s="203"/>
    </row>
    <row r="60" spans="1:28" x14ac:dyDescent="0.3">
      <c r="C60" s="212" t="s">
        <v>226</v>
      </c>
      <c r="E60" s="192"/>
      <c r="F60" s="192"/>
      <c r="G60" s="192"/>
      <c r="I60" s="167"/>
      <c r="Q60" s="174"/>
      <c r="V60" s="203"/>
      <c r="W60" s="203"/>
      <c r="X60" s="203"/>
      <c r="Y60" s="203"/>
      <c r="Z60" s="203"/>
      <c r="AA60" s="203"/>
      <c r="AB60" s="203"/>
    </row>
    <row r="61" spans="1:28" x14ac:dyDescent="0.3">
      <c r="C61" s="212" t="s">
        <v>227</v>
      </c>
      <c r="E61" s="192"/>
      <c r="F61" s="192"/>
      <c r="G61" s="192"/>
      <c r="I61" s="167"/>
      <c r="Q61" s="174"/>
      <c r="V61" s="203"/>
      <c r="W61" s="203"/>
      <c r="X61" s="203"/>
      <c r="Y61" s="203"/>
      <c r="Z61" s="203"/>
      <c r="AA61" s="203"/>
      <c r="AB61" s="203"/>
    </row>
    <row r="62" spans="1:28" x14ac:dyDescent="0.3">
      <c r="C62" s="212" t="s">
        <v>228</v>
      </c>
      <c r="E62" s="192"/>
      <c r="F62" s="192"/>
      <c r="G62" s="192"/>
      <c r="I62" s="167"/>
      <c r="Q62" s="174"/>
      <c r="V62" s="203"/>
      <c r="W62" s="203"/>
      <c r="X62" s="203"/>
      <c r="Y62" s="203"/>
      <c r="Z62" s="203"/>
      <c r="AA62" s="203"/>
      <c r="AB62" s="203"/>
    </row>
    <row r="63" spans="1:28" x14ac:dyDescent="0.3">
      <c r="C63" s="242" t="s">
        <v>229</v>
      </c>
      <c r="E63" s="192"/>
      <c r="F63" s="192"/>
      <c r="G63" s="192"/>
      <c r="I63" s="167"/>
      <c r="Q63" s="174"/>
      <c r="V63" s="203"/>
      <c r="W63" s="203"/>
      <c r="X63" s="203"/>
      <c r="Y63" s="203"/>
      <c r="Z63" s="203"/>
      <c r="AA63" s="203"/>
      <c r="AB63" s="203"/>
    </row>
    <row r="64" spans="1:28" x14ac:dyDescent="0.3">
      <c r="C64" s="212" t="s">
        <v>230</v>
      </c>
      <c r="E64" s="192"/>
      <c r="F64" s="192"/>
      <c r="G64" s="192"/>
      <c r="I64" s="167"/>
      <c r="Q64" s="174"/>
      <c r="V64" s="203"/>
      <c r="W64" s="203"/>
      <c r="X64" s="203"/>
      <c r="Y64" s="203"/>
      <c r="Z64" s="203"/>
      <c r="AA64" s="203"/>
      <c r="AB64" s="203"/>
    </row>
    <row r="65" spans="1:28" x14ac:dyDescent="0.3">
      <c r="C65" s="212"/>
      <c r="E65" s="192"/>
      <c r="F65" s="192"/>
      <c r="G65" s="192"/>
      <c r="I65" s="167"/>
      <c r="Q65" s="174"/>
      <c r="V65" s="203"/>
      <c r="W65" s="203"/>
      <c r="X65" s="203"/>
      <c r="Y65" s="203"/>
      <c r="Z65" s="203"/>
      <c r="AA65" s="203"/>
      <c r="AB65" s="203"/>
    </row>
    <row r="66" spans="1:28" x14ac:dyDescent="0.3">
      <c r="C66" s="192"/>
      <c r="E66" s="192"/>
      <c r="F66" s="192"/>
      <c r="G66" s="192"/>
      <c r="I66" s="167"/>
      <c r="Q66" s="174"/>
      <c r="V66" s="203"/>
      <c r="W66" s="203"/>
      <c r="X66" s="203"/>
      <c r="Y66" s="203"/>
      <c r="Z66" s="203"/>
      <c r="AA66" s="203"/>
      <c r="AB66" s="203"/>
    </row>
    <row r="67" spans="1:28" x14ac:dyDescent="0.3">
      <c r="A67" s="216">
        <v>25</v>
      </c>
      <c r="C67" s="168" t="s">
        <v>182</v>
      </c>
      <c r="E67" s="192"/>
      <c r="F67" s="192"/>
      <c r="G67" s="192"/>
      <c r="I67" s="167"/>
      <c r="Q67" s="174"/>
      <c r="V67" s="203"/>
      <c r="W67" s="203"/>
      <c r="X67" s="203"/>
      <c r="Y67" s="203"/>
      <c r="Z67" s="203"/>
      <c r="AA67" s="203"/>
      <c r="AB67" s="203"/>
    </row>
    <row r="68" spans="1:28" x14ac:dyDescent="0.3">
      <c r="C68" s="192" t="s">
        <v>161</v>
      </c>
      <c r="E68" s="192">
        <v>1</v>
      </c>
      <c r="F68" s="192"/>
      <c r="G68" s="241">
        <v>0</v>
      </c>
      <c r="I68" s="167">
        <f t="shared" si="0"/>
        <v>0</v>
      </c>
      <c r="Q68" s="174"/>
      <c r="V68" s="203"/>
      <c r="W68" s="203"/>
      <c r="X68" s="203"/>
      <c r="Y68" s="203"/>
      <c r="Z68" s="203"/>
      <c r="AA68" s="203"/>
      <c r="AB68" s="203"/>
    </row>
    <row r="69" spans="1:28" x14ac:dyDescent="0.3">
      <c r="C69" s="192" t="s">
        <v>164</v>
      </c>
      <c r="E69" s="192"/>
      <c r="F69" s="192"/>
      <c r="G69" s="192"/>
      <c r="I69" s="167"/>
      <c r="Q69" s="174"/>
      <c r="V69" s="203"/>
      <c r="W69" s="203"/>
      <c r="X69" s="203"/>
      <c r="Y69" s="203"/>
      <c r="Z69" s="203"/>
      <c r="AA69" s="203"/>
      <c r="AB69" s="203"/>
    </row>
    <row r="70" spans="1:28" x14ac:dyDescent="0.3">
      <c r="C70" s="210" t="s">
        <v>165</v>
      </c>
      <c r="E70" s="192"/>
      <c r="F70" s="192"/>
      <c r="G70" s="192"/>
      <c r="I70" s="167"/>
      <c r="Q70" s="174"/>
    </row>
    <row r="71" spans="1:28" x14ac:dyDescent="0.3">
      <c r="C71" s="210"/>
      <c r="E71" s="192"/>
      <c r="F71" s="192"/>
      <c r="G71" s="192"/>
      <c r="I71" s="167"/>
      <c r="Q71" s="174"/>
      <c r="V71" s="203"/>
      <c r="W71" s="203"/>
      <c r="X71" s="203"/>
      <c r="Y71" s="203"/>
      <c r="Z71" s="203"/>
      <c r="AA71" s="203"/>
      <c r="AB71" s="203"/>
    </row>
    <row r="72" spans="1:28" x14ac:dyDescent="0.3">
      <c r="C72" s="210"/>
      <c r="E72" s="192"/>
      <c r="F72" s="192"/>
      <c r="G72" s="192"/>
      <c r="I72" s="167"/>
      <c r="Q72" s="174"/>
      <c r="V72" s="203"/>
      <c r="W72" s="203"/>
      <c r="X72" s="203"/>
      <c r="Y72" s="203"/>
      <c r="Z72" s="203"/>
      <c r="AA72" s="203"/>
      <c r="AB72" s="203"/>
    </row>
    <row r="73" spans="1:28" x14ac:dyDescent="0.3">
      <c r="A73" s="216">
        <v>26</v>
      </c>
      <c r="C73" s="168" t="s">
        <v>183</v>
      </c>
      <c r="E73" s="192">
        <v>1</v>
      </c>
      <c r="F73" s="192"/>
      <c r="G73" s="241">
        <v>0</v>
      </c>
      <c r="I73" s="167">
        <f>E73*G73</f>
        <v>0</v>
      </c>
      <c r="Q73" s="174"/>
      <c r="V73" s="203"/>
      <c r="W73" s="203"/>
      <c r="X73" s="203"/>
      <c r="Y73" s="203"/>
      <c r="Z73" s="203"/>
      <c r="AA73" s="203"/>
      <c r="AB73" s="203"/>
    </row>
    <row r="74" spans="1:28" x14ac:dyDescent="0.3">
      <c r="C74" s="192" t="s">
        <v>161</v>
      </c>
      <c r="E74" s="192"/>
      <c r="F74" s="192"/>
      <c r="G74" s="192"/>
      <c r="I74" s="167"/>
      <c r="Q74" s="174"/>
      <c r="V74" s="203"/>
      <c r="W74" s="203"/>
      <c r="X74" s="203"/>
      <c r="Y74" s="203"/>
      <c r="Z74" s="203"/>
      <c r="AA74" s="203"/>
      <c r="AB74" s="203"/>
    </row>
    <row r="75" spans="1:28" x14ac:dyDescent="0.3">
      <c r="C75" s="192" t="s">
        <v>164</v>
      </c>
      <c r="E75" s="192"/>
      <c r="F75" s="192"/>
      <c r="G75" s="192"/>
      <c r="I75" s="167"/>
      <c r="Q75" s="174"/>
      <c r="V75" s="203"/>
      <c r="W75" s="203"/>
      <c r="X75" s="203"/>
      <c r="Y75" s="203"/>
      <c r="Z75" s="203"/>
      <c r="AA75" s="203"/>
      <c r="AB75" s="203"/>
    </row>
    <row r="76" spans="1:28" x14ac:dyDescent="0.3">
      <c r="C76" s="210" t="s">
        <v>165</v>
      </c>
      <c r="E76" s="192"/>
      <c r="F76" s="192"/>
      <c r="G76" s="192"/>
      <c r="I76" s="167"/>
      <c r="Q76" s="174"/>
      <c r="V76" s="203"/>
      <c r="W76" s="203"/>
      <c r="X76" s="203"/>
      <c r="Y76" s="203"/>
      <c r="Z76" s="203"/>
      <c r="AA76" s="203"/>
      <c r="AB76" s="203"/>
    </row>
    <row r="77" spans="1:28" x14ac:dyDescent="0.3">
      <c r="C77" s="210"/>
      <c r="E77" s="192"/>
      <c r="F77" s="192"/>
      <c r="G77" s="192"/>
      <c r="I77" s="167"/>
      <c r="Q77" s="174"/>
      <c r="V77" s="203"/>
      <c r="W77" s="203"/>
      <c r="X77" s="203"/>
      <c r="Y77" s="203"/>
      <c r="Z77" s="203"/>
      <c r="AA77" s="203"/>
      <c r="AB77" s="203"/>
    </row>
    <row r="78" spans="1:28" x14ac:dyDescent="0.3">
      <c r="E78" s="192"/>
      <c r="F78" s="192"/>
      <c r="G78" s="192"/>
      <c r="I78" s="167"/>
      <c r="Q78" s="174"/>
    </row>
    <row r="79" spans="1:28" x14ac:dyDescent="0.3">
      <c r="A79" s="161" t="s">
        <v>134</v>
      </c>
      <c r="B79" s="165" t="s">
        <v>133</v>
      </c>
      <c r="E79" s="192"/>
      <c r="F79" s="192"/>
      <c r="G79" s="192"/>
      <c r="I79" s="167"/>
      <c r="Q79" s="174"/>
    </row>
    <row r="80" spans="1:28" x14ac:dyDescent="0.3">
      <c r="A80" s="165"/>
      <c r="B80" s="165"/>
      <c r="E80" s="192"/>
      <c r="F80" s="192"/>
      <c r="G80" s="192"/>
      <c r="I80" s="167"/>
      <c r="Q80" s="174"/>
    </row>
    <row r="81" spans="1:17" x14ac:dyDescent="0.3">
      <c r="A81" s="155" t="s">
        <v>132</v>
      </c>
      <c r="C81" s="155" t="s">
        <v>96</v>
      </c>
      <c r="E81" s="192"/>
      <c r="F81" s="192"/>
      <c r="G81" s="192"/>
      <c r="I81" s="167"/>
      <c r="Q81" s="174"/>
    </row>
    <row r="82" spans="1:17" x14ac:dyDescent="0.3">
      <c r="E82" s="192"/>
      <c r="F82" s="192"/>
      <c r="G82" s="192"/>
      <c r="I82" s="167"/>
      <c r="Q82" s="174"/>
    </row>
    <row r="83" spans="1:17" x14ac:dyDescent="0.3">
      <c r="A83" s="163">
        <v>30</v>
      </c>
      <c r="B83" s="168"/>
      <c r="C83" s="177" t="s">
        <v>163</v>
      </c>
      <c r="E83" s="192"/>
      <c r="F83" s="192"/>
      <c r="G83" s="192"/>
      <c r="I83" s="167"/>
      <c r="Q83" s="174"/>
    </row>
    <row r="84" spans="1:17" x14ac:dyDescent="0.3">
      <c r="C84" s="210" t="s">
        <v>166</v>
      </c>
      <c r="D84" s="168"/>
      <c r="E84" s="193">
        <v>1</v>
      </c>
      <c r="F84" s="192"/>
      <c r="G84" s="241">
        <v>0</v>
      </c>
      <c r="H84" s="175"/>
      <c r="I84" s="167">
        <f t="shared" si="0"/>
        <v>0</v>
      </c>
      <c r="K84" s="174"/>
      <c r="M84" s="174"/>
      <c r="N84" s="174"/>
      <c r="O84" s="174"/>
      <c r="Q84" s="174"/>
    </row>
    <row r="85" spans="1:17" x14ac:dyDescent="0.3">
      <c r="C85" s="208" t="s">
        <v>167</v>
      </c>
      <c r="E85" s="193"/>
      <c r="F85" s="193"/>
      <c r="G85" s="193"/>
      <c r="I85" s="167"/>
      <c r="Q85" s="174"/>
    </row>
    <row r="86" spans="1:17" x14ac:dyDescent="0.3">
      <c r="B86" s="172"/>
      <c r="E86" s="192"/>
      <c r="F86" s="192"/>
      <c r="G86" s="192"/>
      <c r="I86" s="167"/>
      <c r="Q86" s="174"/>
    </row>
    <row r="87" spans="1:17" x14ac:dyDescent="0.3">
      <c r="A87" s="163">
        <v>34</v>
      </c>
      <c r="B87" s="168"/>
      <c r="C87" s="168" t="s">
        <v>128</v>
      </c>
      <c r="D87" s="172"/>
      <c r="E87" s="196"/>
      <c r="F87" s="194"/>
      <c r="G87" s="193"/>
      <c r="H87" s="170"/>
      <c r="I87" s="167"/>
      <c r="Q87" s="174"/>
    </row>
    <row r="88" spans="1:17" x14ac:dyDescent="0.3">
      <c r="B88" s="172"/>
      <c r="D88" s="168"/>
      <c r="E88" s="193">
        <v>1</v>
      </c>
      <c r="F88" s="194"/>
      <c r="G88" s="241">
        <v>0</v>
      </c>
      <c r="H88" s="175"/>
      <c r="I88" s="167">
        <f t="shared" si="0"/>
        <v>0</v>
      </c>
      <c r="K88" s="174"/>
      <c r="M88" s="174"/>
      <c r="O88" s="174"/>
      <c r="Q88" s="174"/>
    </row>
    <row r="89" spans="1:17" x14ac:dyDescent="0.3">
      <c r="A89" s="173"/>
      <c r="B89" s="172"/>
      <c r="D89" s="172"/>
      <c r="E89" s="196"/>
      <c r="F89" s="194"/>
      <c r="G89" s="193"/>
      <c r="H89" s="170"/>
      <c r="I89" s="167"/>
    </row>
    <row r="90" spans="1:17" x14ac:dyDescent="0.3">
      <c r="A90" s="170"/>
      <c r="B90" s="170"/>
      <c r="C90" s="170"/>
      <c r="D90" s="172"/>
      <c r="E90" s="173"/>
      <c r="F90" s="172"/>
      <c r="G90" s="171"/>
      <c r="H90" s="170"/>
      <c r="I90" s="167"/>
    </row>
    <row r="91" spans="1:17" x14ac:dyDescent="0.3">
      <c r="A91" s="165"/>
      <c r="D91" s="170"/>
      <c r="E91" s="171"/>
      <c r="F91" s="171"/>
      <c r="G91" s="171"/>
      <c r="H91" s="170"/>
      <c r="I91" s="167"/>
    </row>
    <row r="92" spans="1:17" x14ac:dyDescent="0.3">
      <c r="I92" s="167"/>
    </row>
    <row r="93" spans="1:17" x14ac:dyDescent="0.3">
      <c r="I93" s="167"/>
    </row>
    <row r="94" spans="1:17" ht="16.5" thickBot="1" x14ac:dyDescent="0.35">
      <c r="A94" s="169"/>
      <c r="B94" s="169"/>
      <c r="C94" s="169"/>
      <c r="D94" s="169"/>
      <c r="E94" s="169"/>
      <c r="F94" s="169"/>
      <c r="G94" s="169"/>
      <c r="H94" s="169"/>
      <c r="I94" s="227"/>
    </row>
    <row r="95" spans="1:17" ht="16.5" thickTop="1" x14ac:dyDescent="0.3">
      <c r="A95" s="168" t="s">
        <v>121</v>
      </c>
      <c r="I95" s="155" t="s">
        <v>127</v>
      </c>
    </row>
    <row r="96" spans="1:17" x14ac:dyDescent="0.3">
      <c r="I96" s="167">
        <f>SUM(I10:I95)</f>
        <v>0</v>
      </c>
    </row>
    <row r="104" spans="3:3" x14ac:dyDescent="0.3">
      <c r="C104" s="166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138"/>
  <sheetViews>
    <sheetView topLeftCell="A88" zoomScale="85" zoomScaleNormal="85" workbookViewId="0">
      <selection activeCell="G98" sqref="G98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5" width="9.33203125" style="155"/>
    <col min="6" max="6" width="7.83203125" style="155" customWidth="1"/>
    <col min="7" max="7" width="13.33203125" style="155" customWidth="1"/>
    <col min="8" max="8" width="9.33203125" style="155"/>
    <col min="9" max="9" width="19.33203125" style="155" customWidth="1"/>
    <col min="10" max="10" width="14.5" style="155" customWidth="1"/>
    <col min="11" max="11" width="0" style="155" hidden="1" customWidth="1"/>
    <col min="12" max="12" width="13.33203125" style="155" customWidth="1"/>
    <col min="13" max="13" width="9.33203125" style="155"/>
    <col min="14" max="14" width="14.5" style="155" customWidth="1"/>
    <col min="15" max="15" width="9.33203125" style="155"/>
    <col min="16" max="16" width="16.1640625" style="155" customWidth="1"/>
    <col min="17" max="17" width="9.33203125" style="155"/>
    <col min="18" max="18" width="13.83203125" style="155" customWidth="1"/>
    <col min="19" max="25" width="9.33203125" style="155"/>
    <col min="26" max="32" width="9" customWidth="1"/>
    <col min="33" max="16384" width="9.33203125" style="155"/>
  </cols>
  <sheetData>
    <row r="3" spans="1:32" ht="18.75" x14ac:dyDescent="0.3">
      <c r="C3" s="164" t="s">
        <v>126</v>
      </c>
    </row>
    <row r="4" spans="1:32" ht="18.75" x14ac:dyDescent="0.3">
      <c r="A4" s="165" t="s">
        <v>150</v>
      </c>
      <c r="C4" s="164"/>
    </row>
    <row r="5" spans="1:32" ht="18.75" x14ac:dyDescent="0.3">
      <c r="A5" s="165"/>
      <c r="C5" s="164"/>
    </row>
    <row r="6" spans="1:32" x14ac:dyDescent="0.3">
      <c r="A6" s="161" t="s">
        <v>134</v>
      </c>
      <c r="B6" s="165" t="s">
        <v>192</v>
      </c>
      <c r="C6" s="165"/>
      <c r="I6" s="165"/>
      <c r="V6" s="207"/>
      <c r="W6" s="207"/>
      <c r="X6" s="207"/>
      <c r="Y6" s="207"/>
      <c r="Z6" s="207"/>
      <c r="AA6" s="207"/>
      <c r="AB6" s="207"/>
      <c r="AC6" s="155"/>
      <c r="AD6" s="155"/>
      <c r="AE6" s="155"/>
      <c r="AF6" s="155"/>
    </row>
    <row r="7" spans="1:32" x14ac:dyDescent="0.3">
      <c r="A7" s="161"/>
      <c r="B7" s="165"/>
      <c r="C7" s="165"/>
      <c r="I7" s="165"/>
      <c r="V7" s="207"/>
      <c r="W7" s="207"/>
      <c r="X7" s="207"/>
      <c r="Y7" s="207"/>
      <c r="Z7" s="207"/>
      <c r="AA7" s="207"/>
      <c r="AB7" s="207"/>
      <c r="AC7" s="155"/>
      <c r="AD7" s="155"/>
      <c r="AE7" s="155"/>
      <c r="AF7" s="155"/>
    </row>
    <row r="8" spans="1:32" x14ac:dyDescent="0.3">
      <c r="A8" s="155" t="s">
        <v>132</v>
      </c>
      <c r="C8" s="155" t="s">
        <v>96</v>
      </c>
      <c r="I8" s="165"/>
      <c r="V8" s="207"/>
      <c r="W8" s="207"/>
      <c r="X8" s="207"/>
      <c r="Y8" s="207"/>
      <c r="Z8" s="207"/>
      <c r="AA8" s="207"/>
      <c r="AB8" s="207"/>
      <c r="AC8" s="155"/>
      <c r="AD8" s="155"/>
      <c r="AE8" s="155"/>
      <c r="AF8" s="155"/>
    </row>
    <row r="9" spans="1:32" x14ac:dyDescent="0.3">
      <c r="A9" s="161"/>
      <c r="B9" s="165"/>
      <c r="E9" s="192" t="s">
        <v>131</v>
      </c>
      <c r="F9" s="192"/>
      <c r="G9" s="192" t="s">
        <v>130</v>
      </c>
      <c r="I9" s="165" t="s">
        <v>129</v>
      </c>
      <c r="V9" s="207"/>
      <c r="W9" s="207"/>
      <c r="X9" s="207"/>
      <c r="Y9" s="207"/>
      <c r="Z9" s="207"/>
      <c r="AA9" s="207"/>
      <c r="AB9" s="207"/>
      <c r="AC9" s="155"/>
      <c r="AD9" s="155"/>
      <c r="AE9" s="155"/>
      <c r="AF9" s="155"/>
    </row>
    <row r="10" spans="1:32" x14ac:dyDescent="0.3">
      <c r="A10" s="216">
        <v>3</v>
      </c>
      <c r="B10" s="165"/>
      <c r="C10" s="177" t="s">
        <v>191</v>
      </c>
      <c r="D10" s="168"/>
      <c r="E10" s="225">
        <v>1</v>
      </c>
      <c r="F10" s="175"/>
      <c r="G10" s="241">
        <v>0</v>
      </c>
      <c r="H10" s="175"/>
      <c r="I10" s="167">
        <f>E10*G10</f>
        <v>0</v>
      </c>
      <c r="V10" s="207"/>
      <c r="W10" s="207"/>
      <c r="X10" s="207"/>
      <c r="Y10" s="207"/>
      <c r="Z10" s="207"/>
      <c r="AA10" s="207"/>
      <c r="AB10" s="207"/>
      <c r="AC10" s="155"/>
      <c r="AD10" s="155"/>
      <c r="AE10" s="155"/>
      <c r="AF10" s="155"/>
    </row>
    <row r="11" spans="1:32" x14ac:dyDescent="0.3">
      <c r="A11" s="161"/>
      <c r="B11" s="165"/>
      <c r="C11" s="222" t="s">
        <v>188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  <c r="AD11" s="155"/>
      <c r="AE11" s="155"/>
      <c r="AF11" s="155"/>
    </row>
    <row r="12" spans="1:32" x14ac:dyDescent="0.3">
      <c r="A12" s="161"/>
      <c r="B12" s="165"/>
      <c r="C12" s="222" t="s">
        <v>186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  <c r="AD12" s="155"/>
      <c r="AE12" s="155"/>
      <c r="AF12" s="155"/>
    </row>
    <row r="13" spans="1:32" x14ac:dyDescent="0.3">
      <c r="A13" s="161"/>
      <c r="B13" s="165"/>
      <c r="C13" s="222" t="s">
        <v>190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  <c r="AD13" s="155"/>
      <c r="AE13" s="155"/>
      <c r="AF13" s="155"/>
    </row>
    <row r="14" spans="1:32" x14ac:dyDescent="0.3">
      <c r="A14" s="161"/>
      <c r="B14" s="165"/>
      <c r="C14" s="222" t="s">
        <v>187</v>
      </c>
      <c r="E14" s="196"/>
      <c r="F14" s="194"/>
      <c r="G14" s="193"/>
      <c r="I14" s="184"/>
      <c r="V14" s="207"/>
      <c r="W14" s="207"/>
      <c r="X14" s="207"/>
      <c r="Y14" s="207"/>
      <c r="Z14" s="207"/>
      <c r="AA14" s="207"/>
      <c r="AB14" s="207"/>
      <c r="AC14" s="155"/>
      <c r="AD14" s="155"/>
      <c r="AE14" s="155"/>
      <c r="AF14" s="155"/>
    </row>
    <row r="15" spans="1:32" x14ac:dyDescent="0.3">
      <c r="A15" s="161"/>
      <c r="B15" s="165"/>
      <c r="C15" s="223" t="s">
        <v>189</v>
      </c>
      <c r="E15" s="193"/>
      <c r="F15" s="193"/>
      <c r="G15" s="193"/>
      <c r="I15" s="165"/>
      <c r="V15" s="207"/>
      <c r="W15" s="207"/>
      <c r="X15" s="207"/>
      <c r="Y15" s="207"/>
      <c r="Z15" s="207"/>
      <c r="AA15" s="207"/>
      <c r="AB15" s="207"/>
      <c r="AC15" s="155"/>
      <c r="AD15" s="155"/>
      <c r="AE15" s="155"/>
      <c r="AF15" s="155"/>
    </row>
    <row r="16" spans="1:32" ht="18.75" x14ac:dyDescent="0.3">
      <c r="A16" s="165"/>
      <c r="C16" s="164"/>
      <c r="Z16" s="207"/>
      <c r="AA16" s="207"/>
      <c r="AB16" s="207"/>
      <c r="AC16" s="207"/>
      <c r="AD16" s="207"/>
      <c r="AE16" s="207"/>
      <c r="AF16" s="207"/>
    </row>
    <row r="17" spans="1:32" ht="18.75" x14ac:dyDescent="0.3">
      <c r="A17" s="165"/>
      <c r="C17" s="164"/>
      <c r="Z17" s="207"/>
      <c r="AA17" s="207"/>
      <c r="AB17" s="207"/>
      <c r="AC17" s="207"/>
      <c r="AD17" s="207"/>
      <c r="AE17" s="207"/>
      <c r="AF17" s="207"/>
    </row>
    <row r="18" spans="1:32" x14ac:dyDescent="0.3">
      <c r="A18" s="161" t="s">
        <v>134</v>
      </c>
      <c r="B18" s="183" t="s">
        <v>149</v>
      </c>
      <c r="Q18" s="180"/>
      <c r="R18" s="179"/>
    </row>
    <row r="19" spans="1:32" x14ac:dyDescent="0.3">
      <c r="A19" s="165"/>
      <c r="B19" s="165"/>
      <c r="Q19" s="180"/>
      <c r="R19" s="179"/>
    </row>
    <row r="20" spans="1:32" x14ac:dyDescent="0.3">
      <c r="A20" s="155" t="s">
        <v>132</v>
      </c>
      <c r="C20" s="155" t="s">
        <v>96</v>
      </c>
      <c r="G20" s="178"/>
      <c r="I20" s="165"/>
      <c r="Q20" s="180"/>
      <c r="R20" s="179"/>
    </row>
    <row r="21" spans="1:32" x14ac:dyDescent="0.3">
      <c r="G21" s="178"/>
      <c r="I21" s="165"/>
      <c r="P21" s="180"/>
      <c r="Q21" s="180"/>
      <c r="R21" s="179"/>
    </row>
    <row r="22" spans="1:32" x14ac:dyDescent="0.3">
      <c r="A22" s="163">
        <v>11</v>
      </c>
      <c r="B22" s="168"/>
      <c r="C22" s="177" t="s">
        <v>168</v>
      </c>
      <c r="D22" s="168"/>
      <c r="E22" s="163">
        <v>1</v>
      </c>
      <c r="F22" s="168"/>
      <c r="G22" s="241">
        <v>0</v>
      </c>
      <c r="H22" s="175"/>
      <c r="I22" s="167">
        <f>E22*G22</f>
        <v>0</v>
      </c>
      <c r="L22" s="174"/>
      <c r="N22" s="174"/>
      <c r="P22" s="179"/>
      <c r="Q22" s="180"/>
      <c r="R22" s="179"/>
    </row>
    <row r="23" spans="1:32" x14ac:dyDescent="0.3">
      <c r="C23" s="213" t="s">
        <v>169</v>
      </c>
      <c r="E23" s="186"/>
      <c r="F23" s="165"/>
      <c r="G23" s="185"/>
      <c r="I23" s="184"/>
      <c r="P23" s="180"/>
      <c r="Q23" s="180"/>
      <c r="R23" s="179"/>
    </row>
    <row r="24" spans="1:32" x14ac:dyDescent="0.3">
      <c r="C24" s="213"/>
      <c r="E24" s="186"/>
      <c r="F24" s="165"/>
      <c r="G24" s="185"/>
      <c r="I24" s="184"/>
      <c r="P24" s="180"/>
      <c r="Q24" s="180"/>
      <c r="R24" s="179"/>
      <c r="Z24" s="220"/>
      <c r="AA24" s="220"/>
      <c r="AB24" s="220"/>
      <c r="AC24" s="220"/>
      <c r="AD24" s="220"/>
      <c r="AE24" s="220"/>
      <c r="AF24" s="220"/>
    </row>
    <row r="25" spans="1:32" x14ac:dyDescent="0.3">
      <c r="C25" s="213"/>
      <c r="E25" s="186"/>
      <c r="F25" s="165"/>
      <c r="G25" s="185"/>
      <c r="I25" s="184"/>
      <c r="P25" s="180"/>
      <c r="Q25" s="180"/>
      <c r="R25" s="179"/>
      <c r="Z25" s="220"/>
      <c r="AA25" s="220"/>
      <c r="AB25" s="220"/>
      <c r="AC25" s="220"/>
      <c r="AD25" s="220"/>
      <c r="AE25" s="220"/>
      <c r="AF25" s="220"/>
    </row>
    <row r="26" spans="1:32" x14ac:dyDescent="0.3">
      <c r="C26" s="213"/>
      <c r="E26" s="186"/>
      <c r="F26" s="165"/>
      <c r="G26" s="185"/>
      <c r="I26" s="184"/>
      <c r="P26" s="180"/>
      <c r="Q26" s="180"/>
      <c r="R26" s="179"/>
      <c r="Z26" s="220"/>
      <c r="AA26" s="220"/>
      <c r="AB26" s="220"/>
      <c r="AC26" s="220"/>
      <c r="AD26" s="220"/>
      <c r="AE26" s="220"/>
      <c r="AF26" s="220"/>
    </row>
    <row r="27" spans="1:32" x14ac:dyDescent="0.3">
      <c r="A27" s="155" t="s">
        <v>132</v>
      </c>
      <c r="C27" s="155" t="s">
        <v>96</v>
      </c>
      <c r="I27" s="165"/>
      <c r="P27" s="180"/>
      <c r="Q27" s="180"/>
      <c r="R27" s="179"/>
    </row>
    <row r="28" spans="1:32" x14ac:dyDescent="0.3">
      <c r="A28" s="161"/>
      <c r="B28" s="165"/>
      <c r="E28" s="192"/>
      <c r="F28" s="192"/>
      <c r="G28" s="192"/>
      <c r="I28" s="165"/>
      <c r="P28" s="180"/>
      <c r="Q28" s="180"/>
      <c r="R28" s="179"/>
    </row>
    <row r="29" spans="1:32" x14ac:dyDescent="0.3">
      <c r="A29" s="216">
        <v>3</v>
      </c>
      <c r="B29" s="165"/>
      <c r="C29" s="177" t="s">
        <v>191</v>
      </c>
      <c r="D29" s="168"/>
      <c r="E29" s="225">
        <v>1</v>
      </c>
      <c r="F29" s="175"/>
      <c r="G29" s="241">
        <v>0</v>
      </c>
      <c r="H29" s="175"/>
      <c r="I29" s="167">
        <f>E29*G29</f>
        <v>0</v>
      </c>
      <c r="Q29" s="180"/>
      <c r="R29" s="179"/>
    </row>
    <row r="30" spans="1:32" x14ac:dyDescent="0.3">
      <c r="A30" s="161"/>
      <c r="B30" s="165"/>
      <c r="C30" s="222" t="s">
        <v>188</v>
      </c>
      <c r="E30" s="196"/>
      <c r="F30" s="194"/>
      <c r="G30" s="193"/>
      <c r="I30" s="184"/>
      <c r="Q30" s="180"/>
      <c r="R30" s="179"/>
    </row>
    <row r="31" spans="1:32" x14ac:dyDescent="0.3">
      <c r="A31" s="161"/>
      <c r="B31" s="165"/>
      <c r="C31" s="222" t="s">
        <v>186</v>
      </c>
      <c r="E31" s="196"/>
      <c r="F31" s="194"/>
      <c r="G31" s="193"/>
      <c r="I31" s="184"/>
      <c r="Q31" s="180"/>
      <c r="R31" s="179"/>
    </row>
    <row r="32" spans="1:32" x14ac:dyDescent="0.3">
      <c r="A32" s="161"/>
      <c r="B32" s="165"/>
      <c r="C32" s="222" t="s">
        <v>190</v>
      </c>
      <c r="E32" s="196"/>
      <c r="F32" s="194"/>
      <c r="G32" s="193"/>
      <c r="I32" s="184"/>
      <c r="Q32" s="180"/>
      <c r="R32" s="179"/>
    </row>
    <row r="33" spans="1:32" x14ac:dyDescent="0.3">
      <c r="A33" s="161"/>
      <c r="B33" s="165"/>
      <c r="C33" s="222" t="s">
        <v>187</v>
      </c>
      <c r="E33" s="196"/>
      <c r="F33" s="194"/>
      <c r="G33" s="193"/>
      <c r="I33" s="184"/>
      <c r="L33" s="174"/>
      <c r="N33" s="174"/>
      <c r="P33" s="174"/>
      <c r="Q33" s="180"/>
      <c r="R33" s="179"/>
    </row>
    <row r="34" spans="1:32" x14ac:dyDescent="0.3">
      <c r="A34" s="161"/>
      <c r="B34" s="165"/>
      <c r="C34" s="223" t="s">
        <v>189</v>
      </c>
      <c r="E34" s="193"/>
      <c r="F34" s="193"/>
      <c r="G34" s="193"/>
      <c r="I34" s="165"/>
      <c r="Q34" s="180"/>
      <c r="R34" s="179"/>
    </row>
    <row r="35" spans="1:32" x14ac:dyDescent="0.3">
      <c r="A35" s="186"/>
      <c r="B35" s="165"/>
      <c r="C35" s="187"/>
      <c r="D35" s="165"/>
      <c r="E35" s="186"/>
      <c r="F35" s="165"/>
      <c r="G35" s="189"/>
      <c r="I35" s="184"/>
      <c r="Q35" s="180"/>
      <c r="R35" s="179"/>
    </row>
    <row r="36" spans="1:32" x14ac:dyDescent="0.3">
      <c r="A36" s="161" t="s">
        <v>134</v>
      </c>
      <c r="B36" s="183" t="s">
        <v>148</v>
      </c>
      <c r="Q36" s="180"/>
      <c r="R36" s="179"/>
    </row>
    <row r="37" spans="1:32" x14ac:dyDescent="0.3">
      <c r="A37" s="165"/>
      <c r="B37" s="165"/>
      <c r="Q37" s="180"/>
      <c r="R37" s="179"/>
    </row>
    <row r="38" spans="1:32" x14ac:dyDescent="0.3">
      <c r="A38" s="155" t="s">
        <v>132</v>
      </c>
      <c r="C38" s="155" t="s">
        <v>96</v>
      </c>
      <c r="G38" s="178"/>
      <c r="I38" s="165"/>
      <c r="Q38" s="180"/>
      <c r="R38" s="179"/>
    </row>
    <row r="39" spans="1:32" x14ac:dyDescent="0.3">
      <c r="A39" s="173">
        <v>26</v>
      </c>
      <c r="B39" s="172"/>
      <c r="C39" s="188" t="s">
        <v>142</v>
      </c>
      <c r="D39" s="172"/>
      <c r="E39" s="173"/>
      <c r="F39" s="172"/>
      <c r="G39" s="171"/>
      <c r="H39" s="170"/>
      <c r="I39" s="166"/>
      <c r="Q39" s="180"/>
      <c r="R39" s="179"/>
    </row>
    <row r="40" spans="1:32" x14ac:dyDescent="0.3">
      <c r="C40" s="168" t="s">
        <v>170</v>
      </c>
      <c r="D40" s="175"/>
      <c r="E40" s="163">
        <v>1</v>
      </c>
      <c r="F40" s="168"/>
      <c r="G40" s="241">
        <v>0</v>
      </c>
      <c r="H40" s="175"/>
      <c r="I40" s="167">
        <f>E40*G40</f>
        <v>0</v>
      </c>
      <c r="L40" s="174"/>
      <c r="M40" s="174"/>
      <c r="N40" s="174"/>
      <c r="O40" s="174"/>
      <c r="P40" s="174"/>
      <c r="Q40" s="180"/>
      <c r="R40" s="179"/>
    </row>
    <row r="41" spans="1:32" x14ac:dyDescent="0.3">
      <c r="Q41" s="180"/>
      <c r="R41" s="179"/>
    </row>
    <row r="42" spans="1:32" x14ac:dyDescent="0.3">
      <c r="A42" s="186"/>
      <c r="B42" s="165"/>
      <c r="C42" s="187"/>
      <c r="D42" s="165"/>
      <c r="E42" s="186"/>
      <c r="F42" s="165"/>
      <c r="G42" s="185"/>
      <c r="I42" s="184"/>
      <c r="Q42" s="180"/>
      <c r="R42" s="179"/>
    </row>
    <row r="43" spans="1:32" x14ac:dyDescent="0.3">
      <c r="A43" s="161" t="s">
        <v>134</v>
      </c>
      <c r="B43" s="183" t="s">
        <v>147</v>
      </c>
      <c r="Q43" s="180"/>
      <c r="R43" s="179"/>
    </row>
    <row r="44" spans="1:32" x14ac:dyDescent="0.3">
      <c r="A44" s="165"/>
      <c r="B44" s="165"/>
      <c r="Q44" s="180"/>
      <c r="R44" s="179"/>
    </row>
    <row r="45" spans="1:32" x14ac:dyDescent="0.3">
      <c r="A45" s="210" t="s">
        <v>132</v>
      </c>
      <c r="C45" s="210" t="s">
        <v>96</v>
      </c>
      <c r="G45" s="178"/>
      <c r="I45" s="165"/>
      <c r="Q45" s="180"/>
      <c r="R45" s="179"/>
    </row>
    <row r="46" spans="1:32" x14ac:dyDescent="0.3">
      <c r="A46" s="163">
        <v>34</v>
      </c>
      <c r="B46" s="168"/>
      <c r="C46" s="177" t="s">
        <v>158</v>
      </c>
      <c r="D46" s="168"/>
      <c r="E46" s="163">
        <v>1</v>
      </c>
      <c r="F46" s="168"/>
      <c r="G46" s="241">
        <v>0</v>
      </c>
      <c r="H46" s="175"/>
      <c r="I46" s="167">
        <f>E46*G46</f>
        <v>0</v>
      </c>
      <c r="L46" s="179"/>
      <c r="N46" s="174"/>
      <c r="P46" s="182"/>
      <c r="Q46" s="180"/>
      <c r="R46" s="179"/>
    </row>
    <row r="47" spans="1:32" x14ac:dyDescent="0.3">
      <c r="C47" s="181" t="s">
        <v>140</v>
      </c>
      <c r="Q47" s="180"/>
      <c r="R47" s="179"/>
    </row>
    <row r="48" spans="1:32" x14ac:dyDescent="0.3">
      <c r="C48" s="181"/>
      <c r="Q48" s="180"/>
      <c r="R48" s="179"/>
      <c r="Z48" s="207"/>
      <c r="AA48" s="207"/>
      <c r="AB48" s="207"/>
      <c r="AC48" s="207"/>
      <c r="AD48" s="207"/>
      <c r="AE48" s="207"/>
      <c r="AF48" s="207"/>
    </row>
    <row r="49" spans="1:32" x14ac:dyDescent="0.3">
      <c r="A49" s="155" t="s">
        <v>132</v>
      </c>
      <c r="C49" s="155" t="s">
        <v>96</v>
      </c>
      <c r="Q49" s="180"/>
      <c r="R49" s="179"/>
      <c r="Z49" s="207"/>
      <c r="AA49" s="207"/>
      <c r="AB49" s="207"/>
      <c r="AC49" s="207"/>
      <c r="AD49" s="207"/>
      <c r="AE49" s="207"/>
      <c r="AF49" s="207"/>
    </row>
    <row r="50" spans="1:32" x14ac:dyDescent="0.3">
      <c r="A50" s="161"/>
      <c r="B50" s="165"/>
      <c r="C50" s="177" t="s">
        <v>191</v>
      </c>
      <c r="D50" s="168"/>
      <c r="E50" s="225">
        <v>1</v>
      </c>
      <c r="F50" s="175"/>
      <c r="G50" s="241">
        <v>0</v>
      </c>
      <c r="H50" s="175"/>
      <c r="I50" s="167">
        <f>E50*G50</f>
        <v>0</v>
      </c>
      <c r="Q50" s="180"/>
      <c r="R50" s="179"/>
      <c r="Z50" s="207"/>
      <c r="AA50" s="207"/>
      <c r="AB50" s="207"/>
      <c r="AC50" s="207"/>
      <c r="AD50" s="207"/>
      <c r="AE50" s="207"/>
      <c r="AF50" s="207"/>
    </row>
    <row r="51" spans="1:32" x14ac:dyDescent="0.3">
      <c r="A51" s="161"/>
      <c r="B51" s="165"/>
      <c r="C51" s="222" t="s">
        <v>188</v>
      </c>
      <c r="E51" s="196"/>
      <c r="F51" s="194"/>
      <c r="G51" s="193"/>
      <c r="I51" s="184"/>
      <c r="Q51" s="180"/>
      <c r="R51" s="179"/>
      <c r="Z51" s="207"/>
      <c r="AA51" s="207"/>
      <c r="AB51" s="207"/>
      <c r="AC51" s="207"/>
      <c r="AD51" s="207"/>
      <c r="AE51" s="207"/>
      <c r="AF51" s="207"/>
    </row>
    <row r="52" spans="1:32" x14ac:dyDescent="0.3">
      <c r="A52" s="161"/>
      <c r="B52" s="165"/>
      <c r="C52" s="222" t="s">
        <v>186</v>
      </c>
      <c r="E52" s="196"/>
      <c r="F52" s="194"/>
      <c r="G52" s="193"/>
      <c r="I52" s="184"/>
      <c r="Q52" s="180"/>
      <c r="R52" s="179"/>
      <c r="Z52" s="207"/>
      <c r="AA52" s="207"/>
      <c r="AB52" s="207"/>
      <c r="AC52" s="207"/>
      <c r="AD52" s="207"/>
      <c r="AE52" s="207"/>
      <c r="AF52" s="207"/>
    </row>
    <row r="53" spans="1:32" x14ac:dyDescent="0.3">
      <c r="A53" s="161"/>
      <c r="B53" s="165"/>
      <c r="C53" s="222" t="s">
        <v>190</v>
      </c>
      <c r="E53" s="196"/>
      <c r="F53" s="194"/>
      <c r="G53" s="193"/>
      <c r="I53" s="184"/>
      <c r="Q53" s="180"/>
      <c r="R53" s="179"/>
      <c r="Z53" s="207"/>
      <c r="AA53" s="207"/>
      <c r="AB53" s="207"/>
      <c r="AC53" s="207"/>
      <c r="AD53" s="207"/>
      <c r="AE53" s="207"/>
      <c r="AF53" s="207"/>
    </row>
    <row r="54" spans="1:32" x14ac:dyDescent="0.3">
      <c r="A54" s="216">
        <v>3</v>
      </c>
      <c r="B54" s="165"/>
      <c r="C54" s="222" t="s">
        <v>187</v>
      </c>
      <c r="E54" s="196"/>
      <c r="F54" s="194"/>
      <c r="G54" s="193"/>
      <c r="I54" s="184"/>
      <c r="Q54" s="180"/>
      <c r="R54" s="179"/>
      <c r="Z54" s="207"/>
      <c r="AA54" s="207"/>
      <c r="AB54" s="207"/>
      <c r="AC54" s="207"/>
      <c r="AD54" s="207"/>
      <c r="AE54" s="207"/>
      <c r="AF54" s="207"/>
    </row>
    <row r="55" spans="1:32" x14ac:dyDescent="0.3">
      <c r="A55" s="161"/>
      <c r="B55" s="165"/>
      <c r="C55" s="223" t="s">
        <v>189</v>
      </c>
      <c r="E55" s="193"/>
      <c r="F55" s="193"/>
      <c r="G55" s="193"/>
      <c r="I55" s="165"/>
      <c r="Q55" s="180"/>
      <c r="R55" s="179"/>
      <c r="Z55" s="207"/>
      <c r="AA55" s="207"/>
      <c r="AB55" s="207"/>
      <c r="AC55" s="207"/>
      <c r="AD55" s="207"/>
      <c r="AE55" s="207"/>
      <c r="AF55" s="207"/>
    </row>
    <row r="56" spans="1:32" x14ac:dyDescent="0.3">
      <c r="C56" s="181"/>
      <c r="Q56" s="180"/>
      <c r="R56" s="179"/>
      <c r="Z56" s="207"/>
      <c r="AA56" s="207"/>
      <c r="AB56" s="207"/>
      <c r="AC56" s="207"/>
      <c r="AD56" s="207"/>
      <c r="AE56" s="207"/>
      <c r="AF56" s="207"/>
    </row>
    <row r="57" spans="1:32" x14ac:dyDescent="0.3">
      <c r="C57" s="181"/>
      <c r="Q57" s="180"/>
      <c r="R57" s="179"/>
      <c r="Z57" s="203"/>
      <c r="AA57" s="203"/>
      <c r="AB57" s="203"/>
      <c r="AC57" s="203"/>
      <c r="AD57" s="203"/>
      <c r="AE57" s="203"/>
      <c r="AF57" s="203"/>
    </row>
    <row r="58" spans="1:32" x14ac:dyDescent="0.3">
      <c r="A58" s="161" t="s">
        <v>134</v>
      </c>
      <c r="B58" s="194" t="s">
        <v>176</v>
      </c>
      <c r="C58" s="181"/>
      <c r="Q58" s="180"/>
      <c r="R58" s="179"/>
      <c r="Z58" s="203"/>
      <c r="AA58" s="203"/>
      <c r="AB58" s="203"/>
      <c r="AC58" s="203"/>
      <c r="AD58" s="203"/>
      <c r="AE58" s="203"/>
      <c r="AF58" s="203"/>
    </row>
    <row r="59" spans="1:32" x14ac:dyDescent="0.3">
      <c r="C59" s="181"/>
      <c r="Q59" s="180"/>
      <c r="R59" s="179"/>
      <c r="Z59" s="203"/>
      <c r="AA59" s="203"/>
      <c r="AB59" s="203"/>
      <c r="AC59" s="203"/>
      <c r="AD59" s="203"/>
      <c r="AE59" s="203"/>
      <c r="AF59" s="203"/>
    </row>
    <row r="60" spans="1:32" x14ac:dyDescent="0.3">
      <c r="A60" s="155" t="s">
        <v>132</v>
      </c>
      <c r="C60" s="215" t="s">
        <v>96</v>
      </c>
      <c r="Q60" s="180"/>
      <c r="R60" s="179"/>
      <c r="Z60" s="203"/>
      <c r="AA60" s="203"/>
      <c r="AB60" s="203"/>
      <c r="AC60" s="203"/>
      <c r="AD60" s="203"/>
      <c r="AE60" s="203"/>
      <c r="AF60" s="203"/>
    </row>
    <row r="61" spans="1:32" x14ac:dyDescent="0.3">
      <c r="C61" s="214"/>
      <c r="Q61" s="180"/>
      <c r="R61" s="179"/>
      <c r="Z61" s="203"/>
      <c r="AA61" s="203"/>
      <c r="AB61" s="203"/>
      <c r="AC61" s="203"/>
      <c r="AD61" s="203"/>
      <c r="AE61" s="203"/>
      <c r="AF61" s="203"/>
    </row>
    <row r="62" spans="1:32" x14ac:dyDescent="0.3">
      <c r="A62" s="216">
        <v>4</v>
      </c>
      <c r="C62" s="168" t="s">
        <v>162</v>
      </c>
      <c r="E62" s="211">
        <v>1</v>
      </c>
      <c r="G62" s="241">
        <v>0</v>
      </c>
      <c r="I62" s="167">
        <f>E62*G62</f>
        <v>0</v>
      </c>
      <c r="Q62" s="180"/>
      <c r="R62" s="179"/>
      <c r="Z62" s="203"/>
      <c r="AA62" s="203"/>
      <c r="AB62" s="203"/>
      <c r="AC62" s="203"/>
      <c r="AD62" s="203"/>
      <c r="AE62" s="203"/>
      <c r="AF62" s="203"/>
    </row>
    <row r="63" spans="1:32" x14ac:dyDescent="0.3">
      <c r="C63" s="192" t="s">
        <v>161</v>
      </c>
      <c r="G63" s="175"/>
      <c r="I63" s="167"/>
      <c r="Q63" s="180"/>
      <c r="R63" s="179"/>
      <c r="Z63" s="203"/>
      <c r="AA63" s="203"/>
      <c r="AB63" s="203"/>
      <c r="AC63" s="203"/>
      <c r="AD63" s="203"/>
      <c r="AE63" s="203"/>
      <c r="AF63" s="203"/>
    </row>
    <row r="64" spans="1:32" x14ac:dyDescent="0.3">
      <c r="C64" s="192" t="s">
        <v>164</v>
      </c>
      <c r="G64" s="175"/>
      <c r="I64" s="167"/>
      <c r="Q64" s="180"/>
      <c r="R64" s="179"/>
      <c r="Z64" s="203"/>
      <c r="AA64" s="203"/>
      <c r="AB64" s="203"/>
      <c r="AC64" s="203"/>
      <c r="AD64" s="203"/>
      <c r="AE64" s="203"/>
      <c r="AF64" s="203"/>
    </row>
    <row r="65" spans="1:32" x14ac:dyDescent="0.3">
      <c r="C65" s="210" t="s">
        <v>165</v>
      </c>
      <c r="G65" s="175"/>
      <c r="I65" s="167"/>
      <c r="Q65" s="180"/>
      <c r="R65" s="179"/>
    </row>
    <row r="66" spans="1:32" x14ac:dyDescent="0.3">
      <c r="C66" s="210"/>
      <c r="G66" s="175"/>
      <c r="I66" s="167"/>
      <c r="Q66" s="180"/>
      <c r="R66" s="179"/>
      <c r="Z66" s="203"/>
      <c r="AA66" s="203"/>
      <c r="AB66" s="203"/>
      <c r="AC66" s="203"/>
      <c r="AD66" s="203"/>
      <c r="AE66" s="203"/>
      <c r="AF66" s="203"/>
    </row>
    <row r="67" spans="1:32" x14ac:dyDescent="0.3">
      <c r="C67" s="210"/>
      <c r="G67" s="175"/>
      <c r="I67" s="167"/>
      <c r="Q67" s="180"/>
      <c r="R67" s="179"/>
      <c r="Z67" s="203"/>
      <c r="AA67" s="203"/>
      <c r="AB67" s="203"/>
      <c r="AC67" s="203"/>
      <c r="AD67" s="203"/>
      <c r="AE67" s="203"/>
      <c r="AF67" s="203"/>
    </row>
    <row r="68" spans="1:32" x14ac:dyDescent="0.3">
      <c r="A68" s="216">
        <v>5</v>
      </c>
      <c r="C68" s="168" t="s">
        <v>175</v>
      </c>
      <c r="E68" s="211">
        <v>1</v>
      </c>
      <c r="G68" s="241">
        <v>0</v>
      </c>
      <c r="I68" s="167">
        <f>E68*G68</f>
        <v>0</v>
      </c>
      <c r="Q68" s="180"/>
      <c r="R68" s="179"/>
      <c r="Z68" s="203"/>
      <c r="AA68" s="203"/>
      <c r="AB68" s="203"/>
      <c r="AC68" s="203"/>
      <c r="AD68" s="203"/>
      <c r="AE68" s="203"/>
      <c r="AF68" s="203"/>
    </row>
    <row r="69" spans="1:32" x14ac:dyDescent="0.3">
      <c r="C69" s="212" t="s">
        <v>171</v>
      </c>
      <c r="I69" s="167"/>
      <c r="Q69" s="180"/>
      <c r="R69" s="179"/>
      <c r="Z69" s="203"/>
      <c r="AA69" s="203"/>
      <c r="AB69" s="203"/>
      <c r="AC69" s="203"/>
      <c r="AD69" s="203"/>
      <c r="AE69" s="203"/>
      <c r="AF69" s="203"/>
    </row>
    <row r="70" spans="1:32" x14ac:dyDescent="0.3">
      <c r="C70" s="212" t="s">
        <v>172</v>
      </c>
      <c r="I70" s="167"/>
      <c r="Q70" s="180"/>
      <c r="R70" s="179"/>
      <c r="Z70" s="203"/>
      <c r="AA70" s="203"/>
      <c r="AB70" s="203"/>
      <c r="AC70" s="203"/>
      <c r="AD70" s="203"/>
      <c r="AE70" s="203"/>
      <c r="AF70" s="203"/>
    </row>
    <row r="71" spans="1:32" x14ac:dyDescent="0.3">
      <c r="C71" s="212" t="s">
        <v>173</v>
      </c>
      <c r="I71" s="167"/>
      <c r="Q71" s="180"/>
      <c r="R71" s="179"/>
      <c r="Z71" s="203"/>
      <c r="AA71" s="203"/>
      <c r="AB71" s="203"/>
      <c r="AC71" s="203"/>
      <c r="AD71" s="203"/>
      <c r="AE71" s="203"/>
      <c r="AF71" s="203"/>
    </row>
    <row r="72" spans="1:32" x14ac:dyDescent="0.3">
      <c r="C72" s="212" t="s">
        <v>174</v>
      </c>
      <c r="I72" s="167"/>
      <c r="Q72" s="180"/>
      <c r="R72" s="179"/>
      <c r="Z72" s="203"/>
      <c r="AA72" s="203"/>
      <c r="AB72" s="203"/>
      <c r="AC72" s="203"/>
      <c r="AD72" s="203"/>
      <c r="AE72" s="203"/>
      <c r="AF72" s="203"/>
    </row>
    <row r="73" spans="1:32" x14ac:dyDescent="0.3">
      <c r="C73" s="212"/>
      <c r="I73" s="167"/>
      <c r="Q73" s="180"/>
      <c r="R73" s="179"/>
      <c r="Z73" s="203"/>
      <c r="AA73" s="203"/>
      <c r="AB73" s="203"/>
      <c r="AC73" s="203"/>
      <c r="AD73" s="203"/>
      <c r="AE73" s="203"/>
      <c r="AF73" s="203"/>
    </row>
    <row r="74" spans="1:32" x14ac:dyDescent="0.3">
      <c r="A74" s="161" t="s">
        <v>134</v>
      </c>
      <c r="B74" s="194" t="s">
        <v>217</v>
      </c>
      <c r="C74" s="181"/>
      <c r="Q74" s="180"/>
      <c r="R74" s="179"/>
      <c r="Z74" s="203"/>
      <c r="AA74" s="203"/>
      <c r="AB74" s="203"/>
      <c r="AC74" s="203"/>
      <c r="AD74" s="203"/>
      <c r="AE74" s="203"/>
      <c r="AF74" s="203"/>
    </row>
    <row r="75" spans="1:32" x14ac:dyDescent="0.3">
      <c r="A75" s="186"/>
      <c r="B75" s="165"/>
      <c r="C75" s="187"/>
      <c r="D75" s="165"/>
      <c r="E75" s="186"/>
      <c r="F75" s="165"/>
      <c r="G75" s="185"/>
      <c r="I75" s="184"/>
      <c r="Q75" s="180"/>
      <c r="R75" s="179"/>
      <c r="Z75" s="229"/>
      <c r="AA75" s="229"/>
      <c r="AB75" s="229"/>
      <c r="AC75" s="229"/>
      <c r="AD75" s="229"/>
      <c r="AE75" s="229"/>
      <c r="AF75" s="229"/>
    </row>
    <row r="76" spans="1:32" x14ac:dyDescent="0.3">
      <c r="A76" s="163">
        <v>25</v>
      </c>
      <c r="B76" s="172"/>
      <c r="C76" s="177" t="s">
        <v>144</v>
      </c>
      <c r="D76" s="172"/>
      <c r="E76" s="163">
        <v>1</v>
      </c>
      <c r="F76" s="168"/>
      <c r="G76" s="241">
        <v>0</v>
      </c>
      <c r="H76" s="175"/>
      <c r="I76" s="167">
        <f>E76*G76</f>
        <v>0</v>
      </c>
      <c r="Q76" s="180"/>
      <c r="R76" s="179"/>
    </row>
    <row r="77" spans="1:32" x14ac:dyDescent="0.3">
      <c r="C77" s="213" t="s">
        <v>156</v>
      </c>
      <c r="E77" s="186"/>
      <c r="F77" s="165"/>
      <c r="G77" s="185"/>
      <c r="I77" s="184"/>
      <c r="Q77" s="180"/>
      <c r="R77" s="179"/>
    </row>
    <row r="78" spans="1:32" x14ac:dyDescent="0.3">
      <c r="A78" s="161"/>
      <c r="B78" s="194"/>
      <c r="C78" s="181"/>
      <c r="Q78" s="180"/>
      <c r="R78" s="179"/>
    </row>
    <row r="79" spans="1:32" x14ac:dyDescent="0.3">
      <c r="A79" s="161" t="s">
        <v>146</v>
      </c>
      <c r="B79" s="165"/>
      <c r="G79" s="178"/>
      <c r="I79" s="165"/>
      <c r="Q79" s="180"/>
      <c r="R79" s="179"/>
    </row>
    <row r="80" spans="1:32" x14ac:dyDescent="0.3">
      <c r="A80" s="161" t="s">
        <v>134</v>
      </c>
      <c r="B80" s="183" t="s">
        <v>145</v>
      </c>
      <c r="L80" s="174"/>
      <c r="N80" s="174"/>
      <c r="P80" s="174"/>
      <c r="Q80" s="180"/>
      <c r="R80" s="179"/>
    </row>
    <row r="81" spans="1:32" x14ac:dyDescent="0.3">
      <c r="A81" s="165"/>
      <c r="B81" s="165"/>
      <c r="Q81" s="180"/>
      <c r="R81" s="179"/>
    </row>
    <row r="82" spans="1:32" x14ac:dyDescent="0.3">
      <c r="A82" s="155" t="s">
        <v>132</v>
      </c>
      <c r="C82" s="155" t="s">
        <v>96</v>
      </c>
      <c r="G82" s="178"/>
      <c r="I82" s="165"/>
      <c r="Q82" s="180"/>
      <c r="R82" s="179"/>
    </row>
    <row r="83" spans="1:32" x14ac:dyDescent="0.3">
      <c r="A83" s="186"/>
      <c r="B83" s="165"/>
      <c r="C83" s="187"/>
      <c r="D83" s="165"/>
      <c r="E83" s="186"/>
      <c r="F83" s="165"/>
      <c r="G83" s="185"/>
      <c r="I83" s="184"/>
      <c r="Q83" s="180"/>
      <c r="R83" s="179"/>
    </row>
    <row r="84" spans="1:32" x14ac:dyDescent="0.3">
      <c r="A84" s="163">
        <v>49</v>
      </c>
      <c r="B84" s="172"/>
      <c r="C84" s="177" t="s">
        <v>144</v>
      </c>
      <c r="D84" s="172"/>
      <c r="E84" s="163">
        <v>1</v>
      </c>
      <c r="F84" s="168"/>
      <c r="G84" s="241">
        <v>0</v>
      </c>
      <c r="H84" s="175"/>
      <c r="I84" s="167">
        <f>E84*G84</f>
        <v>0</v>
      </c>
      <c r="Q84" s="180"/>
      <c r="R84" s="179"/>
    </row>
    <row r="85" spans="1:32" x14ac:dyDescent="0.3">
      <c r="C85" s="213" t="s">
        <v>156</v>
      </c>
      <c r="E85" s="186"/>
      <c r="F85" s="165"/>
      <c r="G85" s="185"/>
      <c r="I85" s="184"/>
      <c r="Q85" s="180"/>
      <c r="R85" s="179"/>
    </row>
    <row r="86" spans="1:32" x14ac:dyDescent="0.3">
      <c r="A86" s="186"/>
      <c r="B86" s="165"/>
      <c r="C86" s="187"/>
      <c r="D86" s="165"/>
      <c r="E86" s="186"/>
      <c r="F86" s="165"/>
      <c r="G86" s="189"/>
      <c r="I86" s="184"/>
      <c r="Q86" s="180"/>
      <c r="R86" s="179"/>
    </row>
    <row r="87" spans="1:32" x14ac:dyDescent="0.3">
      <c r="A87" s="161" t="s">
        <v>134</v>
      </c>
      <c r="B87" s="183" t="s">
        <v>143</v>
      </c>
      <c r="L87" s="174"/>
      <c r="M87" s="174"/>
      <c r="N87" s="174"/>
      <c r="O87" s="174"/>
      <c r="P87" s="174"/>
      <c r="Q87" s="180"/>
      <c r="R87" s="179"/>
    </row>
    <row r="88" spans="1:32" x14ac:dyDescent="0.3">
      <c r="A88" s="165"/>
      <c r="B88" s="165"/>
      <c r="Q88" s="180"/>
      <c r="R88" s="179"/>
    </row>
    <row r="89" spans="1:32" x14ac:dyDescent="0.3">
      <c r="A89" s="155" t="s">
        <v>132</v>
      </c>
      <c r="C89" s="155" t="s">
        <v>96</v>
      </c>
      <c r="G89" s="178"/>
      <c r="I89" s="165"/>
      <c r="Q89" s="180"/>
      <c r="R89" s="179"/>
    </row>
    <row r="90" spans="1:32" x14ac:dyDescent="0.3">
      <c r="A90" s="173">
        <v>50</v>
      </c>
      <c r="B90" s="172"/>
      <c r="C90" s="188" t="s">
        <v>142</v>
      </c>
      <c r="D90" s="172"/>
      <c r="E90" s="173"/>
      <c r="F90" s="172"/>
      <c r="G90" s="171"/>
      <c r="H90" s="170"/>
      <c r="I90" s="166"/>
      <c r="Q90" s="180"/>
      <c r="R90" s="179"/>
    </row>
    <row r="91" spans="1:32" x14ac:dyDescent="0.3">
      <c r="C91" s="168" t="s">
        <v>170</v>
      </c>
      <c r="D91" s="175"/>
      <c r="E91" s="163">
        <v>1</v>
      </c>
      <c r="F91" s="168"/>
      <c r="G91" s="241">
        <v>0</v>
      </c>
      <c r="H91" s="175"/>
      <c r="I91" s="167">
        <f>E91*G91</f>
        <v>0</v>
      </c>
      <c r="Q91" s="180"/>
      <c r="R91" s="179"/>
    </row>
    <row r="92" spans="1:32" x14ac:dyDescent="0.3">
      <c r="Q92" s="180"/>
      <c r="R92" s="179"/>
    </row>
    <row r="93" spans="1:32" x14ac:dyDescent="0.3">
      <c r="A93" s="186"/>
      <c r="B93" s="165"/>
      <c r="C93" s="187"/>
      <c r="D93" s="165"/>
      <c r="E93" s="186"/>
      <c r="F93" s="165"/>
      <c r="G93" s="185"/>
      <c r="I93" s="184"/>
      <c r="Q93" s="180"/>
      <c r="R93" s="179"/>
    </row>
    <row r="94" spans="1:32" x14ac:dyDescent="0.3">
      <c r="A94" s="161" t="s">
        <v>134</v>
      </c>
      <c r="B94" s="183" t="s">
        <v>141</v>
      </c>
      <c r="L94" s="179"/>
      <c r="N94" s="174"/>
      <c r="P94" s="182"/>
      <c r="Q94" s="180"/>
      <c r="R94" s="179"/>
    </row>
    <row r="95" spans="1:32" x14ac:dyDescent="0.3">
      <c r="A95" s="165"/>
      <c r="B95" s="165"/>
    </row>
    <row r="96" spans="1:32" x14ac:dyDescent="0.3">
      <c r="A96" s="155" t="s">
        <v>132</v>
      </c>
      <c r="C96" s="155" t="s">
        <v>96</v>
      </c>
      <c r="G96" s="178"/>
      <c r="I96" s="165"/>
      <c r="Z96" s="207"/>
      <c r="AA96" s="207"/>
      <c r="AB96" s="207"/>
      <c r="AC96" s="207"/>
      <c r="AD96" s="207"/>
      <c r="AE96" s="207"/>
      <c r="AF96" s="207"/>
    </row>
    <row r="97" spans="1:32" x14ac:dyDescent="0.3">
      <c r="Z97" s="207"/>
      <c r="AA97" s="207"/>
      <c r="AB97" s="207"/>
      <c r="AC97" s="207"/>
      <c r="AD97" s="207"/>
      <c r="AE97" s="207"/>
      <c r="AF97" s="207"/>
    </row>
    <row r="98" spans="1:32" x14ac:dyDescent="0.3">
      <c r="A98" s="163">
        <v>58</v>
      </c>
      <c r="B98" s="168"/>
      <c r="C98" s="177" t="s">
        <v>158</v>
      </c>
      <c r="D98" s="168"/>
      <c r="E98" s="163">
        <v>1</v>
      </c>
      <c r="F98" s="168"/>
      <c r="G98" s="241">
        <v>0</v>
      </c>
      <c r="H98" s="175"/>
      <c r="I98" s="167">
        <f>E98*G98</f>
        <v>0</v>
      </c>
      <c r="Z98" s="207"/>
      <c r="AA98" s="207"/>
      <c r="AB98" s="207"/>
      <c r="AC98" s="207"/>
      <c r="AD98" s="207"/>
      <c r="AE98" s="207"/>
      <c r="AF98" s="207"/>
    </row>
    <row r="99" spans="1:32" x14ac:dyDescent="0.3">
      <c r="C99" s="181" t="s">
        <v>140</v>
      </c>
      <c r="Z99" s="207"/>
      <c r="AA99" s="207"/>
      <c r="AB99" s="207"/>
      <c r="AC99" s="207"/>
      <c r="AD99" s="207"/>
      <c r="AE99" s="207"/>
      <c r="AF99" s="207"/>
    </row>
    <row r="100" spans="1:32" x14ac:dyDescent="0.3">
      <c r="C100" s="181"/>
      <c r="Z100" s="207"/>
      <c r="AA100" s="207"/>
      <c r="AB100" s="207"/>
      <c r="AC100" s="207"/>
      <c r="AD100" s="207"/>
      <c r="AE100" s="207"/>
      <c r="AF100" s="207"/>
    </row>
    <row r="101" spans="1:32" x14ac:dyDescent="0.3">
      <c r="C101" s="181"/>
      <c r="Z101" s="207"/>
      <c r="AA101" s="207"/>
      <c r="AB101" s="207"/>
      <c r="AC101" s="207"/>
      <c r="AD101" s="207"/>
      <c r="AE101" s="207"/>
      <c r="AF101" s="207"/>
    </row>
    <row r="102" spans="1:32" x14ac:dyDescent="0.3">
      <c r="A102" s="221" t="s">
        <v>132</v>
      </c>
      <c r="C102" s="226" t="s">
        <v>96</v>
      </c>
      <c r="Z102" s="207"/>
      <c r="AA102" s="207"/>
      <c r="AB102" s="207"/>
      <c r="AC102" s="207"/>
      <c r="AD102" s="207"/>
      <c r="AE102" s="207"/>
      <c r="AF102" s="207"/>
    </row>
    <row r="103" spans="1:32" x14ac:dyDescent="0.3">
      <c r="C103" s="181"/>
      <c r="Z103" s="207"/>
      <c r="AA103" s="207"/>
      <c r="AB103" s="207"/>
      <c r="AC103" s="207"/>
      <c r="AD103" s="207"/>
      <c r="AE103" s="207"/>
      <c r="AF103" s="207"/>
    </row>
    <row r="104" spans="1:32" x14ac:dyDescent="0.3">
      <c r="A104" s="216">
        <v>3</v>
      </c>
      <c r="C104" s="177" t="s">
        <v>191</v>
      </c>
      <c r="D104" s="168"/>
      <c r="E104" s="225">
        <v>1</v>
      </c>
      <c r="F104" s="175"/>
      <c r="G104" s="241">
        <v>0</v>
      </c>
      <c r="H104" s="175"/>
      <c r="I104" s="167">
        <f>E104*G104</f>
        <v>0</v>
      </c>
      <c r="Z104" s="207"/>
      <c r="AA104" s="207"/>
      <c r="AB104" s="207"/>
      <c r="AC104" s="207"/>
      <c r="AD104" s="207"/>
      <c r="AE104" s="207"/>
      <c r="AF104" s="207"/>
    </row>
    <row r="105" spans="1:32" x14ac:dyDescent="0.3">
      <c r="C105" s="222" t="s">
        <v>188</v>
      </c>
      <c r="E105" s="196"/>
      <c r="F105" s="194"/>
      <c r="G105" s="193"/>
      <c r="I105" s="184"/>
      <c r="Z105" s="207"/>
      <c r="AA105" s="207"/>
      <c r="AB105" s="207"/>
      <c r="AC105" s="207"/>
      <c r="AD105" s="207"/>
      <c r="AE105" s="207"/>
      <c r="AF105" s="207"/>
    </row>
    <row r="106" spans="1:32" x14ac:dyDescent="0.3">
      <c r="C106" s="222" t="s">
        <v>186</v>
      </c>
      <c r="E106" s="196"/>
      <c r="F106" s="194"/>
      <c r="G106" s="193"/>
      <c r="I106" s="184"/>
      <c r="Z106" s="207"/>
      <c r="AA106" s="207"/>
      <c r="AB106" s="207"/>
      <c r="AC106" s="207"/>
      <c r="AD106" s="207"/>
      <c r="AE106" s="207"/>
      <c r="AF106" s="207"/>
    </row>
    <row r="107" spans="1:32" x14ac:dyDescent="0.3">
      <c r="C107" s="222" t="s">
        <v>190</v>
      </c>
      <c r="E107" s="196"/>
      <c r="F107" s="194"/>
      <c r="G107" s="193"/>
      <c r="I107" s="184"/>
      <c r="Z107" s="207"/>
      <c r="AA107" s="207"/>
      <c r="AB107" s="207"/>
      <c r="AC107" s="207"/>
      <c r="AD107" s="207"/>
      <c r="AE107" s="207"/>
      <c r="AF107" s="207"/>
    </row>
    <row r="108" spans="1:32" x14ac:dyDescent="0.3">
      <c r="C108" s="222" t="s">
        <v>187</v>
      </c>
      <c r="E108" s="196"/>
      <c r="F108" s="194"/>
      <c r="G108" s="193"/>
      <c r="I108" s="184"/>
    </row>
    <row r="109" spans="1:32" x14ac:dyDescent="0.3">
      <c r="C109" s="223" t="s">
        <v>189</v>
      </c>
      <c r="E109" s="193"/>
      <c r="F109" s="193"/>
      <c r="G109" s="193"/>
      <c r="I109" s="165"/>
      <c r="Z109" s="207"/>
      <c r="AA109" s="207"/>
      <c r="AB109" s="207"/>
      <c r="AC109" s="207"/>
      <c r="AD109" s="207"/>
      <c r="AE109" s="207"/>
      <c r="AF109" s="207"/>
    </row>
    <row r="110" spans="1:32" x14ac:dyDescent="0.3">
      <c r="C110" s="181"/>
      <c r="Z110" s="203"/>
      <c r="AA110" s="203"/>
      <c r="AB110" s="203"/>
      <c r="AC110" s="203"/>
      <c r="AD110" s="203"/>
      <c r="AE110" s="203"/>
      <c r="AF110" s="203"/>
    </row>
    <row r="111" spans="1:32" x14ac:dyDescent="0.3">
      <c r="C111" s="181"/>
      <c r="Z111" s="203"/>
      <c r="AA111" s="203"/>
      <c r="AB111" s="203"/>
      <c r="AC111" s="203"/>
      <c r="AD111" s="203"/>
      <c r="AE111" s="203"/>
      <c r="AF111" s="203"/>
    </row>
    <row r="112" spans="1:32" x14ac:dyDescent="0.3">
      <c r="Z112" s="203"/>
      <c r="AA112" s="203"/>
      <c r="AB112" s="203"/>
      <c r="AC112" s="203"/>
      <c r="AD112" s="203"/>
      <c r="AE112" s="203"/>
      <c r="AF112" s="203"/>
    </row>
    <row r="113" spans="1:32" x14ac:dyDescent="0.3">
      <c r="Z113" s="203"/>
      <c r="AA113" s="203"/>
      <c r="AB113" s="203"/>
      <c r="AC113" s="203"/>
      <c r="AD113" s="203"/>
      <c r="AE113" s="203"/>
      <c r="AF113" s="203"/>
    </row>
    <row r="114" spans="1:32" x14ac:dyDescent="0.3">
      <c r="Z114" s="203"/>
      <c r="AA114" s="203"/>
      <c r="AB114" s="203"/>
      <c r="AC114" s="203"/>
      <c r="AD114" s="203"/>
      <c r="AE114" s="203"/>
      <c r="AF114" s="203"/>
    </row>
    <row r="115" spans="1:32" x14ac:dyDescent="0.3">
      <c r="A115" s="161" t="s">
        <v>134</v>
      </c>
      <c r="B115" s="194" t="s">
        <v>177</v>
      </c>
      <c r="Z115" s="203"/>
      <c r="AA115" s="203"/>
      <c r="AB115" s="203"/>
      <c r="AC115" s="203"/>
      <c r="AD115" s="203"/>
      <c r="AE115" s="203"/>
      <c r="AF115" s="203"/>
    </row>
    <row r="116" spans="1:32" x14ac:dyDescent="0.3">
      <c r="Z116" s="203"/>
      <c r="AA116" s="203"/>
      <c r="AB116" s="203"/>
      <c r="AC116" s="203"/>
      <c r="AD116" s="203"/>
      <c r="AE116" s="203"/>
      <c r="AF116" s="203"/>
    </row>
    <row r="117" spans="1:32" x14ac:dyDescent="0.3">
      <c r="A117" s="155" t="s">
        <v>132</v>
      </c>
      <c r="C117" s="215" t="s">
        <v>96</v>
      </c>
      <c r="Z117" s="203"/>
      <c r="AA117" s="203"/>
      <c r="AB117" s="203"/>
      <c r="AC117" s="203"/>
      <c r="AD117" s="203"/>
      <c r="AE117" s="203"/>
      <c r="AF117" s="203"/>
    </row>
    <row r="118" spans="1:32" x14ac:dyDescent="0.3">
      <c r="C118" s="214"/>
      <c r="Z118" s="203"/>
      <c r="AA118" s="203"/>
      <c r="AB118" s="203"/>
      <c r="AC118" s="203"/>
      <c r="AD118" s="203"/>
      <c r="AE118" s="203"/>
      <c r="AF118" s="203"/>
    </row>
    <row r="119" spans="1:32" x14ac:dyDescent="0.3">
      <c r="A119" s="216">
        <v>4</v>
      </c>
      <c r="C119" s="168" t="s">
        <v>162</v>
      </c>
      <c r="E119" s="211">
        <v>1</v>
      </c>
      <c r="G119" s="241">
        <v>0</v>
      </c>
      <c r="I119" s="167">
        <f>E119*G119</f>
        <v>0</v>
      </c>
      <c r="Z119" s="203"/>
      <c r="AA119" s="203"/>
      <c r="AB119" s="203"/>
      <c r="AC119" s="203"/>
      <c r="AD119" s="203"/>
      <c r="AE119" s="203"/>
      <c r="AF119" s="203"/>
    </row>
    <row r="120" spans="1:32" x14ac:dyDescent="0.3">
      <c r="C120" s="192" t="s">
        <v>161</v>
      </c>
      <c r="I120" s="167"/>
      <c r="Z120" s="203"/>
      <c r="AA120" s="203"/>
      <c r="AB120" s="203"/>
      <c r="AC120" s="203"/>
      <c r="AD120" s="203"/>
      <c r="AE120" s="203"/>
      <c r="AF120" s="203"/>
    </row>
    <row r="121" spans="1:32" x14ac:dyDescent="0.3">
      <c r="C121" s="192" t="s">
        <v>164</v>
      </c>
      <c r="I121" s="167"/>
      <c r="Z121" s="203"/>
      <c r="AA121" s="203"/>
      <c r="AB121" s="203"/>
      <c r="AC121" s="203"/>
      <c r="AD121" s="203"/>
      <c r="AE121" s="203"/>
      <c r="AF121" s="203"/>
    </row>
    <row r="122" spans="1:32" x14ac:dyDescent="0.3">
      <c r="C122" s="210" t="s">
        <v>165</v>
      </c>
      <c r="I122" s="167"/>
      <c r="Z122" s="203"/>
      <c r="AA122" s="203"/>
      <c r="AB122" s="203"/>
      <c r="AC122" s="203"/>
      <c r="AD122" s="203"/>
      <c r="AE122" s="203"/>
      <c r="AF122" s="203"/>
    </row>
    <row r="123" spans="1:32" x14ac:dyDescent="0.3">
      <c r="C123" s="210"/>
      <c r="I123" s="167"/>
      <c r="Z123" s="203"/>
      <c r="AA123" s="203"/>
      <c r="AB123" s="203"/>
      <c r="AC123" s="203"/>
      <c r="AD123" s="203"/>
      <c r="AE123" s="203"/>
      <c r="AF123" s="203"/>
    </row>
    <row r="124" spans="1:32" x14ac:dyDescent="0.3">
      <c r="C124" s="210"/>
      <c r="I124" s="167"/>
      <c r="Z124" s="203"/>
      <c r="AA124" s="203"/>
      <c r="AB124" s="203"/>
      <c r="AC124" s="203"/>
      <c r="AD124" s="203"/>
      <c r="AE124" s="203"/>
      <c r="AF124" s="203"/>
    </row>
    <row r="125" spans="1:32" x14ac:dyDescent="0.3">
      <c r="A125" s="216">
        <v>5</v>
      </c>
      <c r="C125" s="168" t="s">
        <v>175</v>
      </c>
      <c r="E125" s="211">
        <v>1</v>
      </c>
      <c r="G125" s="241">
        <v>0</v>
      </c>
      <c r="I125" s="167">
        <f>E125*G125</f>
        <v>0</v>
      </c>
      <c r="Z125" s="203"/>
      <c r="AA125" s="203"/>
      <c r="AB125" s="203"/>
      <c r="AC125" s="203"/>
      <c r="AD125" s="203"/>
      <c r="AE125" s="203"/>
      <c r="AF125" s="203"/>
    </row>
    <row r="126" spans="1:32" x14ac:dyDescent="0.3">
      <c r="C126" s="212" t="s">
        <v>171</v>
      </c>
      <c r="I126" s="167"/>
      <c r="Z126" s="203"/>
      <c r="AA126" s="203"/>
      <c r="AB126" s="203"/>
      <c r="AC126" s="203"/>
      <c r="AD126" s="203"/>
      <c r="AE126" s="203"/>
      <c r="AF126" s="203"/>
    </row>
    <row r="127" spans="1:32" x14ac:dyDescent="0.3">
      <c r="C127" s="212" t="s">
        <v>172</v>
      </c>
      <c r="I127" s="167"/>
      <c r="Z127" s="203"/>
      <c r="AA127" s="203"/>
      <c r="AB127" s="203"/>
      <c r="AC127" s="203"/>
      <c r="AD127" s="203"/>
      <c r="AE127" s="203"/>
      <c r="AF127" s="203"/>
    </row>
    <row r="128" spans="1:32" x14ac:dyDescent="0.3">
      <c r="C128" s="212" t="s">
        <v>173</v>
      </c>
      <c r="I128" s="167"/>
      <c r="Z128" s="203"/>
      <c r="AA128" s="203"/>
      <c r="AB128" s="203"/>
      <c r="AC128" s="203"/>
      <c r="AD128" s="203"/>
      <c r="AE128" s="203"/>
      <c r="AF128" s="203"/>
    </row>
    <row r="129" spans="1:11" x14ac:dyDescent="0.3">
      <c r="C129" s="212" t="s">
        <v>174</v>
      </c>
      <c r="I129" s="167"/>
    </row>
    <row r="130" spans="1:11" x14ac:dyDescent="0.3">
      <c r="C130" s="212"/>
      <c r="I130" s="167"/>
    </row>
    <row r="131" spans="1:11" ht="16.5" thickBot="1" x14ac:dyDescent="0.35">
      <c r="K131" s="169"/>
    </row>
    <row r="132" spans="1:11" ht="16.5" thickTop="1" x14ac:dyDescent="0.3"/>
    <row r="135" spans="1:11" ht="16.5" thickBot="1" x14ac:dyDescent="0.35">
      <c r="A135" s="169"/>
      <c r="B135" s="169"/>
      <c r="C135" s="169"/>
      <c r="D135" s="169"/>
      <c r="E135" s="169"/>
      <c r="F135" s="169"/>
      <c r="G135" s="169"/>
      <c r="H135" s="169"/>
      <c r="I135" s="169"/>
      <c r="J135" s="169"/>
    </row>
    <row r="136" spans="1:11" ht="16.5" thickTop="1" x14ac:dyDescent="0.3">
      <c r="I136" s="155" t="s">
        <v>127</v>
      </c>
    </row>
    <row r="137" spans="1:11" x14ac:dyDescent="0.3">
      <c r="I137" s="165"/>
    </row>
    <row r="138" spans="1:11" x14ac:dyDescent="0.3">
      <c r="A138" s="168" t="s">
        <v>121</v>
      </c>
      <c r="I138" s="167">
        <f>SUM(I10:I135)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6"/>
  <sheetViews>
    <sheetView topLeftCell="A40" zoomScale="85" zoomScaleNormal="85" workbookViewId="0">
      <selection activeCell="H51" sqref="H51"/>
    </sheetView>
  </sheetViews>
  <sheetFormatPr defaultColWidth="9.33203125" defaultRowHeight="15.75" x14ac:dyDescent="0.3"/>
  <cols>
    <col min="1" max="1" width="15" style="155" customWidth="1"/>
    <col min="2" max="2" width="6.33203125" style="155" customWidth="1"/>
    <col min="3" max="3" width="134.83203125" style="155" customWidth="1"/>
    <col min="4" max="4" width="7.83203125" style="155" customWidth="1"/>
    <col min="5" max="6" width="9.33203125" style="155"/>
    <col min="7" max="7" width="18.33203125" style="155" customWidth="1"/>
    <col min="8" max="8" width="9.33203125" style="155"/>
    <col min="9" max="9" width="22.6640625" style="155" customWidth="1"/>
    <col min="10" max="10" width="14.5" style="155" customWidth="1"/>
    <col min="11" max="11" width="12" style="155" hidden="1" customWidth="1"/>
    <col min="12" max="12" width="0" style="155" hidden="1" customWidth="1"/>
    <col min="13" max="13" width="12.33203125" style="155" hidden="1" customWidth="1"/>
    <col min="14" max="14" width="0" style="155" hidden="1" customWidth="1"/>
    <col min="15" max="15" width="15.6640625" style="155" hidden="1" customWidth="1"/>
    <col min="16" max="16" width="0" style="155" hidden="1" customWidth="1"/>
    <col min="17" max="17" width="12.6640625" style="155" hidden="1" customWidth="1"/>
    <col min="18" max="22" width="0" style="155" hidden="1" customWidth="1"/>
    <col min="23" max="23" width="9" hidden="1" customWidth="1"/>
    <col min="24" max="29" width="9" customWidth="1"/>
    <col min="30" max="16384" width="9.33203125" style="155"/>
  </cols>
  <sheetData>
    <row r="1" spans="1:29" x14ac:dyDescent="0.3">
      <c r="K1" s="155" t="s">
        <v>151</v>
      </c>
      <c r="M1" s="155" t="s">
        <v>138</v>
      </c>
      <c r="O1" s="155" t="s">
        <v>137</v>
      </c>
      <c r="Q1" s="155" t="s">
        <v>136</v>
      </c>
    </row>
    <row r="3" spans="1:29" ht="18.75" x14ac:dyDescent="0.3">
      <c r="C3" s="164" t="s">
        <v>126</v>
      </c>
    </row>
    <row r="4" spans="1:29" ht="18.75" x14ac:dyDescent="0.3">
      <c r="C4" s="164"/>
    </row>
    <row r="5" spans="1:29" x14ac:dyDescent="0.3">
      <c r="A5" s="161" t="s">
        <v>134</v>
      </c>
      <c r="B5" s="224" t="s">
        <v>193</v>
      </c>
      <c r="C5" s="165"/>
      <c r="I5" s="165"/>
      <c r="V5" s="207"/>
      <c r="W5" s="207"/>
      <c r="X5" s="207"/>
      <c r="Y5" s="207"/>
      <c r="Z5" s="207"/>
      <c r="AA5" s="207"/>
      <c r="AB5" s="207"/>
      <c r="AC5" s="155"/>
    </row>
    <row r="6" spans="1:29" x14ac:dyDescent="0.3">
      <c r="A6" s="161"/>
      <c r="B6" s="165"/>
      <c r="C6" s="165"/>
      <c r="I6" s="165"/>
      <c r="V6" s="207"/>
      <c r="W6" s="207"/>
      <c r="X6" s="207"/>
      <c r="Y6" s="207"/>
      <c r="Z6" s="207"/>
      <c r="AA6" s="207"/>
      <c r="AB6" s="207"/>
      <c r="AC6" s="155"/>
    </row>
    <row r="7" spans="1:29" x14ac:dyDescent="0.3">
      <c r="A7" s="155" t="s">
        <v>132</v>
      </c>
      <c r="C7" s="155" t="s">
        <v>96</v>
      </c>
      <c r="I7" s="165"/>
      <c r="V7" s="207"/>
      <c r="W7" s="207"/>
      <c r="X7" s="207"/>
      <c r="Y7" s="207"/>
      <c r="Z7" s="207"/>
      <c r="AA7" s="207"/>
      <c r="AB7" s="207"/>
      <c r="AC7" s="155"/>
    </row>
    <row r="8" spans="1:29" x14ac:dyDescent="0.3">
      <c r="A8" s="161"/>
      <c r="B8" s="165"/>
      <c r="E8" s="192" t="s">
        <v>131</v>
      </c>
      <c r="F8" s="192"/>
      <c r="G8" s="192" t="s">
        <v>130</v>
      </c>
      <c r="I8" s="165" t="s">
        <v>129</v>
      </c>
      <c r="V8" s="207"/>
      <c r="W8" s="207"/>
      <c r="X8" s="207"/>
      <c r="Y8" s="207"/>
      <c r="Z8" s="207"/>
      <c r="AA8" s="207"/>
      <c r="AB8" s="207"/>
      <c r="AC8" s="155"/>
    </row>
    <row r="9" spans="1:29" x14ac:dyDescent="0.3">
      <c r="A9" s="216">
        <v>7</v>
      </c>
      <c r="B9" s="165"/>
      <c r="C9" s="177" t="s">
        <v>191</v>
      </c>
      <c r="D9" s="168"/>
      <c r="E9" s="225">
        <v>1</v>
      </c>
      <c r="F9" s="175"/>
      <c r="G9" s="241">
        <v>0</v>
      </c>
      <c r="H9" s="175"/>
      <c r="I9" s="167">
        <f>E9*G9</f>
        <v>0</v>
      </c>
      <c r="V9" s="207"/>
      <c r="W9" s="207"/>
      <c r="X9" s="207"/>
      <c r="Y9" s="207"/>
      <c r="Z9" s="207"/>
      <c r="AA9" s="207"/>
      <c r="AB9" s="207"/>
      <c r="AC9" s="155"/>
    </row>
    <row r="10" spans="1:29" x14ac:dyDescent="0.3">
      <c r="A10" s="161"/>
      <c r="B10" s="165"/>
      <c r="C10" s="222" t="s">
        <v>188</v>
      </c>
      <c r="E10" s="196"/>
      <c r="F10" s="194"/>
      <c r="G10" s="193"/>
      <c r="I10" s="184"/>
      <c r="V10" s="207"/>
      <c r="W10" s="207"/>
      <c r="X10" s="207"/>
      <c r="Y10" s="207"/>
      <c r="Z10" s="207"/>
      <c r="AA10" s="207"/>
      <c r="AB10" s="207"/>
      <c r="AC10" s="155"/>
    </row>
    <row r="11" spans="1:29" x14ac:dyDescent="0.3">
      <c r="A11" s="161"/>
      <c r="B11" s="165"/>
      <c r="C11" s="222" t="s">
        <v>186</v>
      </c>
      <c r="E11" s="196"/>
      <c r="F11" s="194"/>
      <c r="G11" s="193"/>
      <c r="I11" s="184"/>
      <c r="V11" s="207"/>
      <c r="W11" s="207"/>
      <c r="X11" s="207"/>
      <c r="Y11" s="207"/>
      <c r="Z11" s="207"/>
      <c r="AA11" s="207"/>
      <c r="AB11" s="207"/>
      <c r="AC11" s="155"/>
    </row>
    <row r="12" spans="1:29" x14ac:dyDescent="0.3">
      <c r="A12" s="161"/>
      <c r="B12" s="165"/>
      <c r="C12" s="222" t="s">
        <v>190</v>
      </c>
      <c r="E12" s="196"/>
      <c r="F12" s="194"/>
      <c r="G12" s="193"/>
      <c r="I12" s="184"/>
      <c r="V12" s="207"/>
      <c r="W12" s="207"/>
      <c r="X12" s="207"/>
      <c r="Y12" s="207"/>
      <c r="Z12" s="207"/>
      <c r="AA12" s="207"/>
      <c r="AB12" s="207"/>
      <c r="AC12" s="155"/>
    </row>
    <row r="13" spans="1:29" x14ac:dyDescent="0.3">
      <c r="A13" s="161"/>
      <c r="B13" s="165"/>
      <c r="C13" s="222" t="s">
        <v>187</v>
      </c>
      <c r="E13" s="196"/>
      <c r="F13" s="194"/>
      <c r="G13" s="193"/>
      <c r="I13" s="184"/>
      <c r="V13" s="207"/>
      <c r="W13" s="207"/>
      <c r="X13" s="207"/>
      <c r="Y13" s="207"/>
      <c r="Z13" s="207"/>
      <c r="AA13" s="207"/>
      <c r="AB13" s="207"/>
      <c r="AC13" s="155"/>
    </row>
    <row r="14" spans="1:29" x14ac:dyDescent="0.3">
      <c r="A14" s="161"/>
      <c r="B14" s="165"/>
      <c r="C14" s="223" t="s">
        <v>189</v>
      </c>
      <c r="E14" s="193"/>
      <c r="F14" s="193"/>
      <c r="G14" s="193"/>
      <c r="I14" s="165"/>
      <c r="V14" s="207"/>
      <c r="W14" s="207"/>
      <c r="X14" s="207"/>
      <c r="Y14" s="207"/>
      <c r="Z14" s="207"/>
      <c r="AA14" s="207"/>
      <c r="AB14" s="207"/>
      <c r="AC14" s="155"/>
    </row>
    <row r="15" spans="1:29" ht="18.75" x14ac:dyDescent="0.3">
      <c r="C15" s="164"/>
      <c r="W15" s="207"/>
      <c r="X15" s="207"/>
      <c r="Y15" s="207"/>
      <c r="Z15" s="207"/>
      <c r="AA15" s="207"/>
      <c r="AB15" s="207"/>
      <c r="AC15" s="207"/>
    </row>
    <row r="16" spans="1:29" x14ac:dyDescent="0.3">
      <c r="A16" s="161" t="s">
        <v>134</v>
      </c>
      <c r="B16" s="183" t="s">
        <v>155</v>
      </c>
      <c r="Q16" s="174"/>
    </row>
    <row r="17" spans="1:29" x14ac:dyDescent="0.3">
      <c r="A17" s="165"/>
      <c r="B17" s="165"/>
      <c r="Q17" s="174"/>
    </row>
    <row r="18" spans="1:29" x14ac:dyDescent="0.3">
      <c r="A18" s="155" t="s">
        <v>132</v>
      </c>
      <c r="C18" s="155" t="s">
        <v>96</v>
      </c>
      <c r="G18" s="178"/>
      <c r="I18" s="165"/>
      <c r="Q18" s="174"/>
    </row>
    <row r="19" spans="1:29" x14ac:dyDescent="0.3">
      <c r="A19" s="173">
        <v>6</v>
      </c>
      <c r="B19" s="172"/>
      <c r="C19" s="188" t="s">
        <v>142</v>
      </c>
      <c r="D19" s="172"/>
      <c r="E19" s="173"/>
      <c r="F19" s="172"/>
      <c r="G19" s="171"/>
      <c r="H19" s="170"/>
      <c r="I19" s="166"/>
      <c r="J19" s="170"/>
      <c r="Q19" s="174"/>
    </row>
    <row r="20" spans="1:29" x14ac:dyDescent="0.3">
      <c r="C20" s="217" t="s">
        <v>216</v>
      </c>
      <c r="D20" s="175"/>
      <c r="E20" s="163">
        <v>1</v>
      </c>
      <c r="F20" s="168"/>
      <c r="G20" s="241">
        <v>0</v>
      </c>
      <c r="H20" s="204"/>
      <c r="I20" s="167">
        <f>E20*G20</f>
        <v>0</v>
      </c>
      <c r="K20" s="174"/>
      <c r="L20" s="174"/>
      <c r="M20" s="174"/>
      <c r="N20" s="174"/>
      <c r="O20" s="174"/>
      <c r="P20" s="174"/>
      <c r="Q20" s="179"/>
    </row>
    <row r="21" spans="1:29" x14ac:dyDescent="0.3">
      <c r="C21" s="217"/>
      <c r="D21" s="175"/>
      <c r="E21" s="163"/>
      <c r="F21" s="168"/>
      <c r="G21" s="176"/>
      <c r="H21" s="204"/>
      <c r="I21" s="167"/>
      <c r="K21" s="174"/>
      <c r="L21" s="174"/>
      <c r="M21" s="174"/>
      <c r="N21" s="174"/>
      <c r="O21" s="174"/>
      <c r="P21" s="174"/>
      <c r="Q21" s="179"/>
      <c r="W21" s="207"/>
      <c r="X21" s="207"/>
      <c r="Y21" s="207"/>
      <c r="Z21" s="207"/>
      <c r="AA21" s="207"/>
      <c r="AB21" s="207"/>
      <c r="AC21" s="207"/>
    </row>
    <row r="22" spans="1:29" x14ac:dyDescent="0.3">
      <c r="C22" s="217"/>
      <c r="D22" s="175"/>
      <c r="E22" s="163"/>
      <c r="F22" s="168"/>
      <c r="G22" s="176"/>
      <c r="H22" s="204"/>
      <c r="I22" s="167"/>
      <c r="K22" s="174"/>
      <c r="L22" s="174"/>
      <c r="M22" s="174"/>
      <c r="N22" s="174"/>
      <c r="O22" s="174"/>
      <c r="P22" s="174"/>
      <c r="Q22" s="179"/>
      <c r="W22" s="207"/>
      <c r="X22" s="207"/>
      <c r="Y22" s="207"/>
      <c r="Z22" s="207"/>
      <c r="AA22" s="207"/>
      <c r="AB22" s="207"/>
      <c r="AC22" s="207"/>
    </row>
    <row r="23" spans="1:29" x14ac:dyDescent="0.3">
      <c r="A23" s="161" t="s">
        <v>134</v>
      </c>
      <c r="B23" s="224" t="s">
        <v>194</v>
      </c>
      <c r="C23" s="165"/>
      <c r="I23" s="165"/>
      <c r="K23" s="174"/>
      <c r="L23" s="174"/>
      <c r="M23" s="174"/>
      <c r="N23" s="174"/>
      <c r="O23" s="174"/>
      <c r="P23" s="174"/>
      <c r="Q23" s="179"/>
      <c r="W23" s="207"/>
      <c r="X23" s="207"/>
      <c r="Y23" s="207"/>
      <c r="Z23" s="207"/>
      <c r="AA23" s="207"/>
      <c r="AB23" s="207"/>
      <c r="AC23" s="207"/>
    </row>
    <row r="24" spans="1:29" x14ac:dyDescent="0.3">
      <c r="A24" s="161"/>
      <c r="B24" s="165"/>
      <c r="C24" s="165"/>
      <c r="I24" s="165"/>
      <c r="K24" s="174"/>
      <c r="L24" s="174"/>
      <c r="M24" s="174"/>
      <c r="N24" s="174"/>
      <c r="O24" s="174"/>
      <c r="P24" s="174"/>
      <c r="Q24" s="179"/>
      <c r="W24" s="207"/>
      <c r="X24" s="207"/>
      <c r="Y24" s="207"/>
      <c r="Z24" s="207"/>
      <c r="AA24" s="207"/>
      <c r="AB24" s="207"/>
      <c r="AC24" s="207"/>
    </row>
    <row r="25" spans="1:29" x14ac:dyDescent="0.3">
      <c r="A25" s="155" t="s">
        <v>132</v>
      </c>
      <c r="C25" s="155" t="s">
        <v>96</v>
      </c>
      <c r="I25" s="165"/>
      <c r="K25" s="174"/>
      <c r="L25" s="174"/>
      <c r="M25" s="174"/>
      <c r="N25" s="174"/>
      <c r="O25" s="174"/>
      <c r="P25" s="174"/>
      <c r="Q25" s="179"/>
      <c r="W25" s="207"/>
      <c r="X25" s="207"/>
      <c r="Y25" s="207"/>
      <c r="Z25" s="207"/>
      <c r="AA25" s="207"/>
      <c r="AB25" s="207"/>
      <c r="AC25" s="207"/>
    </row>
    <row r="26" spans="1:29" x14ac:dyDescent="0.3">
      <c r="A26" s="161"/>
      <c r="B26" s="165"/>
      <c r="E26" s="192"/>
      <c r="F26" s="192"/>
      <c r="G26" s="192"/>
      <c r="I26" s="165"/>
      <c r="K26" s="174"/>
      <c r="L26" s="174"/>
      <c r="M26" s="174"/>
      <c r="N26" s="174"/>
      <c r="O26" s="174"/>
      <c r="P26" s="174"/>
      <c r="Q26" s="179"/>
      <c r="W26" s="207"/>
      <c r="X26" s="207"/>
      <c r="Y26" s="207"/>
      <c r="Z26" s="207"/>
      <c r="AA26" s="207"/>
      <c r="AB26" s="207"/>
      <c r="AC26" s="207"/>
    </row>
    <row r="27" spans="1:29" x14ac:dyDescent="0.3">
      <c r="A27" s="216">
        <v>7</v>
      </c>
      <c r="B27" s="165"/>
      <c r="C27" s="177" t="s">
        <v>191</v>
      </c>
      <c r="D27" s="168"/>
      <c r="E27" s="225">
        <v>1</v>
      </c>
      <c r="F27" s="175"/>
      <c r="G27" s="241">
        <v>0</v>
      </c>
      <c r="H27" s="175"/>
      <c r="I27" s="167">
        <f>E27*G27</f>
        <v>0</v>
      </c>
      <c r="K27" s="174"/>
      <c r="L27" s="174"/>
      <c r="M27" s="174"/>
      <c r="N27" s="174"/>
      <c r="O27" s="174"/>
      <c r="P27" s="174"/>
      <c r="Q27" s="179"/>
      <c r="W27" s="207"/>
      <c r="X27" s="207"/>
      <c r="Y27" s="207"/>
      <c r="Z27" s="207"/>
      <c r="AA27" s="207"/>
      <c r="AB27" s="207"/>
      <c r="AC27" s="207"/>
    </row>
    <row r="28" spans="1:29" x14ac:dyDescent="0.3">
      <c r="A28" s="161"/>
      <c r="B28" s="165"/>
      <c r="C28" s="222" t="s">
        <v>188</v>
      </c>
      <c r="E28" s="196"/>
      <c r="F28" s="194"/>
      <c r="G28" s="193"/>
      <c r="I28" s="184"/>
      <c r="K28" s="174"/>
      <c r="L28" s="174"/>
      <c r="M28" s="174"/>
      <c r="N28" s="174"/>
      <c r="O28" s="174"/>
      <c r="P28" s="174"/>
      <c r="Q28" s="179"/>
      <c r="W28" s="207"/>
      <c r="X28" s="207"/>
      <c r="Y28" s="207"/>
      <c r="Z28" s="207"/>
      <c r="AA28" s="207"/>
      <c r="AB28" s="207"/>
      <c r="AC28" s="207"/>
    </row>
    <row r="29" spans="1:29" x14ac:dyDescent="0.3">
      <c r="A29" s="161"/>
      <c r="B29" s="165"/>
      <c r="C29" s="222" t="s">
        <v>186</v>
      </c>
      <c r="E29" s="196"/>
      <c r="F29" s="194"/>
      <c r="G29" s="193"/>
      <c r="I29" s="184"/>
      <c r="K29" s="174"/>
      <c r="L29" s="174"/>
      <c r="M29" s="174"/>
      <c r="N29" s="174"/>
      <c r="O29" s="174"/>
      <c r="P29" s="174"/>
      <c r="Q29" s="179"/>
      <c r="W29" s="207"/>
      <c r="X29" s="207"/>
      <c r="Y29" s="207"/>
      <c r="Z29" s="207"/>
      <c r="AA29" s="207"/>
      <c r="AB29" s="207"/>
      <c r="AC29" s="207"/>
    </row>
    <row r="30" spans="1:29" x14ac:dyDescent="0.3">
      <c r="A30" s="161"/>
      <c r="B30" s="165"/>
      <c r="C30" s="222" t="s">
        <v>190</v>
      </c>
      <c r="E30" s="196"/>
      <c r="F30" s="194"/>
      <c r="G30" s="193"/>
      <c r="I30" s="184"/>
      <c r="K30" s="174"/>
      <c r="L30" s="174"/>
      <c r="M30" s="174"/>
      <c r="N30" s="174"/>
      <c r="O30" s="174"/>
      <c r="P30" s="174"/>
      <c r="Q30" s="179"/>
      <c r="W30" s="207"/>
      <c r="X30" s="207"/>
      <c r="Y30" s="207"/>
      <c r="Z30" s="207"/>
      <c r="AA30" s="207"/>
      <c r="AB30" s="207"/>
      <c r="AC30" s="207"/>
    </row>
    <row r="31" spans="1:29" x14ac:dyDescent="0.3">
      <c r="A31" s="161"/>
      <c r="B31" s="165"/>
      <c r="C31" s="222" t="s">
        <v>187</v>
      </c>
      <c r="E31" s="196"/>
      <c r="F31" s="194"/>
      <c r="G31" s="193"/>
      <c r="I31" s="184"/>
      <c r="K31" s="174"/>
      <c r="L31" s="174"/>
      <c r="M31" s="174"/>
      <c r="N31" s="174"/>
      <c r="O31" s="174"/>
      <c r="P31" s="174"/>
      <c r="Q31" s="179"/>
      <c r="W31" s="207"/>
      <c r="X31" s="207"/>
      <c r="Y31" s="207"/>
      <c r="Z31" s="207"/>
      <c r="AA31" s="207"/>
      <c r="AB31" s="207"/>
      <c r="AC31" s="207"/>
    </row>
    <row r="32" spans="1:29" x14ac:dyDescent="0.3">
      <c r="A32" s="161"/>
      <c r="B32" s="165"/>
      <c r="C32" s="223" t="s">
        <v>189</v>
      </c>
      <c r="E32" s="193"/>
      <c r="F32" s="193"/>
      <c r="G32" s="193"/>
      <c r="I32" s="165"/>
      <c r="K32" s="174"/>
      <c r="L32" s="174"/>
      <c r="M32" s="174"/>
      <c r="N32" s="174"/>
      <c r="O32" s="174"/>
      <c r="P32" s="174"/>
      <c r="Q32" s="179"/>
      <c r="W32" s="207"/>
      <c r="X32" s="207"/>
      <c r="Y32" s="207"/>
      <c r="Z32" s="207"/>
      <c r="AA32" s="207"/>
      <c r="AB32" s="207"/>
      <c r="AC32" s="207"/>
    </row>
    <row r="33" spans="1:29" x14ac:dyDescent="0.3">
      <c r="C33" s="191"/>
      <c r="E33" s="162"/>
      <c r="F33" s="162"/>
      <c r="G33" s="185"/>
      <c r="I33" s="165"/>
      <c r="Q33" s="174"/>
    </row>
    <row r="34" spans="1:29" x14ac:dyDescent="0.3">
      <c r="A34" s="161" t="s">
        <v>134</v>
      </c>
      <c r="B34" s="183" t="s">
        <v>154</v>
      </c>
      <c r="Q34" s="174"/>
    </row>
    <row r="35" spans="1:29" x14ac:dyDescent="0.3">
      <c r="A35" s="165"/>
      <c r="B35" s="165"/>
      <c r="Q35" s="174"/>
    </row>
    <row r="36" spans="1:29" x14ac:dyDescent="0.3">
      <c r="A36" s="155" t="s">
        <v>132</v>
      </c>
      <c r="C36" s="155" t="s">
        <v>96</v>
      </c>
      <c r="G36" s="178"/>
      <c r="I36" s="165"/>
      <c r="Q36" s="174"/>
    </row>
    <row r="37" spans="1:29" x14ac:dyDescent="0.3">
      <c r="A37" s="186"/>
      <c r="B37" s="165"/>
      <c r="C37" s="187"/>
      <c r="D37" s="165"/>
      <c r="E37" s="186"/>
      <c r="F37" s="165"/>
      <c r="G37" s="185"/>
      <c r="I37" s="184"/>
      <c r="Q37" s="174"/>
    </row>
    <row r="38" spans="1:29" x14ac:dyDescent="0.3">
      <c r="A38" s="163">
        <v>37</v>
      </c>
      <c r="B38" s="168"/>
      <c r="C38" s="177" t="s">
        <v>144</v>
      </c>
      <c r="D38" s="168"/>
      <c r="E38" s="163">
        <v>1</v>
      </c>
      <c r="F38" s="168"/>
      <c r="G38" s="241">
        <v>0</v>
      </c>
      <c r="H38" s="175"/>
      <c r="I38" s="167">
        <f>E38*G38</f>
        <v>0</v>
      </c>
      <c r="K38" s="174"/>
      <c r="M38" s="174"/>
      <c r="O38" s="174"/>
      <c r="P38" s="180"/>
      <c r="Q38" s="179"/>
    </row>
    <row r="39" spans="1:29" x14ac:dyDescent="0.3">
      <c r="C39" s="205" t="s">
        <v>156</v>
      </c>
      <c r="E39" s="186"/>
      <c r="F39" s="165"/>
      <c r="G39" s="189"/>
      <c r="H39" s="206"/>
      <c r="I39" s="184"/>
      <c r="Q39" s="174"/>
    </row>
    <row r="40" spans="1:29" x14ac:dyDescent="0.3">
      <c r="C40" s="205"/>
      <c r="E40" s="186"/>
      <c r="F40" s="165"/>
      <c r="G40" s="189"/>
      <c r="H40" s="206"/>
      <c r="I40" s="184"/>
      <c r="Q40" s="174"/>
      <c r="W40" s="203"/>
      <c r="X40" s="203"/>
      <c r="Y40" s="203"/>
      <c r="Z40" s="203"/>
      <c r="AA40" s="203"/>
      <c r="AB40" s="203"/>
      <c r="AC40" s="203"/>
    </row>
    <row r="41" spans="1:29" x14ac:dyDescent="0.3">
      <c r="C41" s="205"/>
      <c r="E41" s="186"/>
      <c r="F41" s="165"/>
      <c r="G41" s="189"/>
      <c r="H41" s="206"/>
      <c r="I41" s="184"/>
      <c r="Q41" s="174"/>
      <c r="W41" s="203"/>
      <c r="X41" s="203"/>
      <c r="Y41" s="203"/>
      <c r="Z41" s="203"/>
      <c r="AA41" s="203"/>
      <c r="AB41" s="203"/>
      <c r="AC41" s="203"/>
    </row>
    <row r="42" spans="1:29" x14ac:dyDescent="0.3">
      <c r="A42" s="161" t="s">
        <v>134</v>
      </c>
      <c r="B42" s="194" t="s">
        <v>218</v>
      </c>
      <c r="Q42" s="174"/>
      <c r="W42" s="203"/>
      <c r="X42" s="203"/>
      <c r="Y42" s="203"/>
      <c r="Z42" s="203"/>
      <c r="AA42" s="203"/>
      <c r="AB42" s="203"/>
      <c r="AC42" s="203"/>
    </row>
    <row r="43" spans="1:29" x14ac:dyDescent="0.3">
      <c r="Q43" s="174"/>
      <c r="W43" s="203"/>
      <c r="X43" s="203"/>
      <c r="Y43" s="203"/>
      <c r="Z43" s="203"/>
      <c r="AA43" s="203"/>
      <c r="AB43" s="203"/>
      <c r="AC43" s="203"/>
    </row>
    <row r="44" spans="1:29" x14ac:dyDescent="0.3">
      <c r="A44" s="155" t="s">
        <v>132</v>
      </c>
      <c r="C44" s="215" t="s">
        <v>96</v>
      </c>
      <c r="Q44" s="174"/>
      <c r="W44" s="203"/>
      <c r="X44" s="203"/>
      <c r="Y44" s="203"/>
      <c r="Z44" s="203"/>
      <c r="AA44" s="203"/>
      <c r="AB44" s="203"/>
      <c r="AC44" s="203"/>
    </row>
    <row r="45" spans="1:29" x14ac:dyDescent="0.3">
      <c r="C45" s="214"/>
      <c r="Q45" s="174"/>
      <c r="W45" s="203"/>
      <c r="X45" s="203"/>
      <c r="Y45" s="203"/>
      <c r="Z45" s="203"/>
      <c r="AA45" s="203"/>
      <c r="AB45" s="203"/>
      <c r="AC45" s="203"/>
    </row>
    <row r="46" spans="1:29" x14ac:dyDescent="0.3">
      <c r="A46" s="232">
        <v>8</v>
      </c>
      <c r="C46" s="168" t="s">
        <v>162</v>
      </c>
      <c r="E46" s="211">
        <v>1</v>
      </c>
      <c r="G46" s="241">
        <v>0</v>
      </c>
      <c r="I46" s="167">
        <f>E46*G46</f>
        <v>0</v>
      </c>
      <c r="Q46" s="174"/>
      <c r="W46" s="203"/>
      <c r="X46" s="203"/>
      <c r="Y46" s="203"/>
      <c r="Z46" s="203"/>
      <c r="AA46" s="203"/>
      <c r="AB46" s="203"/>
      <c r="AC46" s="203"/>
    </row>
    <row r="47" spans="1:29" x14ac:dyDescent="0.3">
      <c r="C47" s="192" t="s">
        <v>161</v>
      </c>
      <c r="I47" s="167"/>
      <c r="Q47" s="174"/>
      <c r="W47" s="203"/>
      <c r="X47" s="203"/>
      <c r="Y47" s="203"/>
      <c r="Z47" s="203"/>
      <c r="AA47" s="203"/>
      <c r="AB47" s="203"/>
      <c r="AC47" s="203"/>
    </row>
    <row r="48" spans="1:29" x14ac:dyDescent="0.3">
      <c r="C48" s="192" t="s">
        <v>164</v>
      </c>
      <c r="I48" s="167"/>
      <c r="Q48" s="174"/>
      <c r="W48" s="203"/>
      <c r="X48" s="203"/>
      <c r="Y48" s="203"/>
      <c r="Z48" s="203"/>
      <c r="AA48" s="203"/>
      <c r="AB48" s="203"/>
      <c r="AC48" s="203"/>
    </row>
    <row r="49" spans="1:29" x14ac:dyDescent="0.3">
      <c r="C49" s="210" t="s">
        <v>165</v>
      </c>
      <c r="I49" s="167"/>
      <c r="Q49" s="174"/>
      <c r="W49" s="203"/>
      <c r="X49" s="203"/>
      <c r="Y49" s="203"/>
      <c r="Z49" s="203"/>
      <c r="AA49" s="203"/>
      <c r="AB49" s="203"/>
      <c r="AC49" s="203"/>
    </row>
    <row r="50" spans="1:29" x14ac:dyDescent="0.3">
      <c r="C50" s="210"/>
      <c r="I50" s="167"/>
      <c r="Q50" s="174"/>
      <c r="W50" s="203"/>
      <c r="X50" s="203"/>
      <c r="Y50" s="203"/>
      <c r="Z50" s="203"/>
      <c r="AA50" s="203"/>
      <c r="AB50" s="203"/>
      <c r="AC50" s="203"/>
    </row>
    <row r="51" spans="1:29" x14ac:dyDescent="0.3">
      <c r="C51" s="210"/>
      <c r="I51" s="167"/>
      <c r="Q51" s="174"/>
      <c r="W51" s="203"/>
      <c r="X51" s="203"/>
      <c r="Y51" s="203"/>
      <c r="Z51" s="203"/>
      <c r="AA51" s="203"/>
      <c r="AB51" s="203"/>
      <c r="AC51" s="203"/>
    </row>
    <row r="52" spans="1:29" x14ac:dyDescent="0.3">
      <c r="A52" s="233">
        <v>9</v>
      </c>
      <c r="C52" s="168" t="s">
        <v>175</v>
      </c>
      <c r="E52" s="211">
        <v>1</v>
      </c>
      <c r="G52" s="241">
        <v>0</v>
      </c>
      <c r="I52" s="167">
        <f>E52*G52</f>
        <v>0</v>
      </c>
      <c r="Q52" s="174"/>
      <c r="W52" s="203"/>
      <c r="X52" s="203"/>
      <c r="Y52" s="203"/>
      <c r="Z52" s="203"/>
      <c r="AA52" s="203"/>
      <c r="AB52" s="203"/>
      <c r="AC52" s="203"/>
    </row>
    <row r="53" spans="1:29" x14ac:dyDescent="0.3">
      <c r="C53" s="212" t="s">
        <v>171</v>
      </c>
      <c r="I53" s="167"/>
      <c r="Q53" s="174"/>
      <c r="W53" s="203"/>
      <c r="X53" s="203"/>
      <c r="Y53" s="203"/>
      <c r="Z53" s="203"/>
      <c r="AA53" s="203"/>
      <c r="AB53" s="203"/>
      <c r="AC53" s="203"/>
    </row>
    <row r="54" spans="1:29" x14ac:dyDescent="0.3">
      <c r="C54" s="212" t="s">
        <v>172</v>
      </c>
      <c r="I54" s="167"/>
      <c r="Q54" s="174"/>
      <c r="W54" s="203"/>
      <c r="X54" s="203"/>
      <c r="Y54" s="203"/>
      <c r="Z54" s="203"/>
      <c r="AA54" s="203"/>
      <c r="AB54" s="203"/>
      <c r="AC54" s="203"/>
    </row>
    <row r="55" spans="1:29" x14ac:dyDescent="0.3">
      <c r="C55" s="212" t="s">
        <v>173</v>
      </c>
      <c r="I55" s="167"/>
      <c r="Q55" s="174"/>
      <c r="W55" s="203"/>
      <c r="X55" s="203"/>
      <c r="Y55" s="203"/>
      <c r="Z55" s="203"/>
      <c r="AA55" s="203"/>
      <c r="AB55" s="203"/>
      <c r="AC55" s="203"/>
    </row>
    <row r="56" spans="1:29" x14ac:dyDescent="0.3">
      <c r="C56" s="212" t="s">
        <v>174</v>
      </c>
      <c r="I56" s="167"/>
      <c r="Q56" s="174"/>
      <c r="W56" s="203"/>
      <c r="X56" s="203"/>
      <c r="Y56" s="203"/>
      <c r="Z56" s="203"/>
      <c r="AA56" s="203"/>
      <c r="AB56" s="203"/>
      <c r="AC56" s="203"/>
    </row>
    <row r="57" spans="1:29" x14ac:dyDescent="0.3">
      <c r="C57" s="205"/>
      <c r="E57" s="186"/>
      <c r="F57" s="165"/>
      <c r="G57" s="189"/>
      <c r="H57" s="206"/>
      <c r="I57" s="184"/>
      <c r="Q57" s="174"/>
      <c r="W57" s="203"/>
      <c r="X57" s="203"/>
      <c r="Y57" s="203"/>
      <c r="Z57" s="203"/>
      <c r="AA57" s="203"/>
      <c r="AB57" s="203"/>
      <c r="AC57" s="203"/>
    </row>
    <row r="58" spans="1:29" x14ac:dyDescent="0.3">
      <c r="A58" s="186"/>
      <c r="B58" s="165"/>
      <c r="C58" s="187"/>
      <c r="D58" s="165"/>
      <c r="Q58" s="174"/>
    </row>
    <row r="59" spans="1:29" x14ac:dyDescent="0.3">
      <c r="A59" s="161" t="s">
        <v>134</v>
      </c>
      <c r="B59" s="183" t="s">
        <v>153</v>
      </c>
      <c r="Q59" s="174"/>
    </row>
    <row r="60" spans="1:29" x14ac:dyDescent="0.3">
      <c r="A60" s="165"/>
      <c r="B60" s="165"/>
      <c r="Q60" s="174"/>
    </row>
    <row r="61" spans="1:29" x14ac:dyDescent="0.3">
      <c r="A61" s="155" t="s">
        <v>132</v>
      </c>
      <c r="C61" s="155" t="s">
        <v>96</v>
      </c>
      <c r="G61" s="178"/>
      <c r="I61" s="165"/>
      <c r="Q61" s="174"/>
    </row>
    <row r="62" spans="1:29" x14ac:dyDescent="0.3">
      <c r="A62" s="173">
        <v>38</v>
      </c>
      <c r="B62" s="172"/>
      <c r="C62" s="188" t="s">
        <v>142</v>
      </c>
      <c r="D62" s="172"/>
      <c r="E62" s="173"/>
      <c r="F62" s="172"/>
      <c r="G62" s="171"/>
      <c r="H62" s="170"/>
      <c r="I62" s="166"/>
      <c r="Q62" s="174"/>
    </row>
    <row r="63" spans="1:29" x14ac:dyDescent="0.3">
      <c r="C63" s="168" t="s">
        <v>157</v>
      </c>
      <c r="D63" s="175"/>
      <c r="E63" s="196">
        <v>1</v>
      </c>
      <c r="F63" s="194"/>
      <c r="G63" s="241">
        <v>0</v>
      </c>
      <c r="H63" s="204"/>
      <c r="I63" s="167">
        <f>E63*G63</f>
        <v>0</v>
      </c>
      <c r="K63" s="174"/>
      <c r="L63" s="174"/>
      <c r="M63" s="174"/>
      <c r="N63" s="174"/>
      <c r="O63" s="174"/>
      <c r="P63" s="180"/>
      <c r="Q63" s="179"/>
    </row>
    <row r="64" spans="1:29" x14ac:dyDescent="0.3">
      <c r="Q64" s="174"/>
    </row>
    <row r="65" spans="1:29" x14ac:dyDescent="0.3">
      <c r="A65" s="186"/>
      <c r="B65" s="165"/>
      <c r="C65" s="187"/>
      <c r="D65" s="165"/>
      <c r="E65" s="186"/>
      <c r="F65" s="165"/>
      <c r="G65" s="185"/>
      <c r="I65" s="184"/>
      <c r="Q65" s="174"/>
    </row>
    <row r="66" spans="1:29" x14ac:dyDescent="0.3">
      <c r="A66" s="161" t="s">
        <v>134</v>
      </c>
      <c r="B66" s="183" t="s">
        <v>152</v>
      </c>
      <c r="Q66" s="174"/>
    </row>
    <row r="67" spans="1:29" x14ac:dyDescent="0.3">
      <c r="A67" s="165"/>
      <c r="B67" s="165"/>
      <c r="Q67" s="174"/>
    </row>
    <row r="68" spans="1:29" x14ac:dyDescent="0.3">
      <c r="A68" s="155" t="s">
        <v>132</v>
      </c>
      <c r="C68" s="155" t="s">
        <v>96</v>
      </c>
      <c r="G68" s="178"/>
      <c r="I68" s="165"/>
      <c r="Q68" s="174"/>
    </row>
    <row r="69" spans="1:29" x14ac:dyDescent="0.3">
      <c r="C69" s="181"/>
      <c r="P69" s="180"/>
      <c r="Q69" s="179"/>
    </row>
    <row r="70" spans="1:29" x14ac:dyDescent="0.3">
      <c r="A70" s="163">
        <v>46</v>
      </c>
      <c r="B70" s="168"/>
      <c r="C70" s="177" t="s">
        <v>158</v>
      </c>
      <c r="D70" s="168"/>
      <c r="E70" s="196">
        <v>1</v>
      </c>
      <c r="F70" s="194"/>
      <c r="G70" s="241">
        <v>0</v>
      </c>
      <c r="H70" s="204"/>
      <c r="I70" s="167">
        <f>E70*G70</f>
        <v>0</v>
      </c>
      <c r="K70" s="179"/>
      <c r="M70" s="174"/>
      <c r="O70" s="182"/>
      <c r="P70" s="180"/>
      <c r="Q70" s="179"/>
    </row>
    <row r="71" spans="1:29" x14ac:dyDescent="0.3">
      <c r="C71" s="219" t="s">
        <v>178</v>
      </c>
      <c r="H71" s="206"/>
    </row>
    <row r="72" spans="1:29" x14ac:dyDescent="0.3">
      <c r="C72" s="219"/>
      <c r="H72" s="206"/>
      <c r="W72" s="207"/>
      <c r="X72" s="207"/>
      <c r="Y72" s="207"/>
      <c r="Z72" s="207"/>
      <c r="AA72" s="207"/>
      <c r="AB72" s="207"/>
      <c r="AC72" s="207"/>
    </row>
    <row r="73" spans="1:29" x14ac:dyDescent="0.3">
      <c r="A73" s="155" t="s">
        <v>132</v>
      </c>
      <c r="C73" s="155" t="s">
        <v>96</v>
      </c>
      <c r="I73" s="165"/>
      <c r="W73" s="207"/>
      <c r="X73" s="207"/>
      <c r="Y73" s="207"/>
      <c r="Z73" s="207"/>
      <c r="AA73" s="207"/>
      <c r="AB73" s="207"/>
      <c r="AC73" s="207"/>
    </row>
    <row r="74" spans="1:29" x14ac:dyDescent="0.3">
      <c r="A74" s="161"/>
      <c r="B74" s="165"/>
      <c r="E74" s="192"/>
      <c r="F74" s="192"/>
      <c r="G74" s="192"/>
      <c r="I74" s="165"/>
      <c r="W74" s="207"/>
      <c r="X74" s="207"/>
      <c r="Y74" s="207"/>
      <c r="Z74" s="207"/>
      <c r="AA74" s="207"/>
      <c r="AB74" s="207"/>
      <c r="AC74" s="207"/>
    </row>
    <row r="75" spans="1:29" x14ac:dyDescent="0.3">
      <c r="A75" s="216">
        <v>7</v>
      </c>
      <c r="B75" s="165"/>
      <c r="C75" s="177" t="s">
        <v>191</v>
      </c>
      <c r="D75" s="168"/>
      <c r="E75" s="225">
        <v>1</v>
      </c>
      <c r="F75" s="175"/>
      <c r="G75" s="241">
        <v>0</v>
      </c>
      <c r="H75" s="175"/>
      <c r="I75" s="167">
        <f>E75*G75</f>
        <v>0</v>
      </c>
      <c r="W75" s="207"/>
      <c r="X75" s="207"/>
      <c r="Y75" s="207"/>
      <c r="Z75" s="207"/>
      <c r="AA75" s="207"/>
      <c r="AB75" s="207"/>
      <c r="AC75" s="207"/>
    </row>
    <row r="76" spans="1:29" x14ac:dyDescent="0.3">
      <c r="A76" s="161"/>
      <c r="B76" s="165"/>
      <c r="C76" s="222" t="s">
        <v>188</v>
      </c>
      <c r="E76" s="196"/>
      <c r="F76" s="194"/>
      <c r="G76" s="193"/>
      <c r="I76" s="184"/>
      <c r="W76" s="207"/>
      <c r="X76" s="207"/>
      <c r="Y76" s="207"/>
      <c r="Z76" s="207"/>
      <c r="AA76" s="207"/>
      <c r="AB76" s="207"/>
      <c r="AC76" s="207"/>
    </row>
    <row r="77" spans="1:29" x14ac:dyDescent="0.3">
      <c r="A77" s="161"/>
      <c r="B77" s="165"/>
      <c r="C77" s="222" t="s">
        <v>186</v>
      </c>
      <c r="E77" s="196"/>
      <c r="F77" s="194"/>
      <c r="G77" s="193"/>
      <c r="I77" s="184"/>
      <c r="W77" s="207"/>
      <c r="X77" s="207"/>
      <c r="Y77" s="207"/>
      <c r="Z77" s="207"/>
      <c r="AA77" s="207"/>
      <c r="AB77" s="207"/>
      <c r="AC77" s="207"/>
    </row>
    <row r="78" spans="1:29" x14ac:dyDescent="0.3">
      <c r="A78" s="161"/>
      <c r="B78" s="165"/>
      <c r="C78" s="222" t="s">
        <v>190</v>
      </c>
      <c r="E78" s="196"/>
      <c r="F78" s="194"/>
      <c r="G78" s="193"/>
      <c r="I78" s="184"/>
      <c r="W78" s="207"/>
      <c r="X78" s="207"/>
      <c r="Y78" s="207"/>
      <c r="Z78" s="207"/>
      <c r="AA78" s="207"/>
      <c r="AB78" s="207"/>
      <c r="AC78" s="207"/>
    </row>
    <row r="79" spans="1:29" x14ac:dyDescent="0.3">
      <c r="A79" s="161"/>
      <c r="B79" s="165"/>
      <c r="C79" s="222" t="s">
        <v>187</v>
      </c>
      <c r="E79" s="196"/>
      <c r="F79" s="194"/>
      <c r="G79" s="193"/>
      <c r="I79" s="184"/>
      <c r="W79" s="207"/>
      <c r="X79" s="207"/>
      <c r="Y79" s="207"/>
      <c r="Z79" s="207"/>
      <c r="AA79" s="207"/>
      <c r="AB79" s="207"/>
      <c r="AC79" s="207"/>
    </row>
    <row r="80" spans="1:29" x14ac:dyDescent="0.3">
      <c r="A80" s="161"/>
      <c r="B80" s="165"/>
      <c r="C80" s="223" t="s">
        <v>189</v>
      </c>
      <c r="E80" s="193"/>
      <c r="F80" s="193"/>
      <c r="G80" s="193"/>
      <c r="I80" s="165"/>
      <c r="W80" s="207"/>
      <c r="X80" s="207"/>
      <c r="Y80" s="207"/>
      <c r="Z80" s="207"/>
      <c r="AA80" s="207"/>
      <c r="AB80" s="207"/>
      <c r="AC80" s="207"/>
    </row>
    <row r="81" spans="1:29" x14ac:dyDescent="0.3">
      <c r="C81" s="219"/>
      <c r="H81" s="206"/>
      <c r="W81" s="207"/>
      <c r="X81" s="207"/>
      <c r="Y81" s="207"/>
      <c r="Z81" s="207"/>
      <c r="AA81" s="207"/>
      <c r="AB81" s="207"/>
      <c r="AC81" s="207"/>
    </row>
    <row r="82" spans="1:29" x14ac:dyDescent="0.3">
      <c r="C82" s="219"/>
      <c r="H82" s="206"/>
      <c r="W82" s="207"/>
      <c r="X82" s="207"/>
      <c r="Y82" s="207"/>
      <c r="Z82" s="207"/>
      <c r="AA82" s="207"/>
      <c r="AB82" s="207"/>
      <c r="AC82" s="207"/>
    </row>
    <row r="83" spans="1:29" x14ac:dyDescent="0.3">
      <c r="A83" s="161"/>
      <c r="B83" s="165"/>
      <c r="G83" s="178"/>
      <c r="I83" s="165"/>
    </row>
    <row r="84" spans="1:29" x14ac:dyDescent="0.3">
      <c r="C84" s="181"/>
      <c r="D84" s="165"/>
      <c r="E84" s="186"/>
      <c r="F84" s="165"/>
      <c r="G84" s="185"/>
      <c r="I84" s="184"/>
    </row>
    <row r="85" spans="1:29" ht="16.5" thickBot="1" x14ac:dyDescent="0.35">
      <c r="A85" s="169"/>
      <c r="B85" s="169"/>
      <c r="C85" s="169"/>
      <c r="D85" s="169"/>
      <c r="E85" s="169"/>
      <c r="F85" s="169"/>
      <c r="G85" s="169"/>
      <c r="H85" s="169"/>
      <c r="I85" s="169"/>
      <c r="J85" s="169"/>
    </row>
    <row r="86" spans="1:29" ht="16.5" thickTop="1" x14ac:dyDescent="0.3">
      <c r="I86" s="155" t="s">
        <v>127</v>
      </c>
    </row>
    <row r="87" spans="1:29" x14ac:dyDescent="0.3">
      <c r="I87" s="165"/>
    </row>
    <row r="88" spans="1:29" x14ac:dyDescent="0.3">
      <c r="A88" s="168" t="s">
        <v>121</v>
      </c>
      <c r="I88" s="167">
        <f>SUM(I9:I85)</f>
        <v>0</v>
      </c>
    </row>
    <row r="89" spans="1:29" x14ac:dyDescent="0.3">
      <c r="C89" s="181"/>
    </row>
    <row r="91" spans="1:29" x14ac:dyDescent="0.3">
      <c r="E91" s="186"/>
      <c r="F91" s="165"/>
      <c r="G91" s="185"/>
      <c r="I91" s="184"/>
    </row>
    <row r="92" spans="1:29" x14ac:dyDescent="0.3">
      <c r="E92" s="186"/>
      <c r="F92" s="165"/>
      <c r="G92" s="185"/>
      <c r="I92" s="184"/>
    </row>
    <row r="93" spans="1:29" x14ac:dyDescent="0.3">
      <c r="E93" s="186"/>
      <c r="G93" s="185"/>
      <c r="I93" s="184"/>
    </row>
    <row r="94" spans="1:29" x14ac:dyDescent="0.3">
      <c r="C94" s="201"/>
    </row>
    <row r="95" spans="1:29" x14ac:dyDescent="0.3">
      <c r="A95" s="186"/>
      <c r="B95" s="165"/>
      <c r="C95" s="200"/>
      <c r="D95" s="165"/>
      <c r="E95" s="186"/>
      <c r="F95" s="165"/>
      <c r="G95" s="185"/>
      <c r="I95" s="184"/>
    </row>
    <row r="96" spans="1:29" x14ac:dyDescent="0.3">
      <c r="A96" s="161"/>
      <c r="B96" s="183"/>
      <c r="C96" s="200"/>
    </row>
    <row r="97" spans="1:10" x14ac:dyDescent="0.3">
      <c r="A97" s="165"/>
      <c r="B97" s="165"/>
      <c r="C97" s="200"/>
    </row>
    <row r="98" spans="1:10" x14ac:dyDescent="0.3">
      <c r="C98" s="199"/>
      <c r="G98" s="178"/>
      <c r="I98" s="165"/>
    </row>
    <row r="99" spans="1:10" x14ac:dyDescent="0.3">
      <c r="A99" s="186"/>
      <c r="B99" s="165"/>
      <c r="C99" s="187"/>
      <c r="D99" s="165"/>
      <c r="E99" s="186"/>
      <c r="F99" s="165"/>
      <c r="G99" s="185"/>
      <c r="I99" s="184"/>
    </row>
    <row r="100" spans="1:10" x14ac:dyDescent="0.3">
      <c r="A100" s="186"/>
      <c r="B100" s="165"/>
      <c r="C100" s="198"/>
      <c r="E100" s="186"/>
      <c r="F100" s="165"/>
      <c r="G100" s="185"/>
      <c r="I100" s="184"/>
    </row>
    <row r="101" spans="1:10" x14ac:dyDescent="0.3">
      <c r="C101" s="198"/>
      <c r="E101" s="162"/>
      <c r="F101" s="162"/>
      <c r="G101" s="185"/>
      <c r="I101" s="165"/>
    </row>
    <row r="102" spans="1:10" x14ac:dyDescent="0.3">
      <c r="A102" s="186"/>
      <c r="B102" s="165"/>
      <c r="C102" s="198"/>
      <c r="G102" s="178"/>
      <c r="I102" s="165"/>
    </row>
    <row r="104" spans="1:10" x14ac:dyDescent="0.3">
      <c r="A104" s="186"/>
      <c r="B104" s="165"/>
      <c r="C104" s="187"/>
      <c r="E104" s="186"/>
      <c r="F104" s="165"/>
      <c r="G104" s="185"/>
      <c r="I104" s="184"/>
    </row>
    <row r="105" spans="1:10" x14ac:dyDescent="0.3">
      <c r="A105" s="186"/>
      <c r="B105" s="165"/>
      <c r="C105" s="181"/>
    </row>
    <row r="106" spans="1:10" x14ac:dyDescent="0.3">
      <c r="A106" s="186"/>
      <c r="B106" s="165"/>
      <c r="C106" s="181"/>
    </row>
    <row r="107" spans="1:10" x14ac:dyDescent="0.3">
      <c r="A107" s="186"/>
      <c r="B107" s="165"/>
      <c r="C107" s="181"/>
    </row>
    <row r="108" spans="1:10" x14ac:dyDescent="0.3">
      <c r="A108" s="186"/>
      <c r="B108" s="165"/>
      <c r="C108" s="187"/>
      <c r="D108" s="165"/>
      <c r="E108" s="186"/>
      <c r="F108" s="165"/>
      <c r="G108" s="185"/>
      <c r="I108" s="184"/>
    </row>
    <row r="109" spans="1:10" x14ac:dyDescent="0.3">
      <c r="C109" s="190"/>
      <c r="E109" s="186"/>
      <c r="F109" s="165"/>
      <c r="G109" s="185"/>
      <c r="I109" s="197"/>
    </row>
    <row r="110" spans="1:10" x14ac:dyDescent="0.3">
      <c r="C110" s="191"/>
      <c r="E110" s="162"/>
      <c r="F110" s="162"/>
      <c r="G110" s="185"/>
      <c r="I110" s="165"/>
    </row>
    <row r="112" spans="1:10" x14ac:dyDescent="0.3">
      <c r="A112" s="196"/>
      <c r="B112" s="194"/>
      <c r="C112" s="195"/>
      <c r="D112" s="194"/>
      <c r="E112" s="186"/>
      <c r="F112" s="165"/>
      <c r="G112" s="185"/>
      <c r="I112" s="184"/>
      <c r="J112" s="192"/>
    </row>
    <row r="113" spans="1:10" x14ac:dyDescent="0.3">
      <c r="A113" s="192"/>
      <c r="B113" s="192"/>
      <c r="C113" s="181"/>
      <c r="D113" s="192"/>
      <c r="E113" s="193"/>
      <c r="F113" s="193"/>
      <c r="G113" s="193"/>
      <c r="H113" s="192"/>
      <c r="I113" s="192"/>
      <c r="J113" s="192"/>
    </row>
    <row r="114" spans="1:10" x14ac:dyDescent="0.3">
      <c r="A114" s="192"/>
      <c r="B114" s="192"/>
      <c r="C114" s="181"/>
      <c r="D114" s="192"/>
      <c r="E114" s="192"/>
      <c r="F114" s="192"/>
      <c r="G114" s="192"/>
      <c r="H114" s="192"/>
      <c r="I114" s="192"/>
      <c r="J114" s="192"/>
    </row>
    <row r="115" spans="1:10" x14ac:dyDescent="0.3">
      <c r="A115" s="173"/>
      <c r="B115" s="172"/>
      <c r="C115" s="188"/>
      <c r="D115" s="172"/>
      <c r="E115" s="173"/>
      <c r="F115" s="172"/>
      <c r="G115" s="171"/>
      <c r="H115" s="170"/>
      <c r="I115" s="166"/>
    </row>
    <row r="116" spans="1:10" x14ac:dyDescent="0.3">
      <c r="A116" s="196"/>
      <c r="B116" s="194"/>
      <c r="C116" s="195"/>
      <c r="D116" s="194"/>
      <c r="E116" s="186"/>
      <c r="F116" s="165"/>
      <c r="G116" s="185"/>
      <c r="I116" s="184"/>
    </row>
    <row r="117" spans="1:10" x14ac:dyDescent="0.3">
      <c r="A117" s="192"/>
      <c r="B117" s="192"/>
      <c r="C117" s="181"/>
      <c r="D117" s="192"/>
      <c r="E117" s="193"/>
      <c r="F117" s="193"/>
      <c r="G117" s="193"/>
      <c r="H117" s="192"/>
      <c r="I117" s="192"/>
    </row>
    <row r="118" spans="1:10" x14ac:dyDescent="0.3">
      <c r="A118" s="192"/>
      <c r="B118" s="192"/>
      <c r="C118" s="181"/>
      <c r="D118" s="192"/>
      <c r="E118" s="192"/>
      <c r="F118" s="192"/>
      <c r="G118" s="192"/>
      <c r="H118" s="192"/>
      <c r="I118" s="192"/>
    </row>
    <row r="119" spans="1:10" x14ac:dyDescent="0.3">
      <c r="A119" s="196"/>
      <c r="B119" s="194"/>
      <c r="C119" s="195"/>
      <c r="D119" s="194"/>
      <c r="E119" s="186"/>
      <c r="F119" s="165"/>
      <c r="G119" s="185"/>
      <c r="I119" s="184"/>
    </row>
    <row r="120" spans="1:10" x14ac:dyDescent="0.3">
      <c r="A120" s="192"/>
      <c r="B120" s="192"/>
      <c r="C120" s="181"/>
      <c r="D120" s="192"/>
      <c r="E120" s="193"/>
      <c r="F120" s="193"/>
      <c r="G120" s="193"/>
      <c r="H120" s="192"/>
      <c r="I120" s="192"/>
    </row>
    <row r="121" spans="1:10" x14ac:dyDescent="0.3">
      <c r="C121" s="181"/>
    </row>
    <row r="122" spans="1:10" x14ac:dyDescent="0.3">
      <c r="C122" s="181"/>
    </row>
    <row r="123" spans="1:10" x14ac:dyDescent="0.3">
      <c r="C123" s="181"/>
    </row>
    <row r="125" spans="1:10" x14ac:dyDescent="0.3">
      <c r="A125" s="196"/>
      <c r="B125" s="194"/>
      <c r="C125" s="195"/>
      <c r="D125" s="194"/>
      <c r="E125" s="186"/>
      <c r="F125" s="165"/>
      <c r="G125" s="185"/>
      <c r="I125" s="184"/>
    </row>
    <row r="126" spans="1:10" x14ac:dyDescent="0.3">
      <c r="A126" s="192"/>
      <c r="B126" s="192"/>
      <c r="C126" s="181"/>
      <c r="D126" s="192"/>
      <c r="E126" s="193"/>
      <c r="F126" s="193"/>
      <c r="G126" s="193"/>
      <c r="H126" s="192"/>
      <c r="I126" s="192"/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 stavby</vt:lpstr>
      <vt:lpstr>HK-RDN-1 - SO-01-Elektronika</vt:lpstr>
      <vt:lpstr>Rekapitulace celkem</vt:lpstr>
      <vt:lpstr>1.PP - suterén</vt:lpstr>
      <vt:lpstr>1.NP - přízemí</vt:lpstr>
      <vt:lpstr>2.NP - patro</vt:lpstr>
      <vt:lpstr>'HK-RDN-1 - SO-01-Elektronika'!Názvy_tisku</vt:lpstr>
      <vt:lpstr>'Rekapitulace stavby'!Názvy_tisku</vt:lpstr>
      <vt:lpstr>'HK-RDN-1 - SO-01-Elektronika'!Oblast_tisku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Adéla</cp:lastModifiedBy>
  <cp:lastPrinted>2022-12-14T11:08:43Z</cp:lastPrinted>
  <dcterms:created xsi:type="dcterms:W3CDTF">2018-11-30T08:25:39Z</dcterms:created>
  <dcterms:modified xsi:type="dcterms:W3CDTF">2023-02-08T10:50:33Z</dcterms:modified>
</cp:coreProperties>
</file>