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50_SO 150.01" sheetId="3" r:id="rId3"/>
    <sheet name="SO 150_SO 150.02" sheetId="4" r:id="rId4"/>
    <sheet name="SO 150_SO 150.03" sheetId="5" r:id="rId5"/>
    <sheet name="SO 150_SO 150.04" sheetId="6" r:id="rId6"/>
    <sheet name="SO 150_SO 150.05" sheetId="7" r:id="rId7"/>
    <sheet name="SO 150_SO 150.06" sheetId="8" r:id="rId8"/>
    <sheet name="SO 150_SO 150.07" sheetId="9" r:id="rId9"/>
    <sheet name="SO 150_SO 150.08" sheetId="10" r:id="rId10"/>
    <sheet name="SO 150_SO 150.09" sheetId="11" r:id="rId11"/>
    <sheet name="SO 150_SO 150.10" sheetId="12" r:id="rId12"/>
    <sheet name="SO 150_SO 150.11" sheetId="13" r:id="rId13"/>
    <sheet name="SO 150_SO 150.12" sheetId="14" r:id="rId14"/>
    <sheet name="SO 150_SO 150.13" sheetId="15" r:id="rId15"/>
    <sheet name="SO 150_SO 150.14" sheetId="16" r:id="rId16"/>
    <sheet name="SO 150_SO 150.15" sheetId="17" r:id="rId17"/>
    <sheet name="SO 150_SO 150.16" sheetId="18" r:id="rId18"/>
    <sheet name="SO 150_SO 150.17" sheetId="19" r:id="rId19"/>
    <sheet name="SO 150_SO 150.18" sheetId="20" r:id="rId20"/>
    <sheet name="SO 150_SO 150.19" sheetId="21" r:id="rId21"/>
    <sheet name="SO 150_SO 150.20" sheetId="22" r:id="rId22"/>
    <sheet name="SO 150_SO 150.21" sheetId="23" r:id="rId23"/>
    <sheet name="SO 150_SO 150.22" sheetId="24" r:id="rId24"/>
    <sheet name="SO 180" sheetId="25" r:id="rId25"/>
    <sheet name="SO 201" sheetId="26" r:id="rId26"/>
  </sheets>
  <definedNames/>
  <calcPr/>
  <webPublishing/>
</workbook>
</file>

<file path=xl/sharedStrings.xml><?xml version="1.0" encoding="utf-8"?>
<sst xmlns="http://schemas.openxmlformats.org/spreadsheetml/2006/main" count="11134" uniqueCount="1268">
  <si>
    <t>ASPE10</t>
  </si>
  <si>
    <t>S</t>
  </si>
  <si>
    <t>Firma: ÚDRŽBA SILNIC Královéhradeckého kraje a.s.</t>
  </si>
  <si>
    <t>Soupis prací objektu</t>
  </si>
  <si>
    <t xml:space="preserve">Stavba: </t>
  </si>
  <si>
    <t>35940</t>
  </si>
  <si>
    <t>II/311 Zákoutí - Šerlich_03012023_neoceněný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</si>
  <si>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</si>
  <si>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</si>
  <si>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</si>
  <si>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</si>
  <si>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</si>
  <si>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</si>
  <si>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</si>
  <si>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</si>
  <si>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</si>
  <si>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</si>
  <si>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</si>
  <si>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</si>
  <si>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</si>
  <si>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</si>
  <si>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</si>
  <si>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</si>
  <si>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</si>
  <si>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</si>
  <si>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</si>
  <si>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</si>
  <si>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</si>
  <si>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</si>
  <si>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</si>
  <si>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</si>
  <si>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</si>
  <si>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</si>
  <si>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</si>
  <si>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</si>
  <si>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</si>
  <si>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</si>
  <si>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</si>
  <si>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</si>
  <si>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</si>
  <si>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</si>
  <si>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t>
  </si>
  <si>
    <t>VV</t>
  </si>
  <si>
    <t>1=1,000 [A]</t>
  </si>
  <si>
    <t>TS</t>
  </si>
  <si>
    <t>zahrnuje veškeré náklady spojené s objednatelem požadovanými zařízeními</t>
  </si>
  <si>
    <t>027411</t>
  </si>
  <si>
    <t>PROVIZORNÍ MOSTY - MONTÁŽ</t>
  </si>
  <si>
    <t>M2</t>
  </si>
  <si>
    <t>V místě kompletně sanovaných silničních propustků v šířce vozovky v km 0,175 66, km 0,409 30, km 1,350 12,  km 1,665 88, km 1,883 59, km 2,091 32, km 2,131 37, km 2,207 55, km 3,271 48, km 3,289 93, km 3,404 48, km 3,672 02, km 3,726 39, km 3,759 51.  
včetně zemních prací, zhotovení založení provizoria z betonových silničních panelů a dovozu na stavbu</t>
  </si>
  <si>
    <t>9m*3m=27,000 [A]</t>
  </si>
  <si>
    <t>027412</t>
  </si>
  <si>
    <t>PROVIZORNÍ MOSTY - NÁJEMNÉ</t>
  </si>
  <si>
    <t>KPLMĚSÍC</t>
  </si>
  <si>
    <t>V místě kompletně sanovaných silničních propustků v šířce vozovky v km 0,175 66, km 0,409 30, km 1,350 12,  km 1,665 88, km 1,883 59, km 2,091 32, km 2,131 37, km 2,207 55, km 3,271 48, km 3,289 93, km 3,404 48, km 3,672 02, km 3,726 39, km 3,759 51.</t>
  </si>
  <si>
    <t>4měsíce=4,000 [A]</t>
  </si>
  <si>
    <t>027413</t>
  </si>
  <si>
    <t>PROVIZORNÍ MOSTY - DEMONTÁŽ</t>
  </si>
  <si>
    <t>V místě kompletně sanovaných silničních propustků v šířce vozovky v km 0,175 66, km 0,409 30, km 1,350 12,  km 1,665 88, km 1,883 59, km 2,091 32, km 2,131 37, km 2,207 55, km 3,271 48, km 3,289 93, km 3,404 48, km 3,672 02, km 3,726 39, km 3,759 51.  
včetně zemních prací a rozebrání základů mostního provizoria a odvozu ze stavby</t>
  </si>
  <si>
    <t>02811</t>
  </si>
  <si>
    <t>PRŮZKUMNÉ PRÁCE GEOTECHNICKÉ NA POVRCHU</t>
  </si>
  <si>
    <t>Přizvání geotechnika a geologa k posouzení pláně vozovky a založení příčných propustků vč.vyhotovení zprávy.  
Pevná cena.</t>
  </si>
  <si>
    <t>zahrnuje veškeré náklady spojené s objednatelem požadovanými pracemi</t>
  </si>
  <si>
    <t>Zjištění a zdokumentování stávajícího stavu zástavby a objektů, které mohou být dotčeny stavbou před započetím, v průběhu a na konci stavebních prací.  
Pevná cena.</t>
  </si>
  <si>
    <t>7</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</si>
  <si>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</si>
  <si>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</si>
  <si>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</si>
  <si>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</si>
  <si>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8</t>
  </si>
  <si>
    <t>02911</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</si>
  <si>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</si>
  <si>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Pevná cena.</t>
  </si>
  <si>
    <t>Geometrický oddělovací plán pro majetkové vypořádání vlastnických vztahů potvrzený katastrálním úřadem  
12x tiskem  
Pevná cena</t>
  </si>
  <si>
    <t>Zaměření vrstev pro určení kubatur sanací (dle zaměření příčných řezů v PD) a pro určení kubatur konstrukčních vrstev a celkových plošných a délkových výměr.  
Pevná cena.</t>
  </si>
  <si>
    <t>11</t>
  </si>
  <si>
    <t>02940</t>
  </si>
  <si>
    <t>OSTATNÍ POŽADAVKY - VYPRACOVÁNÍ DOKUMENTACE</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</si>
  <si>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Pevná cena.</t>
  </si>
  <si>
    <t>12</t>
  </si>
  <si>
    <t>02943</t>
  </si>
  <si>
    <t>OSTATNÍ POŽADAVKY - VYPRACOVÁNÍ RDS</t>
  </si>
  <si>
    <t>Realizační dokumentrace stavby (tiskem 4x + 1x CD). Obsah del směrnice pro dokumetaci staveb PK, v souladu s PDPS. Řeší podrobnosti pro kvalitní a bezpečné zhotovení stavby, zahrnuje vypracování souřadnicového a výškového pokrytí komunikace, zahuštní příčných řezů pro plynulé řešení, detaily oprav poruch dle TP 82. Katalog poruch netuhých vozovek, aktualizace dopravního značení. Detaily řešení zejména propustků, zdí, mostů a záezu skalnatého svahu. Dokumentaci vypracuje autorizovaná osoba a odsouhlasí správce stavby. Součástí budeprotihavarijní a protipovodňový plán (tiskem 2x)</t>
  </si>
  <si>
    <t>13</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</si>
  <si>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</si>
  <si>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</si>
  <si>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</si>
  <si>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</si>
  <si>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</si>
  <si>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</si>
  <si>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</si>
  <si>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Pevná cena.</t>
  </si>
  <si>
    <t>15</t>
  </si>
  <si>
    <t>02991</t>
  </si>
  <si>
    <t>OSTATNÍ POŽADAVKY - INFORMAČNÍ TABULE</t>
  </si>
  <si>
    <t>KUS</t>
  </si>
  <si>
    <t>Náklady na zřízení informační tabule s údaji o stavbě s textem dle vzoru objednatele, včetně kotvení. Po ukončení stavby odstranění.  
1ks na celou stavbu.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</si>
  <si>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</si>
  <si>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</si>
  <si>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03101</t>
  </si>
  <si>
    <t>ZAŘÍZENÍ STAVENIŠTĚ - PAMĚTNÍ DESKA</t>
  </si>
  <si>
    <t>Pamětni kámen + pamětní deska  
osazení po dokončení stavby dle vzoru objednatele</t>
  </si>
  <si>
    <t>1,00 kus=1,000 [A] 
Celkem: A=1,000 [B]</t>
  </si>
  <si>
    <t>zahrnuje objednatelem povolené náklady na pořízení (event. pronájem), provozování, udržování a likvidaci zhotovitelova zařízení</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</si>
  <si>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</si>
  <si>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</si>
  <si>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</si>
  <si>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policii, záchrannou službu.  
Pevná cena.</t>
  </si>
  <si>
    <t>zahrnuje objednatelem povolené náklady na požadovaná zařízení zhotovitele</t>
  </si>
  <si>
    <t>SO 101</t>
  </si>
  <si>
    <t>Komunikace</t>
  </si>
  <si>
    <t>014112R</t>
  </si>
  <si>
    <t>POPLATKY ZA SKLÁDKU TYP S-IO (INERTNÍ ODPAD)</t>
  </si>
  <si>
    <t>T</t>
  </si>
  <si>
    <t>kamenivo, drt, sutě, beton  
Zhotovitel v ceně zohlední možnost zpětného využití</t>
  </si>
  <si>
    <t>pol.č.: 11332: 3371,22 m3*2,5t/m3=8 428,050 [A] 
pol.č.: 11332.1. 77,543m3*2,5t/m3=193,858 [B] 
pol.č.: 11332.2. 339m2*0,2m*2,5t/m3=169,500 [C] 
pol.č.: 11328: (940,64m*0,6m*0,08m)*2,5t/m3=112,877 [D] 
pol.č.: 96613 (8,0m*0,5m*2,0m)*2,5t/m3=20,000 [F] 
Celkem: A+B+C+D+F=8 924,285 [G]</t>
  </si>
  <si>
    <t>zahrnuje veškeré poplatky provozovateli skládky související s uložením odpadu na skládce včetně nákladů na třídění a manipulaci na recyklačním dvoře.</t>
  </si>
  <si>
    <t>Odfrézovaný materiál - podíl materiálu, který zhotovitel zpětně nevyužije nebo neodveze na recyklační dvůr  
Zhotovitel v ceně frézování zohlední možnost zpětného využití</t>
  </si>
  <si>
    <t>pol.č. 11372R:1129,985m3*2,2t/m3*0,2=497,193 [A]</t>
  </si>
  <si>
    <t>zahrnuje veškeré poplatky provozovateli skládky související s uložením odpadu na skládce.</t>
  </si>
  <si>
    <t>Odstraněný penetrační makadam  
Zhotovitel v ceně zohlední možnost zpětného využití</t>
  </si>
  <si>
    <t>pol.č.:11333 - 965,654 m3*2,2t/m3=2 124,439 [A]</t>
  </si>
  <si>
    <t>014122R</t>
  </si>
  <si>
    <t>POPLATKY ZA SKLÁDKU TYP S-OO (OSTATNÍ ODPAD)</t>
  </si>
  <si>
    <t>hlinitý materiál, splašky, humus, drny  
Zhotovitel v ceně zohlední možnost zpětného využití</t>
  </si>
  <si>
    <t>pol.č.: 12920: 381,76 m3*1,8t/m3=687,168 [A] 
pol.č.: 12931: (3863,98m*0,25m/m3)*1,8t/m3=1 738,791 [B] 
pol.č.: 93818: (44410,56m2*0,005m)*1,8t/m3=399,695 [C] 
pol.č.: 12273.1: 410,28 m3 * 1,8 t/m3 =738,504 [D] 
pol.č.: 12273.2  2943,845 m3  *1,8 t/m3 =5 298,921 [E] 
pol.č.: 13273: 248,953m3*2,5t/m3 =622,383 [F] 
Celkem: A+B+C+D+E+F=9 485,462 [G]</t>
  </si>
  <si>
    <t>zahrnuje veškeré poplatky provozovateli skládky související s uložením odpadu na skládcevčetně nákladů na třídění a manipulaci na recyklačním dvoře.</t>
  </si>
  <si>
    <t>Zemní práce</t>
  </si>
  <si>
    <t>11120</t>
  </si>
  <si>
    <t>ODSTRANĚNÍ KŘOVIN</t>
  </si>
  <si>
    <t>Prořez suchých a poškozených větví, kácené drobných náletových dřevin.  
Včetně odvozu a likvidace.   
Odhad dle aktuálního stavu - 1200 m2  
Zhotovitel v ceně zohlední skutečné náklady na dopravu na místo uložení</t>
  </si>
  <si>
    <t>1200=1 200,000 [A]</t>
  </si>
  <si>
    <t>odstranění křovin a stromů do průměru 100 mm  
doprava dřevin bez ohledu na vzdálenost  
spálení na hromadách nebo štěpkování</t>
  </si>
  <si>
    <t>11201</t>
  </si>
  <si>
    <t>KÁCENÍ STROMŮ D KMENE DO 0,5M S ODSTRANĚNÍM PAŘEZŮ</t>
  </si>
  <si>
    <t>naložení, odvoz a uložení  
na pozemcích investora zhotovitel v ceně zohlední možnost zpětného využití   
na pozemcích jiných vlastníků dle jejich vyjádření (odvoz a složení na určené místo)  
Zhotovitel v ceně zohlední skutečné náklady na dopravu na místo uložení</t>
  </si>
  <si>
    <t>95ks=95,000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</si>
  <si>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</si>
  <si>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</si>
  <si>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</si>
  <si>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42ks=42,000 [A]</t>
  </si>
  <si>
    <t>11313</t>
  </si>
  <si>
    <t>ODSTRANĚNÍ KRYTU ZPEVNĚNÝCH PLOCH S ASFALTOVÝM POJIVEM</t>
  </si>
  <si>
    <t>M3</t>
  </si>
  <si>
    <t>Odstranění penetračního makadamu v tl 150mm  
v km 3,820 - v místě zpevněné plochy ze žulových kostek  
včetně odvozu a uložení na skládku  
Zhotovitel v ceně zohlední skutečné náklady na dopravu na místo uložení</t>
  </si>
  <si>
    <t>339,0m2*0,15m=50,850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</si>
  <si>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</si>
  <si>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11328</t>
  </si>
  <si>
    <t>ODSTRANĚNÍ PŘÍKOPŮ, ŽLABŮ A RIGOLŮ Z PŘÍKOPOVÝCH TVÁRNIC</t>
  </si>
  <si>
    <t>v km 2,055 35-2,995 99  
včetně odvozu a uložení na skládku  
Zhotovitel v ceně zohlední skutečné náklady na dopravu na místo uložení  
Zhotovitel v ceně zohlední možnost zpětného využití</t>
  </si>
  <si>
    <t>940,64m*0,6m=564,384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</si>
  <si>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</si>
  <si>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</si>
  <si>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</si>
  <si>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 místě předpokládaných sanací vozovkového souvrství  
Rozsah sanací bude určen na zakládě rozhodnutí TDS dle výsledků zkoušek únosnosti</t>
  </si>
  <si>
    <t>Uvažovaná oboustranná sanace krajnic (předpoklad 50% délky stavby) 
1,70 m (š.) *3 944,1 m (délka stavby)*0,25 m (tl.)/2 (50%)*2(oboustranná sanace)=1 676,243 [A] 
Uvažovaná sanace v místech porušení komunikace (předpoklad 30% plochy obrusnné vrstvy) 
3944,1 m (dl.) * 5,73 m (š) * 0,25 m (tl.)* 0,30 (30%)=1 694,977 [B] 
Celkem: A+B=3 371,220 [C]</t>
  </si>
  <si>
    <t>Odstranění podkladu vozovek ze štěrkodrti v tl 250mm   
v místě kompletně sanovaných silničních propustků v šířce vozovky v km 0,175 66, km 0,409 30, km 1,350 12,  km 1,665 88, km 1,883 59, km 2,091 32, km 2,131 37, km 2,207 55, km 3,271 48, km 3,289 93, km 3,404 48, km 3,672 02, km 3,726 39, km 3,759 51  
včetně odvozu a uložení na skládku  
Zhotovitel v ceně zohlední skutečné náklady na dopravu na místo uložení</t>
  </si>
  <si>
    <t>6,33m*3,5m*0,25m*14propustků=77,543 [A]</t>
  </si>
  <si>
    <t>Odstranění podkladu vozovek ze štěrkodrti v tl 200mm    
v km 3,820 - v místě zpevněné plochy ze žulových kostek  
včetně odvozu a uložení na skládku  
Zhotovitel v ceně zohlední skutečné náklady na dopravu na místo uložení</t>
  </si>
  <si>
    <t>339,0m2*0,20m=67,800 [A]</t>
  </si>
  <si>
    <t>11333</t>
  </si>
  <si>
    <t>ODSTRANĚNÍ PODKLADU ZPEVNĚNÝCH PLOCH S ASFALT POJIVEM</t>
  </si>
  <si>
    <t>Odstranění penetračního makadamu v místě předpokládané hloubkové sanace vozovkového souvrství a propustků v tl.70 mm  
km0,000 - 3,944 10       
Včetně naložení a odvozu na skládku.  
Vygenerováno v grafickém prostředí MicroStation   
Viz přílohy C.2.3. Situaci  
včetně odvozu a uložení na skládku  
Zhotovitel v ceně zohlední skutečné náklady na dopravu na místo uložení</t>
  </si>
  <si>
    <t>Uvažovaná oboustranná sanace krajnic (předpoklad 50% délky stavby) 
1,70 m (š.) *3 944,1 m (délka stavby) * 0,07 m (tl.)/2 (50%)*2(oboustranná sanace)=469,348 [A] 
Uvažovaná sanace v místech porušení komunikace (předpoklad 30% plochy obrusnné vrstvy) 
3944,1 m (dl.) * 5,73 m (š) * 0,07  m (tl.) * 0,30 (30%)=474,594 [B] 
6,33 m (dl.)* 3,5 m (š.) * 14 (počet propustků) * 0,07 m (tl.) =21,712 [C] 
Celkem: A+B+C=965,654 [D]</t>
  </si>
  <si>
    <t>11352</t>
  </si>
  <si>
    <t>ODSTRANĚNÍ CHODNÍKOVÝCH A SILNIČNÍCH OBRUBNÍKŮ BETONOVÝCH</t>
  </si>
  <si>
    <t>M</t>
  </si>
  <si>
    <t>Zůstává zhotoviteli</t>
  </si>
  <si>
    <t>km 0,457 84 - km 0,487 84 
30m=30,000 [A]</t>
  </si>
  <si>
    <t>11372R</t>
  </si>
  <si>
    <t>FRÉZOVÁNÍ ZPEVNĚNÝCH PLOCH ASFALTOVÝCH</t>
  </si>
  <si>
    <t>Frézování celoplošné v km 0,000 - 3,944 10 v tl. 50 mm včetně  naložení, odvozu a uložení, zhotovitel v ceně zohlední možnost zpětného využití recyklovaného materiálu  
viz. C.2.3. Situace  
vygenerováno v grafickém prostředí MicroStation  
Zhotovitel v ceně zohlední skutečné náklady na dopravu na místo uložení</t>
  </si>
  <si>
    <t>5,73m*3944,10m*0,05m=1 129,985 [A]</t>
  </si>
  <si>
    <t>Položka zahrnuje veškerou manipulaci s vybouranou sutí a s vybouranými hmotami vč. uložení na skládku, zhotovitel v ceně zohlední možnost zpětného využití recyklovaného materiálu</t>
  </si>
  <si>
    <t>113765</t>
  </si>
  <si>
    <t>FRÉZOVÁNÍ DRÁŽKY PRŮŘEZU DO 600MM2 V ASFALTOVÉ VOZOVCE</t>
  </si>
  <si>
    <t>Proříznutí spáry v napojeních sjezdů, vjezdů a napojení na stávající asfaltobetonovou konstrukci vozovky   
viz C.2.3. Situace  
Zhotovitel v ceně zohlední skutečné náklady na dopravu na místo uložení</t>
  </si>
  <si>
    <t>(7,30+3,90+18,78+2,90+4,60+6,46+6,50+16,22+7,31+8,97+10,15+13,80+5,80)m=112,690 [A]</t>
  </si>
  <si>
    <t>Položka zahrnuje veškerou manipulaci s vybouranou sutí a s vybouranými hmotami vč. uložení na skládku.</t>
  </si>
  <si>
    <t>12273</t>
  </si>
  <si>
    <t>ODKOPÁVKY A PROKOPÁVKY OBECNÉ TŘ. I</t>
  </si>
  <si>
    <t>v místě předpokládaných sanací vozovkového souvrství  
včetně naložení a odvozu na skládku  
Rozsah sanací bude určen na zakládě pochůzky na stavbě investorem stavby  
úsek c.1. km 0,000 00 - 0,500 00</t>
  </si>
  <si>
    <t>Uvažovaná oboustranná sanace krajnic (předpoklad 50% délka úseku) 
1,70 m (š.) * 500,00 m (délka úseku) * 0,24 m (tl.)/2 (50%)*2(oboustranná sanace)=204,000 [A] 
Uvažovaná sanace v místech porušení komunikace (předpoklad 30% plochy obrusnné vrstvy) 
500,00 m (dl.) * 5,73  m (š.) * 0,24  m (tl.)*0,3 (30%)=206,280 [B] 
Celkem: A+B=410,280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</si>
  <si>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</si>
  <si>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</si>
  <si>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v místě předpokládaných sanací vozovkového souvrství  
včetně naložení a odvozu na skládku  
Rozsah sanací bude určen na zakládě pochůzky na stavbě investorem stavby  
úsek č.2 km 0,500-3,944 10</t>
  </si>
  <si>
    <t>Uvažovaná oboustranná sanace krajnic (předpoklad 50% délky úseku) 
1,70 m (š.) * 3 444,10  m (délka úseku) * 0,25 m (tl.)/2 (50%)*2(oboustranná sanace)=1 463,743 [A] 
Uvažovaná sanace v místech porušení komunikace (předpoklad 30% plochy obrusnné vrstvy) 
3444,1 m (dl.)* 5,73 m (š.) * 0,25 m (tl.) *0,3 (30%)=1 480,102 [B] 
Celkem: A+B=2 943,845 [C]</t>
  </si>
  <si>
    <t>19</t>
  </si>
  <si>
    <t>12920</t>
  </si>
  <si>
    <t>ČIŠTĚNÍ KRAJNIC OD NÁNOSU</t>
  </si>
  <si>
    <t>prům.tl. 100 mm, včetně uložení a odvozu na trvalou skládku   
viz. C.2.3. Situace  
Zhotovitel v ceně zohlední skutečné náklady na dopravu na místo uložení</t>
  </si>
  <si>
    <t>(6213,11+1422,1)m*0,5m*0,1m=381,761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</si>
  <si>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</si>
  <si>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t>
  </si>
  <si>
    <t>12931</t>
  </si>
  <si>
    <t>ČIŠTĚNÍ PŘÍKOPŮ OD NÁNOSU DO 0,25M3/M</t>
  </si>
  <si>
    <t>včetně uložení a odvozu na trvalou skládku     
viz. C.2.3. Situace  
Zhotovitel v ceně zohlední skutečné náklady na dopravu na místo uložení</t>
  </si>
  <si>
    <t>(196,60+25,70+603,0+192,80+783,0+1191,0+569,20+94,38+132,16+76,14)m=3 863,980 [A]</t>
  </si>
  <si>
    <t>21</t>
  </si>
  <si>
    <t>13273</t>
  </si>
  <si>
    <t>HLOUBENÍ RÝH ŠÍŘ DO 2M PAŽ I NEPAŽ TŘ. I</t>
  </si>
  <si>
    <t>včetně odvozu a uložení na skládku  
Zhotovitel v ceně zohlední skutečné náklady na dopravu na místo uložení</t>
  </si>
  <si>
    <t>Hloubení rýh pro opěrné zdi z gabionu (km 0,174 48 - 0,196 48): 
1,7m*23,0m*0,5m=19,550 [A] 
Hloubení rýh pro obrubníky (km 0,457 84 - km 0,487 84): 
30,0m*0,5m*0,3m=4,500 [B] 
Hloubení rýh pro osazení příkopových a svahových žlabovek: 
(441,0+475,0)m*0,8m*0,3m=219,840 [C] 
Hloubení rýhy pro základový pás levobřežní opěrné zdiv v km 1,184 42 
9,00 m (dl.)*0,75 m (š.)*0,75 m (hl.)=5,063 [D] 
Celkem: A+B+C+D=248,953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</si>
  <si>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</si>
  <si>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22</t>
  </si>
  <si>
    <t>17180</t>
  </si>
  <si>
    <t>ULOŽENÍ SYPANINY DO NÁSYPŮ Z NAKUPOVANÝCH MATERIÁLŮ</t>
  </si>
  <si>
    <t>v místech plánované sanace krajnice</t>
  </si>
  <si>
    <t>Uvažovaná oboustranná sanace krajnic (předpoklad 50% délky úseku) 
0,21 m2 (š x hl.) * 3 444,10  m (délka úseku)/2 (50%)*2(oboustranná sanace)=723,261 [A] 
Celkem: A=723,261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</si>
  <si>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</si>
  <si>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</si>
  <si>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17581</t>
  </si>
  <si>
    <t>OBSYP POTRUBÍ A OBJEKTŮ Z NAKUPOVANÝCH MATERIÁLŮ</t>
  </si>
  <si>
    <t>Hutněný zásyp ze štěrkodrtě ŠD 0/63 za rubem opěrné zdi z kamene v km1,184</t>
  </si>
  <si>
    <t>8,0m*0,5m*2,0m=8,000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</si>
  <si>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</si>
  <si>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24</t>
  </si>
  <si>
    <t>18110</t>
  </si>
  <si>
    <t>ÚPRAVA PLÁNĚ SE ZHUTNĚNÍM V HORNINĚ TŘ. I</t>
  </si>
  <si>
    <t>Uvažovaná oboustranná sanace krajnic (předpoklad 50% délky stavby) 
1,70 m (š.) *3 944,1 m (délka stavby)/2 (50%)*2(oboustranná sanace)=6 704,970 [A] 
Uvažovaná sanace v místech porušení komunikace (předpoklad 30% plochy obrusnné vrstvy) 
3944,1 m (dl.) * 5,73 m (š) * 0,30 (30%)=6 779,908 [B] 
Celkem: A+B=13 484,878 [C]</t>
  </si>
  <si>
    <t>položka zahrnuje úpravu pláně včetně vyrovnání výškových rozdílů. Míru zhutnění určuje projekt.</t>
  </si>
  <si>
    <t>25</t>
  </si>
  <si>
    <t>viz. C.2.3. Situace  
v místě kompletně sanovaných silničních propustků v šířce vozovky v km 0,175 66, km 0,409 30, km 1,350 12,  km 1,665 88, km 1,883 59, km 2,091 32, km 2,131 37, km 2,207 55, km 3,271 48, km 3,289 93, km 3,404 48, km 3,672 02, km 3,726 39, km 3,759 51  
vygenerováno v grafickém prostředí MicroStation</t>
  </si>
  <si>
    <t>6,33m*3,0m*14=265,860 [A]</t>
  </si>
  <si>
    <t>26</t>
  </si>
  <si>
    <t>v km 3,820 - v místě zpevněné plochy ze žulových kostek</t>
  </si>
  <si>
    <t>339m2=339,000 [A]</t>
  </si>
  <si>
    <t>27</t>
  </si>
  <si>
    <t>18210</t>
  </si>
  <si>
    <t>ÚPRAVA POVRCHŮ SROVNÁNÍM ÚZEMÍ</t>
  </si>
  <si>
    <t>Úprava stávajících svahů do bezpečných sklonů 1:2  km 0,000 - 3,944 10  
viz. C.2.3. Situace</t>
  </si>
  <si>
    <t>(8,22+350,17+5,27+46,12+288,76+211,37+3749,60+7,94+203,50+176,88+183,02+24,58+21,28+569,40+310,80+609,56+733,43+75,44+38,55+1901,72+1715,83+43,50+36,42+266,23)m2*0,15m=1 736,639 [A]</t>
  </si>
  <si>
    <t>položka zahrnuje srovnání výškových rozdílů terénu</t>
  </si>
  <si>
    <t>28</t>
  </si>
  <si>
    <t>18222</t>
  </si>
  <si>
    <t>ROZPROSTŘENÍ ORNICE VE SVAHU V TL DO 0,15M</t>
  </si>
  <si>
    <t>vč. nákupu a dodávky ornice</t>
  </si>
  <si>
    <t>11577,59m2=11 577,590 [A]</t>
  </si>
  <si>
    <t>položka zahrnuje:  
nutné přemístění ornice z dočasných skládek vzdálených do 50m  
rozprostření ornice v předepsané tloušťce ve svahu přes 1:5</t>
  </si>
  <si>
    <t>29</t>
  </si>
  <si>
    <t>184721</t>
  </si>
  <si>
    <t>ZDRAVOTNÍ ŘEZ VĚTVÍ STROMŮ  KMENE D DO 50CM</t>
  </si>
  <si>
    <t>15ks=15,000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</si>
  <si>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</si>
  <si>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30</t>
  </si>
  <si>
    <t>184B12</t>
  </si>
  <si>
    <t>VYSAZOVÁNÍ STROMŮ LISTNATÝCH S BALEM OBVOD KMENE DO 10CM, VÝŠ DO 1,7M</t>
  </si>
  <si>
    <t>včetně dřevěného ohradníku</t>
  </si>
  <si>
    <t>17ks=17,000 [A]</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</si>
  <si>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</si>
  <si>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</si>
  <si>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31</t>
  </si>
  <si>
    <t>21461D</t>
  </si>
  <si>
    <t>SEPARAČNÍ GEOTEXTILIE DO 400G/M2</t>
  </si>
  <si>
    <t>V případě nevyhovujíchích geologických podmínek v místě uvažovaných sanačních prací  
400g/m2</t>
  </si>
  <si>
    <t>10 749,21 m2=10 749,210 [A] 
Celkem: A=10 749,210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</si>
  <si>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</si>
  <si>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32</t>
  </si>
  <si>
    <t>272313</t>
  </si>
  <si>
    <t>ZÁKLADY Z PROSTÉHO BETONU DO C16/20</t>
  </si>
  <si>
    <t>základ levobřežné opěrné zdi v  km 1,184 43</t>
  </si>
  <si>
    <t>9,00 m (dl.)*0,75 m (hl.)*0,75 m (š.) =5,063 [A] 
Celkem: A=5,063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</si>
  <si>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</si>
  <si>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t>
  </si>
  <si>
    <t>289971</t>
  </si>
  <si>
    <t>OPLÁŠTĚNÍ (ZPEVNĚNÍ) Z GEOTEXTILIE</t>
  </si>
  <si>
    <t>Ochrana gabionové zdi a levobřežní opěrné zdi v km 1,184 43  geotextílií.</t>
  </si>
  <si>
    <t>22m*2m=44,000 [A] 
2,75 m (v.)*8,00 m (dl.)=22,000 [B] 
Celkem: A+B=66,000 [C]</t>
  </si>
  <si>
    <t>Svislé konstrukce</t>
  </si>
  <si>
    <t>34</t>
  </si>
  <si>
    <t>317125</t>
  </si>
  <si>
    <t>ŘÍMSY Z DÍLCŮ ŽELEZOBETONOVÝCH DO C30/37</t>
  </si>
  <si>
    <t>římsa levobřežní opěrné zdi v km 1,184 43</t>
  </si>
  <si>
    <t>8,00 m (dl.)*0,60 m (š.)*0,15 m (tl.)=0,720 [A] 
Celkem: A=0,720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</si>
  <si>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</si>
  <si>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35</t>
  </si>
  <si>
    <t>317365</t>
  </si>
  <si>
    <t>VÝZTUŽ ŘÍMS Z OCELI 10505, B500B</t>
  </si>
  <si>
    <t>kotvíci roxory do základového pasu v km 1,184 43   
DN 20 mm, délky 800 mm</t>
  </si>
  <si>
    <t>0,80 m (dl.)* 32,00 ks * 0,0025 m/t=0,064 [A] 
Celkem: A=0,064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</si>
  <si>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</si>
  <si>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36</t>
  </si>
  <si>
    <t>327212</t>
  </si>
  <si>
    <t>ZDI OPĚRNÉ, ZÁRUBNÍ, NÁBŘEŽNÍ Z LOMOVÉHO KAMENE NA MC</t>
  </si>
  <si>
    <t>levobřežná vtoková zeď při vtoku do silničního propustku v km 1,184  
délka zdi=8,0m, šířka zdi=0,5m, výška zdi=2,0m      
se zaspárováním</t>
  </si>
  <si>
    <t>položka zahrnuje dodávku a osazení lomového kamene, jeho výběr a případnou úpravu, dodávku předepsané malty, spárování.</t>
  </si>
  <si>
    <t>37</t>
  </si>
  <si>
    <t>3272A4</t>
  </si>
  <si>
    <t>ZDI OPĚR, ZÁRUB, NÁBŘEŽ Z GABIONŮ RUČNĚ ROVNANÝCH, DRÁT O2,7MM, POVRCHOVÁ ÚPRAVA Zn + Al</t>
  </si>
  <si>
    <t>Dodávka a uložení drátokošů + dodávka a uložení DK  
výška 2,0m, šířka 1,0m, délka 22,0m    
v km 0,174 66 - 0,196 66</t>
  </si>
  <si>
    <t>22m*1,0m*2,0m=44,000 [A]</t>
  </si>
  <si>
    <t>- položka zahrnuje dodávku a osazení drátěných košů s výplní lomovým kamenem.  
- gabionové matrace se vykazují v pol.č.2722**.</t>
  </si>
  <si>
    <t>Vodorovné konstrukce</t>
  </si>
  <si>
    <t>38</t>
  </si>
  <si>
    <t>451313</t>
  </si>
  <si>
    <t>PODKLADNÍ A VÝPLŇOVÉ VRSTVY Z PROSTÉHO BETONU C16/20</t>
  </si>
  <si>
    <t>v místě gabionové opěrné zdi km 0,174 66 - 0,196 66</t>
  </si>
  <si>
    <t>1,5m*22,5m*0,25m=8,438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</si>
  <si>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</si>
  <si>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39</t>
  </si>
  <si>
    <t>56334</t>
  </si>
  <si>
    <t>VOZOVKOVÉ VRSTVY ZE ŠTĚRKODRTI TL. DO 200MM</t>
  </si>
  <si>
    <t>339,0m2=339,000 [A]</t>
  </si>
  <si>
    <t>- dodání kameniva předepsané kvality a zrnitosti  
- rozprostření a zhutnění vrstvy v předepsané tloušťce  
- zřízení vrstvy bez rozlišení šířky, pokládání vrstvy po etapách  
- nezahrnuje postřiky, nátěry</t>
  </si>
  <si>
    <t>40</t>
  </si>
  <si>
    <t>ŠD 0-32, tl. 200mm  
v místě nad novou konstrukcí trubních silničních propustků</t>
  </si>
  <si>
    <t>6,13m*3,0m*14ks=257,460 [A]</t>
  </si>
  <si>
    <t>41</t>
  </si>
  <si>
    <t>56335</t>
  </si>
  <si>
    <t>VOZOVKOVÉ VRSTVY ZE ŠTĚRKODRTI TL. DO 250MM</t>
  </si>
  <si>
    <t>ŠDa, fr. 0/32  
v místě předpokládaných sanací vozovkového souvrství  
Rozsah sanací bude určen na zakládě rozhodnutí TDS dle výsledků zkoušek únosnosti</t>
  </si>
  <si>
    <t>42</t>
  </si>
  <si>
    <t>ŠD 0-63, tl. 250mm    
v místě nad novou konstrukcí trubních silničních propustků</t>
  </si>
  <si>
    <t>6,33m*3,0m*14ks=265,860 [A]</t>
  </si>
  <si>
    <t>43</t>
  </si>
  <si>
    <t>ŠDa, fr. 0/63  
v místě předpokládaných sanací vozovkového souvrství  
Rozsah sanací bude určen na zakládě rozhodnutí TDS dle výsledků zkoušek únosnosti</t>
  </si>
  <si>
    <t>Uvažovaná oboustranná sanace krajnic (předpoklad 50% délky stavby) 
1,70  m (š.) *3 944,1 m (délka stavby)/2 (50%)*2(oboustranná sanace)=6 704,970 [A] 
Uvažovaná sanace v místech porušení komunikace (předpoklad 30% plochy obrusnné vrstvy) 
3944,1 m (dl.) * 5,73 m (š.) *0,3 (30%)=6 779,908 [B] 
Celkem: A+B=13 484,878 [C]</t>
  </si>
  <si>
    <t>44</t>
  </si>
  <si>
    <t>56932</t>
  </si>
  <si>
    <t>ZPEVNĚNÍ KRAJNIC ZE ŠTĚRKODRTI TL. DO 100MM</t>
  </si>
  <si>
    <t>ŠD 0-32  
šířka krajnice 500 mm včetně urovnání a zahutnění</t>
  </si>
  <si>
    <t>(471,24+31,62+26,38+77,24+175,93+521,21+260,56+155,56+141,56+1014,61+133,04+98,40+1015,47+141,36+155,40+267,33+524,50+176,83+77,0+24,27+526,48+197,12)m*0,5m=3 106,555 [A]</t>
  </si>
  <si>
    <t>- dodání kameniva předepsané kvality a zrnitosti  
- rozprostření a zhutnění vrstvy v předepsané tloušťce  
- zřízení vrstvy bez rozlišení šířky, pokládání vrstvy po etapách</t>
  </si>
  <si>
    <t>45</t>
  </si>
  <si>
    <t>572123</t>
  </si>
  <si>
    <t>INFILTRAČNÍ POSTŘIK Z EMULZE DO 1,0KG/M2</t>
  </si>
  <si>
    <t>PI-C  0,60 kg/m2  
v místě předpokládaných sanací vozovkového souvrství  
Rozsah sanací bude určen na zakládě pochůzky na stavbě investorem stavby</t>
  </si>
  <si>
    <t>Uvažovaná oboustranná sanace krajnic (předpoklad 50% délky stavby) 
1,70 m (š.) *3 944,1 m (délka stavby)/2 (50%)*2(oboustranná sanace)=6 704,970 [A] 
Uvažovaná sanace v místech porušení komunikace (předpoklad 30% plochy obrusnné vrstvy) 
3944,1 m (dl.) * 5,73 m (š.)*0,3 (30%)=6 779,908 [B] 
Celkem: A+B=13 484,878 [C]</t>
  </si>
  <si>
    <t>- dodání všech předepsaných materiálů pro postřiky v předepsaném množství  
- provedení dle předepsaného technologického předpisu  
- zřízení vrstvy bez rozlišení šířky, pokládání vrstvy po etapách  
- úpravu napojení, ukončení</t>
  </si>
  <si>
    <t>46</t>
  </si>
  <si>
    <t>PI-C 0,60 kg/m2   
v místě nad konstrukcí nových trubních silničních propustků  
vygenerováno v grafickém prostředí MicroStation   
viz. C.2.3. Situace</t>
  </si>
  <si>
    <t>5,93m*3,0m*14ks=249,060 [A]</t>
  </si>
  <si>
    <t>47</t>
  </si>
  <si>
    <t>572213</t>
  </si>
  <si>
    <t>SPOJOVACÍ POSTŘIK Z EMULZE DO 0,5KG/M2</t>
  </si>
  <si>
    <t>PS-CP 0,3 kg/m2  
vygenerováno v grafickém prostředí MicroStation  
viz. C.2.3. Situace  km 0,000 - 3,944 10</t>
  </si>
  <si>
    <t>23 364,2 m2=23 364,200 [A]</t>
  </si>
  <si>
    <t>48</t>
  </si>
  <si>
    <t>PS-CP 0,3 kg/m2    
v místě zpevněné krajnice podél dřevoocelových svodidel a v místě toček komunikace  
vygenerováno v grafickém prostředí MicroStation    
viz. C.2.7. Zpevněná krajnice a odvodnění</t>
  </si>
  <si>
    <t>Levá strana:  
(52,30+85,0+30,76+53,82+30,33+35,18+35,87+31,88)m2=355,140 [A] 
Pravá strana:  
(52,80+90,45+37,32+47,08+34,53+28,82+34,22+30,69)m2=355,910 [B]     
Celkem: A+B=711,050 [C]</t>
  </si>
  <si>
    <t>49</t>
  </si>
  <si>
    <t>PS-CP 0,4 kg/m2  
vygenerováno v grafickém prostředí MicroStation   
km 0,000 - 3,944 10</t>
  </si>
  <si>
    <t>24 065,13 m2 =24 065,130 [A]</t>
  </si>
  <si>
    <t>50</t>
  </si>
  <si>
    <t>574A44</t>
  </si>
  <si>
    <t>ASFALTOVÝ BETON PRO OBRUSNÉ VRSTVY ACO 11+, 11S TL. 50MM</t>
  </si>
  <si>
    <t>ACO 11+, tl. 50mm  
vygenerováno v grafickém prostředí MicroStation   
viz. C.2.3. Situace - km 0,000 - 3,944 10</t>
  </si>
  <si>
    <t>22 683,69 m2=22 683,690 [A] 
Celkem: A=22 683,690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</si>
  <si>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</si>
  <si>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51</t>
  </si>
  <si>
    <t>ACO 11+    
v místě dřevoocelových svodidel a směrových toček komunikace  
viz. C.2.7. Zpevněná krajnice a odvodnění</t>
  </si>
  <si>
    <t>52</t>
  </si>
  <si>
    <t>574C58</t>
  </si>
  <si>
    <t>ASFALTOVÝ BETON PRO LOŽNÍ VRSTVY ACL 22+, 22S TL. 60MM</t>
  </si>
  <si>
    <t>ACL 22+, tl. 60 mm  
vygenerováno v grafickém prostředí MicroStation  
úsek č. 2  km 0,500 - 3,944 10</t>
  </si>
  <si>
    <t>20 298,33 m2=20 298,330 [D]</t>
  </si>
  <si>
    <t>53</t>
  </si>
  <si>
    <t>574C78</t>
  </si>
  <si>
    <t>ASFALTOVÝ BETON PRO LOŽNÍ VRSTVY ACL 22+, 22S TL. 80MM</t>
  </si>
  <si>
    <t>ACL 22+ tl. 80mm  
vygenerováno v grafickém prostředí MicroStation   
úsek č.1 km  0,000 - 0,500</t>
  </si>
  <si>
    <t>3065,87 m2 =3 065,870 [A] 
Celkem: A=3 065,870 [B]</t>
  </si>
  <si>
    <t>54</t>
  </si>
  <si>
    <t>574E58</t>
  </si>
  <si>
    <t>ASFALTOVÝ BETON PRO PODKLADNÍ VRSTVY ACP 22+, 22S TL. 60MM</t>
  </si>
  <si>
    <t>ACP 22+, tl.60mm   
v místě předpokládaných sanací vozovkového souvrství  
Rozsah sanací bude určen na zakládě pochůzky na stavbě investorem stavby  
úsek c.1. km 0,000 00 - 0,500 00</t>
  </si>
  <si>
    <t>Uvažovaná oboustranná sanace krajnic (předpoklad 50% délka úseku) 
1,70 m (š.) * 500,00 m (délka úseku)/2 (50%)*2(oboustranná sanace)=850,000 [A] 
Uvažovaná sanace v místech porušení komunikace (předpoklad 30% plochy obrusnné vrstvy) 
500,00 m (dl.) * 5,73  m (š.)*0,3 (30%)=859,500 [B] 
Celkem: A+B=1 709,500 [C]</t>
  </si>
  <si>
    <t>55</t>
  </si>
  <si>
    <t>574E68</t>
  </si>
  <si>
    <t>ASFALTOVÝ BETON PRO PODKLADNÍ VRSTVY ACP 22+, 22S TL. 70MM</t>
  </si>
  <si>
    <t>ACP 22+, tl. 70 mm  
v místě předpokládaných sanací vozovkového souvrství  
Rozsah sanací bude určen na zakládě pochůzky na stavbě investorem stavby  
úsek č.2 km 0,500-3,944 10</t>
  </si>
  <si>
    <t>Uvažovaná oboustranná sanace krajnic (předpoklad 50% délky úseku) 
1,70 m (š.) * 3 444,10  m (délka úseku)/2 (50%)*2(oboustranná sanace)=5 854,970 [A] 
Uvažovaná sanace v místech porušení komunikace (předpoklad 30% plochy obrusnné vrstvy) 
3444,1 m (dl.)* 5,73 m (š.) *0,3 (30%)=5 920,408 [B] 
Celkem: A+B=11 775,378 [C]</t>
  </si>
  <si>
    <t>56</t>
  </si>
  <si>
    <t>57621</t>
  </si>
  <si>
    <t>POSYP KAMENIVEM DRCENÝM 5KG/M2</t>
  </si>
  <si>
    <t>podrcení infiltračníhi postřiku kamenivem fr. 2/4 v množství 3,0 kg/m2</t>
  </si>
  <si>
    <t>Uvažovaná oboustranná sanace krajnic (předpoklad 50% délky stavby) 
1,70 m (š.) *3 944,1 m (délka stavby/2 (50%)*2(oboustranná sanace)=6 704,970 [A] 
Uvažovaná sanace v místech porušení komunikace (předpoklad 30% plochy obrusnné vrstvy) 
22 683,69*0,3=6 805,107 [B] 
Celkem: A+B=13 510,077 [C]</t>
  </si>
  <si>
    <t>- dodání kameniva předepsané kvality a zrnitosti  
- posyp předepsaným množstvím</t>
  </si>
  <si>
    <t>57</t>
  </si>
  <si>
    <t>58221</t>
  </si>
  <si>
    <t>DLÁŽDĚNÉ KRYTY Z DROBNÝCH KOSTEK DO LOŽE Z KAMENIVA</t>
  </si>
  <si>
    <t>K 10 - dodávka a pokládka do lože ze ŠD 0-4 mm tl. 12 cm      
v km 3,820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</si>
  <si>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</si>
  <si>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t>
  </si>
  <si>
    <t>58222</t>
  </si>
  <si>
    <t>DLÁŽDĚNÉ KRYTY Z DROBNÝCH KOSTEK DO LOŽE Z MC</t>
  </si>
  <si>
    <t>Dvoulinka ze žulových kostek K10 do bet lože s opěrou z betonu C 16/20  
v km 3,820 - v místě zpevněné plochy ze žulových kostek</t>
  </si>
  <si>
    <t>73m*0,2m=14,600 [A]</t>
  </si>
  <si>
    <t>Ostatní konstrukce a práce</t>
  </si>
  <si>
    <t>59</t>
  </si>
  <si>
    <t>9113C3</t>
  </si>
  <si>
    <t>SVODIDLO OCEL SILNIČ JEDNOSTR, ÚROVEŇ ZADRŽ H2 - DEMONTÁŽ S PŘESUNEM</t>
  </si>
  <si>
    <t>zůstává zhotoviteli</t>
  </si>
  <si>
    <t>(108,0+40,0+40,0)m=188,000 [A]</t>
  </si>
  <si>
    <t>položka zahrnuje:  
- demontáž a odstranění zařízení  
- jeho odvoz na předepsané místo</t>
  </si>
  <si>
    <t>60</t>
  </si>
  <si>
    <t>911GB</t>
  </si>
  <si>
    <t>SVODIDLO DŘEVOOCELOVÉ,  ÚROVEŇ ZADRŽ H1</t>
  </si>
  <si>
    <t>Dřevoocelové svodidlo T18 4MS2  
sloupky po 2,0 m   
včetně náběhů</t>
  </si>
  <si>
    <t>(112,0+104,30+60,0+76,0+60,0+108,0+60,0+60,0+72,0+72,0+64,0)m=848,300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</si>
  <si>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</si>
  <si>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61</t>
  </si>
  <si>
    <t>91228</t>
  </si>
  <si>
    <t>SMĚROVÉ SLOUPKY Z PLAST HMOT VČETNĚ ODRAZNÉHO PÁSKU</t>
  </si>
  <si>
    <t>Z11a,b  
viz. C.2.3. Situace</t>
  </si>
  <si>
    <t>360ks=360,000 [A]</t>
  </si>
  <si>
    <t>položka zahrnuje:  
- dodání a osazení sloupku včetně nutných zemních prací  
- vnitrostaveništní a mimostaveništní doprava  
- odrazky plastové nebo z retroreflexní fólie</t>
  </si>
  <si>
    <t>62</t>
  </si>
  <si>
    <t>Z11g  
viz. C.2.3. Situace</t>
  </si>
  <si>
    <t>16ks=16,000 [A]</t>
  </si>
  <si>
    <t>63</t>
  </si>
  <si>
    <t>914131</t>
  </si>
  <si>
    <t>DOPRAVNÍ ZNAČKY ZÁKLADNÍ VELIKOSTI OCELOVÉ FÓLIE TŘ 2 - DODÁVKA A MONTÁŽ</t>
  </si>
  <si>
    <t>včetně bet.základu a ocel.sloupku  
viz. C.2.3. Situace</t>
  </si>
  <si>
    <t>13ks=13,000 [A]</t>
  </si>
  <si>
    <t>položka zahrnuje:  
- dodávku a montáž značek v požadovaném provedení</t>
  </si>
  <si>
    <t>64</t>
  </si>
  <si>
    <t>914133</t>
  </si>
  <si>
    <t>DOPRAVNÍ ZNAČKY ZÁKLADNÍ VELIKOSTI OCELOVÉ FÓLIE TŘ 2 - DEMONTÁŽ</t>
  </si>
  <si>
    <t>včetně bet.základu a ocel.sloupku  
zůstává zhotoviteli  
viz. C.2.3. Situace</t>
  </si>
  <si>
    <t>23ks=23,000 [A]</t>
  </si>
  <si>
    <t>Položka zahrnuje odstranění, demontáž a odklizení materiálu s odvozem na předepsané místo</t>
  </si>
  <si>
    <t>65</t>
  </si>
  <si>
    <t>915111</t>
  </si>
  <si>
    <t>VODOROVNÉ DOPRAVNÍ ZNAČENÍ BARVOU HLADKÉ - DODÁVKA A POKLÁDKA</t>
  </si>
  <si>
    <t>vygenerováno v grafickém prostředí MicroStation    
viz. C.2.3. Situace</t>
  </si>
  <si>
    <t>988,47 m2=988,470 [A] 
Celkem: A=988,470 [B]</t>
  </si>
  <si>
    <t>položka zahrnuje:  
- dodání a pokládku nátěrového materiálu (měří se pouze natíraná plocha)  
- předznačení a reflexní úpravu</t>
  </si>
  <si>
    <t>66</t>
  </si>
  <si>
    <t>915211</t>
  </si>
  <si>
    <t>VODOROVNÉ DOPRAVNÍ ZNAČENÍ PLASTEM HLADKÉ - DODÁVKA A POKLÁDKA</t>
  </si>
  <si>
    <t>67</t>
  </si>
  <si>
    <t>917224</t>
  </si>
  <si>
    <t>SILNIČNÍ A CHODNÍKOVÉ OBRUBY Z BETONOVÝCH OBRUBNÍKŮ ŠÍŘ 150MM</t>
  </si>
  <si>
    <t>dodávka a položení do bet lože s opěrou v km 0,457 84 - km 0,487 84</t>
  </si>
  <si>
    <t>30m=30,000 [A]</t>
  </si>
  <si>
    <t>Položka zahrnuje:  
dodání a pokládku betonových obrubníků o rozměrech předepsaných zadávací dokumentací  
betonové lože i boční betonovou opěrku.</t>
  </si>
  <si>
    <t>68</t>
  </si>
  <si>
    <t>931315</t>
  </si>
  <si>
    <t>TĚSNĚNÍ DILATAČ SPAR ASF ZÁLIVKOU PRŮŘ DO 600MM2</t>
  </si>
  <si>
    <t>Včetně ošetření zálivky nehašeným vápnem</t>
  </si>
  <si>
    <t>položka zahrnuje dodávku a osazení předepsaného materiálu, očištění ploch spáry před úpravou, očištění okolí spáry po úpravě  
nezahrnuje těsnící profil</t>
  </si>
  <si>
    <t>69</t>
  </si>
  <si>
    <t>935842</t>
  </si>
  <si>
    <t>ŽLABY A RIGOLY DLÁŽDĚNÉ Z BETONOVÝCH DLAŽDIC DO BETONU TL 100MM</t>
  </si>
  <si>
    <t>Dodávka a osazení tvarovky svahové do bet. lože C16/20 se zapatkováním a podkladem ze ŠD tl.10 cm  
v místě dna příkopu v km 2,055 35 - 2,995 99  
dle výkresu C.2.7. Zpevněná krajnice a odvodnění</t>
  </si>
  <si>
    <t>441m*0,6m=264,600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</si>
  <si>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</si>
  <si>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70</t>
  </si>
  <si>
    <t>Dodávka a osazení tvarovky příkopové do bet. lože C16/20 se zapatkováním a podkladem ze ŠD tl.10 cm  
v místě dna příkopu v km 0,068 37 - 0,173 33 a km 2,055 35 - 2,995 99  
dle výkresu C.2.7. Zpevněná krajnice a odvodnění</t>
  </si>
  <si>
    <t>475m*0,6m=285,000 [A]</t>
  </si>
  <si>
    <t>71</t>
  </si>
  <si>
    <t>93818</t>
  </si>
  <si>
    <t>OČIŠTĚNÍ ASFALT VOZOVEK ZAMETENÍM</t>
  </si>
  <si>
    <t>Strojní zametení 2x (před pokládkou obrusné vrstvy komunikace a před pokládkou ložné vrstvy komunikace)  v km 0,000 00 - 3,944 10</t>
  </si>
  <si>
    <t>5,53m*3944,10m+5,73m*3944,10m=44 410,566 [A]</t>
  </si>
  <si>
    <t>položka zahrnuje očištění předepsaným způsobem včetně odklizení vzniklého odpadu</t>
  </si>
  <si>
    <t>72</t>
  </si>
  <si>
    <t>96613</t>
  </si>
  <si>
    <t>BOURÁNÍ KONSTRUKCÍ Z KAMENE NA MC</t>
  </si>
  <si>
    <t>odstranění havarijního stavu levobřežní opěrné zdi při silničním propustku v km 1,184  
Zhotovitel v ceně zohlední skutečné náklady na dopravu na místo uložení  
Zhotovitel v ceně zohlední možnost zpětného využití</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</si>
  <si>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</si>
  <si>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Objekt:</t>
  </si>
  <si>
    <t>SO 150</t>
  </si>
  <si>
    <t>Propustky</t>
  </si>
  <si>
    <t>O1</t>
  </si>
  <si>
    <t>SO 150.01</t>
  </si>
  <si>
    <t>Propustek v km 0,175 66</t>
  </si>
  <si>
    <t>kamenivo, zemina  
Zhotovitel v ceně zohlední možnost zpětného využití</t>
  </si>
  <si>
    <t>(93,005+8,505)m3*1,8t/m3=182,718 [A] 
3m3*2,2t/m3=6,600 [B] 
Celkem: A+B=189,318 [C]</t>
  </si>
  <si>
    <t>betony  
Zhotovitel v ceně zohlední možnost zpětného využití</t>
  </si>
  <si>
    <t>12m3*2,5t/m3=30,000 [A]</t>
  </si>
  <si>
    <t>včetně příplatku za ztížení vykopávky  
včetně odvozu a uložení na trvalou skládku  
Zhotovitel v ceně zohlední skutečné náklady na dopravu na místo uložení</t>
  </si>
  <si>
    <t>48,95m2*1,90m=93,005 [A]</t>
  </si>
  <si>
    <t>12110</t>
  </si>
  <si>
    <t>SEJMUTÍ ORNICE NEBO LESNÍ PŮDY</t>
  </si>
  <si>
    <t>Zhotovitel v ceně zohlední skutečné náklady na dopravu na místo uložení</t>
  </si>
  <si>
    <t>48,0m2*0,25m=12,000 [A]</t>
  </si>
  <si>
    <t>položka zahrnuje sejmutí ornice bez ohledu na tloušťku vrstvy a její vodorovnou dopravu  
nezahrnuje uložení na trvalou skládku</t>
  </si>
  <si>
    <t>13173</t>
  </si>
  <si>
    <t>HLOUBENÍ JAM ZAPAŽ I NEPAŽ TŘ. I</t>
  </si>
  <si>
    <t>včetně odvozu a uložení na trvalou skládku  
Zhotovitel v ceně zohlední skutečné náklady na dopravu na místo uložení</t>
  </si>
  <si>
    <t>5,67m2*1,50m=8,505 [A]</t>
  </si>
  <si>
    <t>17481</t>
  </si>
  <si>
    <t>ZÁSYP JAM A RÝH Z NAKUPOVANÝCH MATERIÁLŮ</t>
  </si>
  <si>
    <t>materiál vhodný do násypu</t>
  </si>
  <si>
    <t>48,82m2*1,70m=82,994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</si>
  <si>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</si>
  <si>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5,65m*9,0m=50,850 [A]</t>
  </si>
  <si>
    <t>272325</t>
  </si>
  <si>
    <t>ZÁKLADY ZE ŽELEZOBETONU DO C30/37</t>
  </si>
  <si>
    <t>Železobetonový monolitický základ - beton C30/37 - XA1</t>
  </si>
  <si>
    <t>1,2m*0,5m*5,0m=3,000 [A]</t>
  </si>
  <si>
    <t>272365</t>
  </si>
  <si>
    <t>VÝZTUŽ ZÁKLADŮ Z OCELI 10505, B500B</t>
  </si>
  <si>
    <t>3,0m3*0,15t/m3=0,450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</si>
  <si>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</si>
  <si>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317325</t>
  </si>
  <si>
    <t>ŘÍMSY ZE ŽELEZOBETONU DO C30/37</t>
  </si>
  <si>
    <t>Železobetonový monolitický dřík - beton C30/37 - XF4  
Železobetonová monolitická římsa - beton C30/37 - XF4, XD3</t>
  </si>
  <si>
    <t>4,5m*((0,55m*0,25m)+(1,88m*0,4m))=4,003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</si>
  <si>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</si>
  <si>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4,003m3*0,15t/m3=0,600 [A]</t>
  </si>
  <si>
    <t>451312</t>
  </si>
  <si>
    <t>PODKLADNÍ A VÝPLŇOVÉ VRSTVY Z PROSTÉHO BETONU C12/15</t>
  </si>
  <si>
    <t>Podkladní beton pod základem čel -  beton C 12/15 - X0</t>
  </si>
  <si>
    <t>11,27m2*0,15m=1,691 [A]</t>
  </si>
  <si>
    <t>Podkladní beton pod dlažbu z lomového kamene na vtoku a výtoku -  beton C 16/20 - X0</t>
  </si>
  <si>
    <t>45131A</t>
  </si>
  <si>
    <t>PODKLADNÍ A VÝPLŇOVÉ VRSTVY Z PROSTÉHO BETONU C20/25</t>
  </si>
  <si>
    <t>Podkladní beton pod troubou -  beton C 20/25 - X0</t>
  </si>
  <si>
    <t>29,13m2*0,15m=4,370 [A]</t>
  </si>
  <si>
    <t>45152</t>
  </si>
  <si>
    <t>PODKLADNÍ A VÝPLŇOVÉ VRSTVY Z KAMENIVA DRCENÉHO</t>
  </si>
  <si>
    <t>podsyp ze ŠD pod dlažbou a základovým pasem čela propustku na výtoku</t>
  </si>
  <si>
    <t>39,44m2*0,5m=19,720 [A]</t>
  </si>
  <si>
    <t>položka zahrnuje dodávku předepsaného kameniva, mimostaveništní a vnitrostaveništní dopravu a jeho uložení  
není-li v zadávací dokumentaci uvedeno jinak, jedná se o nakupovaný materiál</t>
  </si>
  <si>
    <t>465512</t>
  </si>
  <si>
    <t>DLAŽBY Z LOMOVÉHO KAMENE NA MC</t>
  </si>
  <si>
    <t>24,75m2*0,6m=14,850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</si>
  <si>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</si>
  <si>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t>
  </si>
  <si>
    <t>STUPNĚ A PRAHY VODNÍCH KORYT Z PROSTÉHO BETONU</t>
  </si>
  <si>
    <t>Betonový fixační práh na výtoku z betonu C30/37</t>
  </si>
  <si>
    <t>8,5m*0,3m*0,6m=1,530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</si>
  <si>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</si>
  <si>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</si>
  <si>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711111</t>
  </si>
  <si>
    <t>IZOLACE BĚŽNÝCH KONSTRUKCÍ PROTI ZEMNÍ VLHKOSTI ASFALTOVÝMI NÁTĚRY</t>
  </si>
  <si>
    <t>Nátěr rubu čela a základu žel.bet propustku   
2xpenetral alp</t>
  </si>
  <si>
    <t>((4,5m*1,88m)*2+(1,88m*0,4m)*2+(0,5m*5,0m)*2)*2=46,848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</si>
  <si>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</si>
  <si>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</si>
  <si>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</si>
  <si>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Izolace asfaltovými pásy rubu čela a základu žel.bet propustku</t>
  </si>
  <si>
    <t>(4,5m*1,88m)*2+(1,88m*0,4m)*2+(0,5m*5,0m)*2=23,424 [A]</t>
  </si>
  <si>
    <t>711509</t>
  </si>
  <si>
    <t>OCHRANA IZOLACE NA POVRCHU TEXTILIÍ</t>
  </si>
  <si>
    <t>Ochrana geotextilií rubu čela a základu žel.bet propustku</t>
  </si>
  <si>
    <t>položka zahrnuje:  
- dodání  předepsaného ochranného materiálu  
- zřízení ochrany izolace</t>
  </si>
  <si>
    <t>Potrubí</t>
  </si>
  <si>
    <t>82458</t>
  </si>
  <si>
    <t>POTRUBÍ Z TRUB ŽELEZOBETONOVÝCH DN DO 600MM</t>
  </si>
  <si>
    <t>8m=8,000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</si>
  <si>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</si>
  <si>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</si>
  <si>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</si>
  <si>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zárubní odvodňovací drenáže želbet čel propustku</t>
  </si>
  <si>
    <t>20m=20,000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</si>
  <si>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</si>
  <si>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89721</t>
  </si>
  <si>
    <t>VPUSŤ KANALIZAČNÍ HORSKÁ KOMPLETNÍ MONOLITICKÁ BETONOVÁ</t>
  </si>
  <si>
    <t>Železobetonový monolitický vtokový objekt -  beton C 30/37 - XF4   
vč. ocelové mříže</t>
  </si>
  <si>
    <t>1ks=1,000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</si>
  <si>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</si>
  <si>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899523</t>
  </si>
  <si>
    <t>OBETONOVÁNÍ POTRUBÍ Z PROSTÉHO BETONU DO C16/20</t>
  </si>
  <si>
    <t>Obetonávka trubního propustu</t>
  </si>
  <si>
    <t>13,36m2*0,25m=3,340 [A]</t>
  </si>
  <si>
    <t>9111A1</t>
  </si>
  <si>
    <t>ZÁBRADLÍ SILNIČNÍ S VODOR MADLY - DODÁVKA A MONTÁŽ</t>
  </si>
  <si>
    <t>4,1m=4,100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</si>
  <si>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</si>
  <si>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96612</t>
  </si>
  <si>
    <t>BOURÁNÍ KONSTRUKCÍ Z KAMENE NA SUCHO</t>
  </si>
  <si>
    <t>vč. dopravy a uložení na trvalou skládku  
Zhotovitel v ceně zohlední možnost zpětného využití  
Zhotovitel v ceně zohlední skutečné náklady na dopravu na místo uložení</t>
  </si>
  <si>
    <t>6,0m2*0,5m=3,000 [A]</t>
  </si>
  <si>
    <t>96615</t>
  </si>
  <si>
    <t>BOURÁNÍ KONSTRUKCÍ Z PROSTÉHO BETONU</t>
  </si>
  <si>
    <t>bourání stávající betonové nevyhovující havarijní konstrukce vtokového a výtokového objektu propustku  
vč. odvozu a uložení na trvalou skládku  
Zhotovitel v ceně zohlední skutečné náklady na dopravu na místo uložení</t>
  </si>
  <si>
    <t>24,0m2*0,5m=12,000 [A]</t>
  </si>
  <si>
    <t>SO 150.02</t>
  </si>
  <si>
    <t>Propustek v km 0,409 30</t>
  </si>
  <si>
    <t>(22,313+6,495)m3*1,8t/m3=51,854 [A] 
2,5m3*2,2t/m3=5,500 [B] 
Celkem: A+B=57,354 [C]</t>
  </si>
  <si>
    <t>4,50m3*2,5t/m3=11,250 [A]</t>
  </si>
  <si>
    <t>12,75m2*1,75m=22,313 [A]</t>
  </si>
  <si>
    <t>včetně odvozu na dočasnou deponii  
Zhotovitel v ceně zohlední skutečné náklady na dopravu na místo uložení</t>
  </si>
  <si>
    <t>14,0m2*0,25m=3,500 [A]</t>
  </si>
  <si>
    <t>129958</t>
  </si>
  <si>
    <t>ČIŠTĚNÍ POTRUBÍ DN DO 600MM</t>
  </si>
  <si>
    <t>10m=10,000 [A]</t>
  </si>
  <si>
    <t>4,33m2*1,50m=6,495 [A]</t>
  </si>
  <si>
    <t>materiál vhodný do násypů</t>
  </si>
  <si>
    <t>11,09m2*1,55m=17,190 [A]</t>
  </si>
  <si>
    <t>3,28m2*9,0m=29,520 [A]</t>
  </si>
  <si>
    <t>56,40m2*0,15m=8,460 [A]</t>
  </si>
  <si>
    <t>5,00m2*0,50m=2,500 [A]</t>
  </si>
  <si>
    <t>7,00m2*0,60m=4,200 [A]</t>
  </si>
  <si>
    <t>2*(1,5m*2,40m)=7,200 [A]</t>
  </si>
  <si>
    <t>1,5m*2,40m=3,600 [A]</t>
  </si>
  <si>
    <t>13,85m=13,850 [A]</t>
  </si>
  <si>
    <t>vč. odvozu a uložení na trvalou skládku  
Zhotovitel v ceně zohlední možnost zpětného využití  
Zhotovitel v ceně zohlední skutečné náklady na dopravu na místo uložení</t>
  </si>
  <si>
    <t>5,0m2*0,5m=2,500 [A]</t>
  </si>
  <si>
    <t>9,0m2*0,5m=4,500 [A]</t>
  </si>
  <si>
    <t>SO 150.03</t>
  </si>
  <si>
    <t>Propustek v km 0,626 32</t>
  </si>
  <si>
    <t>(82,394+16,50)m3*1,8t/m3=178,009 [A] 
4,5m3*2,2t/m3=9,900 [B] 
Celkem: A+B=187,909 [C]</t>
  </si>
  <si>
    <t>8,2m3*2,5t/m3=20,500 [A]</t>
  </si>
  <si>
    <t>včetně příplatku za ztížení vykopávky  
včetně odvoz a uložení na trvalou skládku  
Zhotovitel v ceně zohlední skutečné náklady na dopravu na místo uložení</t>
  </si>
  <si>
    <t>33,63m2*2,45m=82,394 [A]</t>
  </si>
  <si>
    <t>Včetně odvozu a uložení na dočasnou deponii</t>
  </si>
  <si>
    <t>56,80m2*0,25m=14,200 [A]</t>
  </si>
  <si>
    <t>včetně odvoz a uložení na trvalou skládku  
Zhotovitel v ceně zohlední skutečné náklady na dopravu na místo uložení</t>
  </si>
  <si>
    <t>11,0m2*1,50m=16,500 [A]</t>
  </si>
  <si>
    <t>31,73m2*2,25m=71,393 [A]</t>
  </si>
  <si>
    <t>7,70m2*2,0m=15,400 [A]</t>
  </si>
  <si>
    <t>1,05m*0,5m*3,5m=1,838 [A]</t>
  </si>
  <si>
    <t>1,838m3*0,15t/m3=0,276 [A]</t>
  </si>
  <si>
    <t>3,0m*((0,25m*0,73m)+(0,55m*2,11m))=4,029 [A]</t>
  </si>
  <si>
    <t>4,029m3*0,15t/m3=0,604 [A]</t>
  </si>
  <si>
    <t>18,27m2*0,15m=2,741 [A]</t>
  </si>
  <si>
    <t>34,50m2*0,50m=17,250 [A]</t>
  </si>
  <si>
    <t>10,50m2*0,60m=6,300 [A]</t>
  </si>
  <si>
    <t>3,0m*0,3m*0,6m=0,540 [A]</t>
  </si>
  <si>
    <t>2*(3,11m*(1,1+3,0)m+(2m*8,4m))=59,102 [A]</t>
  </si>
  <si>
    <t>3,11m*(1,1+3,0)m+(2m*8,4m)=29,551 [A]</t>
  </si>
  <si>
    <t>2m=2,000 [A]</t>
  </si>
  <si>
    <t>OBETONOVÁNÍ POTRUBÍ Z PROSTÉHO BETONU DO C16/20 (B20)</t>
  </si>
  <si>
    <t>6,00m2*0,25m=1,500 [A]</t>
  </si>
  <si>
    <t>7,2m=7,200 [A]</t>
  </si>
  <si>
    <t>bourání stávající betonové nevyhovující havarijní konstrukce vtokového a výtokového objektu propustku  
vč.odvozu a uložení na trvalou skládku  
Zhotovitel v ceně zohlední skutečné náklady na dopravu na místo uložení</t>
  </si>
  <si>
    <t>16,4m2*0,5m=8,200 [A]</t>
  </si>
  <si>
    <t>SO 150.04</t>
  </si>
  <si>
    <t>Propustek v km 0,751 87</t>
  </si>
  <si>
    <t>(3,5+1,2)*1,8t/m3=8,460 [A] 
0,8m3*2,2t/m3=1,760 [B] 
Celkem: A+B=10,220 [C]</t>
  </si>
  <si>
    <t>1,5m3*2,5t/m3=3,750 [A]</t>
  </si>
  <si>
    <t>včetně příplatku za ztížení vykopávky  
včzně odvozu a uložení na trvalou skládku  
Zhotovitel v ceně zohlední skutečné náklady na dopravu na místo uložení</t>
  </si>
  <si>
    <t>3,5m2*1,0m=3,500 [A]</t>
  </si>
  <si>
    <t>včetně odvzu a uložení na dočasnou deponii  
Zhotovitel v ceně zohlední skutečné náklady na dopravu na místo uložení</t>
  </si>
  <si>
    <t>26,0m2*0,25m=6,500 [A]</t>
  </si>
  <si>
    <t>1,2m2*1,0m=1,200 [A]</t>
  </si>
  <si>
    <t>6,5m2*0,8m=5,200 [A]</t>
  </si>
  <si>
    <t>6,0m*1,0m=6,000 [A]</t>
  </si>
  <si>
    <t>4,5m*0,4m*0,55m=0,990 [A]</t>
  </si>
  <si>
    <t>0,990m3*0,15t/m3=0,149 [A]</t>
  </si>
  <si>
    <t>2*4,5m*0,4m=3,600 [A]</t>
  </si>
  <si>
    <t>4,5m*0,4m=1,800 [A]</t>
  </si>
  <si>
    <t>4,0m=4,000 [A]</t>
  </si>
  <si>
    <t>1,6m2*0,5m=0,800 [A]</t>
  </si>
  <si>
    <t>3,0m2*0,5m=1,500 [A]</t>
  </si>
  <si>
    <t>SO 150.05</t>
  </si>
  <si>
    <t>Propustek v km 0,842 59</t>
  </si>
  <si>
    <t>(5,60+3,6)m3*1,8t/m3=16,560 [A] 
1,4m3*2,2t/m3=3,080 [B] 
Celkem: A+B=19,640 [C]</t>
  </si>
  <si>
    <t>2,65m3*2,5t/m3=6,625 [A]</t>
  </si>
  <si>
    <t>včetně příplatku za ztížení vykopávky  
vč. odvozu a uložení na trvalou skládku  
Zhotovitel v ceně zohlední skutečné náklady na dopravu na místo uložení</t>
  </si>
  <si>
    <t>5,6m2*1,0m=5,600 [A]</t>
  </si>
  <si>
    <t>vč. odvozu a uložení na dočasnou deponii  
Zhotovitel v ceně zohlední skutečné náklady na dopravu na místo uložení</t>
  </si>
  <si>
    <t>28,8m2*0,25m=7,200 [A]</t>
  </si>
  <si>
    <t>vč. odvozu a uložení na trvalou skládku  
Zhotovitel v ceně zohlední skutečné náklady na dopravu na místo uložení</t>
  </si>
  <si>
    <t>2,40m2*1,50m=3,600 [A]</t>
  </si>
  <si>
    <t>10,62m2*0,8m=8,496 [A]</t>
  </si>
  <si>
    <t>6,0m*2,0m=12,000 [A]</t>
  </si>
  <si>
    <t>(4,5m*0,4m*0,55m)*2=1,980 [A]</t>
  </si>
  <si>
    <t>1,98m3*0,15t/m3=0,297 [A]</t>
  </si>
  <si>
    <t>21,33m2*0,15m=3,200 [A]</t>
  </si>
  <si>
    <t>8,40m2*0,5m=4,200 [A]</t>
  </si>
  <si>
    <t>13,67m2*0,60m=8,202 [A]</t>
  </si>
  <si>
    <t>2*((5,60m*0,5m)+(5,60m*0,5m))=11,200 [A]</t>
  </si>
  <si>
    <t>(5,60m*0,5m)+(5,60m*0,5m)=5,600 [A]</t>
  </si>
  <si>
    <t>8,2m=8,200 [A]</t>
  </si>
  <si>
    <t>vč. odvozu a  uložení na trvalou skládku  
Zhotovitel v ceně zohlední možnost zpětného využití  
Zhotovitel v ceně zohlední skutečné náklady na dopravu na místo uložení</t>
  </si>
  <si>
    <t>2,80m2*0,5m=1,400 [A]</t>
  </si>
  <si>
    <t>5,30m2*0,5m=2,650 [A]</t>
  </si>
  <si>
    <t>SO 150.06</t>
  </si>
  <si>
    <t>Propustek v km 1,184 43</t>
  </si>
  <si>
    <t>(6,20+3,855)m3*1,8t/m3=18,099 [A] 
1,80m3*2,2t/m3=3,960 [B] 
Celkem: A+B=22,059 [C]</t>
  </si>
  <si>
    <t>2,75m3*2,5t/m3=6,875 [A]</t>
  </si>
  <si>
    <t>6,2m2*1,0m=6,200 [A]</t>
  </si>
  <si>
    <t>29,20m2*0,25m=7,300 [A]</t>
  </si>
  <si>
    <t>2,57m2*1,50m=3,855 [A]</t>
  </si>
  <si>
    <t>11,50m2*0,80m=9,200 [A]</t>
  </si>
  <si>
    <t>7,125m*2,0m=14,250 [A]</t>
  </si>
  <si>
    <t>(4,5m*0,5m*0,5m)+(3,25m*0,38m*0,30m)=1,496 [A]</t>
  </si>
  <si>
    <t>1,496m3*0,15t/m3=0,224 [A]</t>
  </si>
  <si>
    <t>24,0m2*0,15m=3,600 [A]</t>
  </si>
  <si>
    <t>8,00m2*0,50m=4,000 [A]</t>
  </si>
  <si>
    <t>14,33m2*0,6m=8,598 [A]</t>
  </si>
  <si>
    <t>2*((4,0m*0,3m)+(5,50m*0,5m))=7,900 [A]</t>
  </si>
  <si>
    <t>(4,0m*0,3m)+(5,50m*0,5m)=3,950 [A]</t>
  </si>
  <si>
    <t>3,60m2*0,5m=1,800 [A]</t>
  </si>
  <si>
    <t>5,50m2*0,5m=2,750 [A]</t>
  </si>
  <si>
    <t>SO 150.07</t>
  </si>
  <si>
    <t>Propustek v km 1,209 55</t>
  </si>
  <si>
    <t>(9,88+10,20)m3*1,8t/m3=36,144 [A] 
2,5m3*2,2t/m3=5,500 [B] 
Celkem: A+B=41,644 [C]</t>
  </si>
  <si>
    <t>3,2m3*2,5t/m3=8,000 [A]</t>
  </si>
  <si>
    <t>4,94m2*2,0m=9,880 [A]</t>
  </si>
  <si>
    <t>10,0m2*0,25m=2,500 [A]</t>
  </si>
  <si>
    <t>6,80m2*1,50m=10,200 [A]</t>
  </si>
  <si>
    <t>7,89m2*1,8m=14,202 [A]</t>
  </si>
  <si>
    <t>2,77m*9,0m=24,930 [A]</t>
  </si>
  <si>
    <t>272324</t>
  </si>
  <si>
    <t>ZÁKLADY ZE ŽELEZOBETONU DO C25/30</t>
  </si>
  <si>
    <t>2*(1,0m*0,5m*2,5m)=2,500 [A]</t>
  </si>
  <si>
    <t>2,50m3*0,15t/m3=0,375 [A]</t>
  </si>
  <si>
    <t>(1,32m*0,5m*2,0m)+(1,05m*0,5m*2,0m)=2,370 [A]</t>
  </si>
  <si>
    <t>2,37m3*0,15t/m3=0,356 [A]</t>
  </si>
  <si>
    <t>29,33m2*0,15m=4,400 [A]</t>
  </si>
  <si>
    <t>15,0m2*0,5m=7,500 [A]</t>
  </si>
  <si>
    <t>4,0m2*0,6m=2,400 [A]</t>
  </si>
  <si>
    <t>2*((2,07m*2,5m)+(1,80m*2,5m))=19,350 [A]</t>
  </si>
  <si>
    <t>(2,07m*2,5m)+(1,80m*2,5m)=9,675 [A]</t>
  </si>
  <si>
    <t>82457</t>
  </si>
  <si>
    <t>POTRUBÍ Z TRUB ŽELEZOBETONOVÝCH DN DO 500MM</t>
  </si>
  <si>
    <t>7,5m=7,500 [A]</t>
  </si>
  <si>
    <t>16m=16,000 [A]</t>
  </si>
  <si>
    <t>12,80m2*0,25m=3,200 [A]</t>
  </si>
  <si>
    <t>6,4m2*0,5m=3,200 [A]</t>
  </si>
  <si>
    <t>SO 150.08</t>
  </si>
  <si>
    <t>Propustek v km 1,350 12</t>
  </si>
  <si>
    <t>(93,96+10,2)m3*1,8t/m3=187,488 [A] 
5,65m3*2,2t/m3=12,430 [B] 
Celkem: A+B=199,918 [C]</t>
  </si>
  <si>
    <t>14,5m3*2,5t/m3=36,250 [A]</t>
  </si>
  <si>
    <t>52,2m2*1,80m=93,960 [A]</t>
  </si>
  <si>
    <t>44,8m2*0,25m=11,200 [A]</t>
  </si>
  <si>
    <t>52,62m2*1,60m=84,192 [A]</t>
  </si>
  <si>
    <t>5,44m*9,0m=48,960 [A]</t>
  </si>
  <si>
    <t>1,20m*5,0m*0,5m=3,000 [A]</t>
  </si>
  <si>
    <t>(4,5m*0,55m*0,25m)+(1,56m*0,40m*4,5m)=3,427 [A]</t>
  </si>
  <si>
    <t>3,427m3*0,15t/m3=0,514 [A]</t>
  </si>
  <si>
    <t>50,60m2*0,5m=25,300 [A]</t>
  </si>
  <si>
    <t>25,83m2*0,6m=15,498 [A]</t>
  </si>
  <si>
    <t>6,11m*0,3m*0,6m=1,100 [A]</t>
  </si>
  <si>
    <t>2*((5,30m*2,90m)+(1,45m*2,41m)+(8,6m*2m))=72,129 [A]</t>
  </si>
  <si>
    <t>(5,30m*2,90m)+(1,45m*2,41m)+(8,6m*2m)=36,065 [A]</t>
  </si>
  <si>
    <t>9m=9,000 [A]</t>
  </si>
  <si>
    <t>14,00m2*0,25m=3,500 [A]</t>
  </si>
  <si>
    <t>11,30m2*0,5m=5,650 [A]</t>
  </si>
  <si>
    <t>29,00m2*0,5m=14,500 [A]</t>
  </si>
  <si>
    <t>SO 150.09</t>
  </si>
  <si>
    <t>Propustek v km 1,665 88</t>
  </si>
  <si>
    <t>(90,185+11,295)m3*1,8t/m3=182,664 [A] 
5,35m3*2,2t/m3=11,770 [B] 
Celkem: A+B=194,434 [C]</t>
  </si>
  <si>
    <t>13,5m3*2,5t/m3=33,750 [A]</t>
  </si>
  <si>
    <t>včetně příplatku za ztížení vykopávky  
vč. odvozu a uložení  na trvalou skládku  
Zhotovitel v ceně zohlední skutečné náklady na dopravu na místo uložení</t>
  </si>
  <si>
    <t>53,05m2*1,70m=90,185 [A]</t>
  </si>
  <si>
    <t>41,20m2*0,25m=10,300 [A]</t>
  </si>
  <si>
    <t>7,53m2*1,50m=11,295 [A]</t>
  </si>
  <si>
    <t>52,67m2*1,50m=79,005 [A]</t>
  </si>
  <si>
    <t>1,20m*0,5m*5,0m=3,000 [A]</t>
  </si>
  <si>
    <t>(0,55m*0,25m*4,5m)+(1,34m*0,4m*4,5m)=3,031 [A]</t>
  </si>
  <si>
    <t>3,031m3*0,15t/m3=0,455 [A]</t>
  </si>
  <si>
    <t>56,0m2*0,5m=28,000 [A]</t>
  </si>
  <si>
    <t>20,83m2*0,6m=12,498 [A]</t>
  </si>
  <si>
    <t>2*((5,30m*2,64m)+(1,45m*2,41m)+(9,36m*2m))=72,413 [A]</t>
  </si>
  <si>
    <t>(5,30m*2,64m)+(1,45m*2,41m)+(9,36m*2m)=36,207 [A]</t>
  </si>
  <si>
    <t>15,20m2*0,25m=3,800 [A]</t>
  </si>
  <si>
    <t>10,70m2*0,5m=5,350 [A]</t>
  </si>
  <si>
    <t>27,00m2*0,5m=13,500 [A]</t>
  </si>
  <si>
    <t>SO 150.10</t>
  </si>
  <si>
    <t>Propustek v km 1,883 59</t>
  </si>
  <si>
    <t>(88,757+12,705)m3*1,8t/m3=182,610 [A] 
4,80m3*2,2t/m3=10,560 [B] 
Celkem: A+B=193,170 [C]</t>
  </si>
  <si>
    <t>12,8m3*2,5t/m3=32,000 [A]</t>
  </si>
  <si>
    <t>52,21m2*1,70m=88,757 [A]</t>
  </si>
  <si>
    <t>50,40m2*0,25m=12,600 [A]</t>
  </si>
  <si>
    <t>8,47m2*1,50m=12,705 [A]</t>
  </si>
  <si>
    <t>17120</t>
  </si>
  <si>
    <t>ULOŽENÍ SYPANINY DO NÁSYPŮ A NA SKLÁDKY BEZ ZHUTNĚNÍ</t>
  </si>
  <si>
    <t>uložení výkopku na skládku  
Zhotovitel v ceně zohlední skutečné náklady na dopravu na místo uložení</t>
  </si>
  <si>
    <t>(88,757+12,705)m3=101,462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</si>
  <si>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</si>
  <si>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46,53m2*1,50m=69,795 [A]</t>
  </si>
  <si>
    <t>5,33m*9,0m=47,970 [A]</t>
  </si>
  <si>
    <t>(4,5m*0,55m*0,25m)+(1,45m*0,4m*4,5m)=3,229 [A]</t>
  </si>
  <si>
    <t>3,229m3*0,15t/m3=0,484 [A]</t>
  </si>
  <si>
    <t>12,637m2*0,15m=1,896 [A]</t>
  </si>
  <si>
    <t>30,67m2*0,15m=4,601 [A]</t>
  </si>
  <si>
    <t>64,0m2*0,5m=32,000 [A]</t>
  </si>
  <si>
    <t>22,5m2*0,6m=13,500 [A]</t>
  </si>
  <si>
    <t>10,0m*0,3m*0,6m=1,800 [A]</t>
  </si>
  <si>
    <t>2*((5,3m*2,75m)+(1,45m*2,41m)+(7,35m*2m))=65,539 [A]</t>
  </si>
  <si>
    <t>(5,3m*2,75m)+(1,45m*2,41m)+(7,35m*2m)=32,770 [A]</t>
  </si>
  <si>
    <t>vč. dopravy uložení na trvalou skládku  
Zhotovitel v ceně zohlední možnost zpětného využití  
Zhotovitel v ceně zohlední skutečné náklady na dopravu na místo uložení</t>
  </si>
  <si>
    <t>9,60m2*0,5m=4,800 [A]</t>
  </si>
  <si>
    <t>bourání stávající betonové nevyhovující havarijní konstrukce vtokového a výtokového objektu propustku  
vč. uložení na trvalou skládku  
Zhotovitel v ceně zohlední skutečné náklady na dopravu na místo uložení</t>
  </si>
  <si>
    <t>25,60m2*0,5m=12,800 [A]</t>
  </si>
  <si>
    <t>SO 150.11</t>
  </si>
  <si>
    <t>Propustek v km 2,091 32</t>
  </si>
  <si>
    <t>(85,289+13,395)m3*1,8t/m3=177,631 [A] 
5,50m3*2,2t/m3=12,100 [B] 
Celkem: A+B=189,731 [C]</t>
  </si>
  <si>
    <t>12,2m3*2,5t/m3=30,500 [A]</t>
  </si>
  <si>
    <t>50,17m2*1,70m=85,289 [A]</t>
  </si>
  <si>
    <t>vč, odvozu a uložení na dočasnou deponii  
Zhotovitel v ceně zohlední skutečné náklady na dopravu na místo uložení</t>
  </si>
  <si>
    <t>42,4m2*0,25m=10,600 [A]</t>
  </si>
  <si>
    <t>8,93m2*1,50m=13,395 [A]</t>
  </si>
  <si>
    <t>45,00m2*1,50m=67,500 [A]</t>
  </si>
  <si>
    <t>5,55m*9,0m=49,950 [A]</t>
  </si>
  <si>
    <t>(0,55m*4,5m*0,25m)+(1,35m*0,4m*4,5m)=3,049 [A]</t>
  </si>
  <si>
    <t>3,049m3*0,15t/m3=0,457 [A]</t>
  </si>
  <si>
    <t>68,40m2*0,5m=34,200 [A]</t>
  </si>
  <si>
    <t>22,50m2*0,6m=13,500 [A]</t>
  </si>
  <si>
    <t>2*((5,30m*2,65m)+(1,45m*2,41m)+(8,35m*2m))=68,479 [A]</t>
  </si>
  <si>
    <t>(5,30m*2,65m)+(1,45m*2,41m)+(8,35m*2m)=34,240 [A]</t>
  </si>
  <si>
    <t>11,0m2*0,5m=5,500 [A]</t>
  </si>
  <si>
    <t>24,4m2*0,5m=12,200 [A]</t>
  </si>
  <si>
    <t>SO 150.12</t>
  </si>
  <si>
    <t>Propustek v km 2,131 37</t>
  </si>
  <si>
    <t>(82,654+14,205)m3*1,8t/m3=174,346 [A] 
6,70m3*2,2t/m3=14,740 [B] 
Celkem: A+B=189,086 [C]</t>
  </si>
  <si>
    <t>48,62m2*1,70m=82,654 [A]</t>
  </si>
  <si>
    <t>vč odvozu a uložení na dočasnou deponii  
Zhotovitel v ceně zohlední skutečné náklady na dopravu na místo uložení</t>
  </si>
  <si>
    <t>9,47m2*1,50m=14,205 [A]</t>
  </si>
  <si>
    <t>41,60m2*1,50m=62,400 [A]</t>
  </si>
  <si>
    <t>5,39m*9,0m=48,510 [A]</t>
  </si>
  <si>
    <t>12,60m2*0,15m=1,890 [A]</t>
  </si>
  <si>
    <t>32,47m2*0,15m=4,871 [A]</t>
  </si>
  <si>
    <t>17,5m2*0,6m=10,500 [A]</t>
  </si>
  <si>
    <t>9,44m*0,3m*0,6m=1,699 [A]</t>
  </si>
  <si>
    <t>2*((5,30m*2,70m)+(1,45m*2,41m)+(7,35m*2m))=65,009 [A]</t>
  </si>
  <si>
    <t>(5,30m*2,70m)+(1,45m*2,41m)+(7,35m*2m)=32,505 [A]</t>
  </si>
  <si>
    <t>13,40m2*0,5m=6,700 [A]</t>
  </si>
  <si>
    <t>bourání stávající betonové nevyhovující havarijní konstrukce vtokového a výtokového objektu propustku  
vč. dopravy a uložení na trvalou skládku  
Zhotovitel v ceně zohlední skutečné náklady na dopravu na místo uložení</t>
  </si>
  <si>
    <t>SO 150.13</t>
  </si>
  <si>
    <t>Propustek v km 2,207 55</t>
  </si>
  <si>
    <t>(78,608+15,705)m3*1,8t/m3=169,763 [A] 
7,50m3*2,2t/m3=16,500 [B] 
Celkem: A+B=186,263 [C]</t>
  </si>
  <si>
    <t>14,2m3*2,5t/m3=35,500 [A]</t>
  </si>
  <si>
    <t>46,24m2*1,70m=78,608 [A]</t>
  </si>
  <si>
    <t>40,80m2*0,25m=10,200 [A]</t>
  </si>
  <si>
    <t>10,47m2*1,50m=15,705 [A]</t>
  </si>
  <si>
    <t>39,27m2*1,50m=58,905 [A]</t>
  </si>
  <si>
    <t>5,41m*9,0m=48,690 [A]</t>
  </si>
  <si>
    <t>(0,55m*4,5m*0,25m)+(1,38m*0,4m*4,5m)=3,103 [A]</t>
  </si>
  <si>
    <t>3,103m3*0,15t/m3=0,465 [A]</t>
  </si>
  <si>
    <t>73,60m2*0,50m=36,800 [A]</t>
  </si>
  <si>
    <t>69,4m*0,3m*0,6m=12,492 [A]</t>
  </si>
  <si>
    <t>2*((5,30m*2,68m)+(1,45m*2,41m)+(8,36m*2m))=68,837 [A]</t>
  </si>
  <si>
    <t>(5,30m*2,68m)+(1,45m*2,41m)+(8,36m*2m)=34,419 [A]</t>
  </si>
  <si>
    <t>15,0m2*0,50m=7,500 [A]</t>
  </si>
  <si>
    <t>28,40m2*0,50m=14,200 [A]</t>
  </si>
  <si>
    <t>SO 150.14</t>
  </si>
  <si>
    <t>Propustek v km 2,956 75</t>
  </si>
  <si>
    <t>(10,234+6,495)m3*1,8t/m3=30,112 [A] 
4,20m3*2,2t/m3=9,240 [B] 
Celkem: A+B=39,352 [C]</t>
  </si>
  <si>
    <t>5,5m3*2,5t/m3=13,750 [A]</t>
  </si>
  <si>
    <t>6,02m2*1,70m=10,234 [A]</t>
  </si>
  <si>
    <t>10,33m2*1,50m=15,495 [A]</t>
  </si>
  <si>
    <t>5,25m*2,00m=10,500 [A]</t>
  </si>
  <si>
    <t>2,290m3=2,290 [A]</t>
  </si>
  <si>
    <t>2,290m3*0,15t/m3=0,344 [A]</t>
  </si>
  <si>
    <t>33,40m2*0,50m=16,700 [A]</t>
  </si>
  <si>
    <t>4,66m2*0,60m=2,796 [A] 
(4,66m2*0,6)=2,80m3</t>
  </si>
  <si>
    <t>2*((7,62m*0,50m)+2*(1,45m*2,41m))=21,598 [A]</t>
  </si>
  <si>
    <t>(7,62m*0,50m)+2*(1,45m*2,41m)=10,799 [A]</t>
  </si>
  <si>
    <t>4,80m2*0,25m=1,200 [A]</t>
  </si>
  <si>
    <t>5,1m=5,100 [A]</t>
  </si>
  <si>
    <t>8,40m2*0,50m=4,200 [A]</t>
  </si>
  <si>
    <t>11,00m2*0,50m=5,500 [A]</t>
  </si>
  <si>
    <t>SO 150.15</t>
  </si>
  <si>
    <t>Propustek v km 3,271 48</t>
  </si>
  <si>
    <t>(75,599+14,250)m3*1,8t/m3=161,728 [A] 
8,60m3*2,2t/m3=18,920 [B] 
Celkem: A+B=180,648 [C]</t>
  </si>
  <si>
    <t>12,5m3*2,5t/m3=31,250 [A]</t>
  </si>
  <si>
    <t>44,47m2*1,70m=75,599 [A]</t>
  </si>
  <si>
    <t>56,40m2*0,25m=14,100 [A]</t>
  </si>
  <si>
    <t>9,50m2*1,50m=14,250 [A]</t>
  </si>
  <si>
    <t>36,67m2*1,50m=55,005 [A]</t>
  </si>
  <si>
    <t>5,77m*9,00m=51,930 [A]</t>
  </si>
  <si>
    <t>(0,55m*4,5m*0,25m)+(1,44m*0,4m*4,5m)=3,211 [A]</t>
  </si>
  <si>
    <t>3,211m3*0,15t/m3=0,482 [A]</t>
  </si>
  <si>
    <t>45132A</t>
  </si>
  <si>
    <t>PODKL A VÝPLŇ VRSTVY ZE ŽELEZOBET DO C20/25</t>
  </si>
  <si>
    <t>77,00m2*0,50m=38,500 [A]</t>
  </si>
  <si>
    <t>22,00m2*0,60m=13,200 [A]</t>
  </si>
  <si>
    <t>2*((5,30m*2,74m)+2*(1,45m*2,41m)+(9,38m*2m))=80,542 [A]</t>
  </si>
  <si>
    <t>(5,30m*2,74m)+2*(1,45m*2,41m)+(9,38m*2m)=40,271 [A]</t>
  </si>
  <si>
    <t>13,36m2*0,250m=3,340 [A]</t>
  </si>
  <si>
    <t>17,20m2*0,50m=8,600 [A]</t>
  </si>
  <si>
    <t>25,00m2*0,50m=12,500 [A]</t>
  </si>
  <si>
    <t>SO 150.16</t>
  </si>
  <si>
    <t>Propustek v km 3,289 93</t>
  </si>
  <si>
    <t>(77,792+12,495)m3*1,8t/m3=162,517 [A] 
9,20m3*2,2t/m3=20,240 [B] 
Celkem: A+B=182,757 [C]</t>
  </si>
  <si>
    <t>10,2m3*2,5t/m3=25,500 [A]</t>
  </si>
  <si>
    <t>45,76m2*1,70m=77,792 [A]</t>
  </si>
  <si>
    <t>51,40m2*0,25m=12,850 [A]</t>
  </si>
  <si>
    <t>8,33m2*1,50m=12,495 [A]</t>
  </si>
  <si>
    <t>32,47m2*1,50m=48,705 [A]</t>
  </si>
  <si>
    <t>5,39m*9,00m=48,510 [A]</t>
  </si>
  <si>
    <t>(0,55m*4,5m*0,25m)+(1,68m*0,4m*4,5m)=3,643 [A]</t>
  </si>
  <si>
    <t>3,643m3*0,15t/m3=0,546 [A]</t>
  </si>
  <si>
    <t>73,40m2*0,50m=36,700 [A]</t>
  </si>
  <si>
    <t>22,33m2*0,6m=13,398 [A]</t>
  </si>
  <si>
    <t>2*((5,30m*2,98m)+2*(1,45m*2,41m)+(9,35m*2m))=82,966 [A]</t>
  </si>
  <si>
    <t>(5,30m*2,98m)+2*(1,45m*2,41m)+(9,35m*2m)=41,483 [A]</t>
  </si>
  <si>
    <t>18,40m2*0,5m=9,200 [A]</t>
  </si>
  <si>
    <t>bourání stávající betonové nevyhovující havarijní konstrukce vtokového a výtokového objektu propustku  
vč. dopravy a  uložení na trvalou skládku  
Zhotovitel v ceně zohlední skutečné náklady na dopravu na místo uložení</t>
  </si>
  <si>
    <t>20,40m2*0,5m=10,200 [A]</t>
  </si>
  <si>
    <t>SO 150.17</t>
  </si>
  <si>
    <t>Propustek v km 3,304 77</t>
  </si>
  <si>
    <t>(4,20+3,795)m3*1,8t/m3=14,391 [A] 
5,20m3*2,2t/m3=11,440 [B] 
Celkem: A+B=25,831 [C]</t>
  </si>
  <si>
    <t>4,2m3*2,5t/m3=10,500 [A]</t>
  </si>
  <si>
    <t>4,20m2*1,00m=4,200 [A]</t>
  </si>
  <si>
    <t>10,40m2*0,25m=2,600 [A]</t>
  </si>
  <si>
    <t>2,53m2*1,50m=3,795 [A]</t>
  </si>
  <si>
    <t>10,62m2*0,80m=8,496 [A]</t>
  </si>
  <si>
    <t>8,60m*1,00m=8,600 [A]</t>
  </si>
  <si>
    <t>(0,55m*3,0m*0,45m)+(0,55m*0,4m*3,0m)=1,403 [A]</t>
  </si>
  <si>
    <t>1,403m3*0,15t/m3=0,210 [A]</t>
  </si>
  <si>
    <t>9,60m2*0,50m=4,800 [A]</t>
  </si>
  <si>
    <t>9,33m2*0,60m=5,598 [A]</t>
  </si>
  <si>
    <t>2*((4,10m*0,40m)+(4,10m*0,45m))=6,970 [A]</t>
  </si>
  <si>
    <t>(4,10m*0,40m)+(4,10m*0,45m)=3,485 [A]</t>
  </si>
  <si>
    <t>12m=12,000 [A]</t>
  </si>
  <si>
    <t>4,2m=4,200 [A]</t>
  </si>
  <si>
    <t>10,40m2*0,5m=5,200 [A]</t>
  </si>
  <si>
    <t>bourání stávající betonové nevyhovující havarijní konstrukce vtokového a výtokového objektu propustku  
vč. dopravy uložení na trvalou skládku  
Zhotovitel v ceně zohlední skutečné náklady na dopravu na místo uložení</t>
  </si>
  <si>
    <t>SO 150.18</t>
  </si>
  <si>
    <t>Propustek v km 3,404 48</t>
  </si>
  <si>
    <t>(72,454+14,205)m3*1,8t/m3=155,986 [A] 
8,50m3*2,2t/m3=18,700 [B] 
Celkem: A+B=174,686 [C]</t>
  </si>
  <si>
    <t>10,8m3*2,5t/m3=27,000 [A]</t>
  </si>
  <si>
    <t>42,62m2*1,70m=72,454 [A]</t>
  </si>
  <si>
    <t>59,20m2*0,25m=14,800 [A]</t>
  </si>
  <si>
    <t>23,60m2*1,50m=35,400 [A]</t>
  </si>
  <si>
    <t>5,15m*9,0m=46,350 [A]</t>
  </si>
  <si>
    <t>(0,55m*4,5m*0,25m)+(1,56m*0,4m*4,5m)=3,427 [A]</t>
  </si>
  <si>
    <t>64,80m2*0,50m=32,400 [A]</t>
  </si>
  <si>
    <t>16,0m2*0,60m=9,600 [A]</t>
  </si>
  <si>
    <t>8,33m*0,3m*0,6m=1,499 [A]</t>
  </si>
  <si>
    <t>2*((5,30m*2,68m)+2*(1,45m*2,41m)+(8,36m*2m))=75,826 [A]</t>
  </si>
  <si>
    <t>(5,30m*2,68m)+2*(1,45m*2,41m)+(8,36m*2m)=37,913 [A]</t>
  </si>
  <si>
    <t>17,00m2*0,5m=8,500 [A]</t>
  </si>
  <si>
    <t>21,60m2*0,5m=10,800 [A]</t>
  </si>
  <si>
    <t>SO 150.19</t>
  </si>
  <si>
    <t>Propustek v km 3,434 63</t>
  </si>
  <si>
    <t>(4,20+2,595)m3*1,8t/m3=12,231 [A] 
3,80m3*2,2t/m3=8,360 [B] 
Celkem: A+B=20,591 [C]</t>
  </si>
  <si>
    <t>5,44m3*2,5t/m3=13,600 [A]</t>
  </si>
  <si>
    <t>2,10m2*2,00m=4,200 [A]</t>
  </si>
  <si>
    <t>10,00m2*0,25m=2,500 [A]</t>
  </si>
  <si>
    <t>1,73m2*1,50m=2,595 [A]</t>
  </si>
  <si>
    <t>4,33m2*1,80m=7,794 [A]</t>
  </si>
  <si>
    <t>1,11m*9,00m=9,990 [A]</t>
  </si>
  <si>
    <t>(0,5m*4,5m*0,40m)*2=1,800 [A]</t>
  </si>
  <si>
    <t>1,80m3*0,15t/m3=0,270 [A]</t>
  </si>
  <si>
    <t>10,00m2*0,15m=1,500 [A]</t>
  </si>
  <si>
    <t>7,00m2*0,50m=3,500 [A]</t>
  </si>
  <si>
    <t>5,33m2*0,60m=3,198 [A]</t>
  </si>
  <si>
    <t>2*((5,50m*0,40m)+(5,50m*0,40m))=8,800 [A]</t>
  </si>
  <si>
    <t>(5,50m*0,40m)+(5,50m*0,40m)=4,400 [A]</t>
  </si>
  <si>
    <t>7,20m2*0,25m=1,800 [A]</t>
  </si>
  <si>
    <t>7,60m2*0,5m=3,800 [A]</t>
  </si>
  <si>
    <t>10,88m2*0,5m=5,440 [A]</t>
  </si>
  <si>
    <t>SO 150.20</t>
  </si>
  <si>
    <t>Propustek v km 3,672 02</t>
  </si>
  <si>
    <t>(84,235+12,450)m3*1,8t/m3=174,033 [A] 
9,20m3*2,2t/m3=20,240 [B] 
Celkem: A+B=194,273 [C]</t>
  </si>
  <si>
    <t>49,55m2*1,70m=84,235 [A]</t>
  </si>
  <si>
    <t>43,20m2*0,25m=10,800 [A]</t>
  </si>
  <si>
    <t>8,30m2*1,50m=12,450 [A]</t>
  </si>
  <si>
    <t>23,13m2*1,50m=34,695 [A]</t>
  </si>
  <si>
    <t>5,40m*9,0m=48,600 [A]</t>
  </si>
  <si>
    <t>57,20m2*0,50m=28,600 [A]</t>
  </si>
  <si>
    <t>17,0m2*0,60m=10,200 [A]</t>
  </si>
  <si>
    <t>0,3m*0,6m*10,0m=1,800 [A]</t>
  </si>
  <si>
    <t>2*((5,30m*2,97m)+2*(1,45m*2,41m)+(8,36m*2m))=78,900 [A]</t>
  </si>
  <si>
    <t>(5,30m*2,97m)+2*(1,45m*2,41m)+(8,36m*2m)=39,450 [A]</t>
  </si>
  <si>
    <t>SO 150.21</t>
  </si>
  <si>
    <t>Propustek v km 3,726 39</t>
  </si>
  <si>
    <t>(68,391+12,195)m3*1,8t/m3=145,055 [A] 
3,60m3*2,2t/m3=7,920 [B] 
Celkem: A+B=152,975 [C]</t>
  </si>
  <si>
    <t>8,5m3*2,5t/m3=21,250 [A]</t>
  </si>
  <si>
    <t>zahrnuje veškeré poplatky provozovateli skládky související s uložením odpadu na skládce včetně nákladů na třídění a manipulaci na recyklačním dvoře</t>
  </si>
  <si>
    <t>40,23m2*1,70m=68,391 [A]</t>
  </si>
  <si>
    <t>8,13m2*1,50m=12,195 [A]</t>
  </si>
  <si>
    <t>20,54m2*1,50m=30,810 [A]</t>
  </si>
  <si>
    <t>4,92m*9,00m=44,280 [A]</t>
  </si>
  <si>
    <t>(0,55m*4,5m*0,25m)+(1,55m*0,4m*4,5m)=3,409 [A]</t>
  </si>
  <si>
    <t>3,409m3*0,15t/m3=0,511 [A]</t>
  </si>
  <si>
    <t>11,26m2*0,15m=1,689 [A]</t>
  </si>
  <si>
    <t>64,40m2*0,50m=32,200 [A]</t>
  </si>
  <si>
    <t>15,66m2*0,60m=9,396 [A]</t>
  </si>
  <si>
    <t>2*((5,30m*2,85m)+2*(1,45m*2,41m)+(7,35m*2m))=73,588 [A]</t>
  </si>
  <si>
    <t>(5,30m*2,85m)+2*(1,45m*2,41m)+(7,35m*2m)=36,794 [A]</t>
  </si>
  <si>
    <t>7,20m2*0,5m=3,600 [A]</t>
  </si>
  <si>
    <t>17,0m2*0,5m=8,500 [A]</t>
  </si>
  <si>
    <t>SO 150.22</t>
  </si>
  <si>
    <t>Propustek v km 3,759 51</t>
  </si>
  <si>
    <t>(65,994+8,205)m3*1,8t/m3=133,558 [A] 
5,20m3*2,2t/m3=11,440 [B] 
Celkem: A+B=144,998 [C]</t>
  </si>
  <si>
    <t>8,85m3*2,5t/m3=22,125 [A]</t>
  </si>
  <si>
    <t>38,82m2*1,70m=65,994 [A]</t>
  </si>
  <si>
    <t>50,00m2*0,25m=12,500 [A]</t>
  </si>
  <si>
    <t>5,47m2*1,50m=8,205 [A]</t>
  </si>
  <si>
    <t>23,33m2*1,50m=34,995 [A]</t>
  </si>
  <si>
    <t>5,11m*9,0m=45,990 [A]</t>
  </si>
  <si>
    <t>69,10m2*0,50m=34,550 [A]</t>
  </si>
  <si>
    <t>16,00m2*0,60m=9,600 [A]</t>
  </si>
  <si>
    <t>0,3m*0,6m*6,0m=1,080 [A]</t>
  </si>
  <si>
    <t>2*((5,30m*2,77m)+2*(1,45m*2,41m)+(7,35m*2m))=72,740 [A]</t>
  </si>
  <si>
    <t>(5,30m*2,77m)+2*(1,45m*2,41m)+(7,35m*2m)=36,370 [A]</t>
  </si>
  <si>
    <t>17,70m2*0,5m=8,850 [A]</t>
  </si>
  <si>
    <t>SO 180</t>
  </si>
  <si>
    <t>Dopravně inženýrské opatření</t>
  </si>
  <si>
    <t>Odfrézovaný materiál  
Zhotovitel v ceně zohlední možnost zpětného využití</t>
  </si>
  <si>
    <t>pol.č.: 11372: 200m3*2,5t/m3=500,000 [A]</t>
  </si>
  <si>
    <t>03710</t>
  </si>
  <si>
    <t>POMOC PRÁCE ZAJIŠŤ NEBO ZŘÍZ OBJÍŽĎKY A PŘÍSTUP CESTY</t>
  </si>
  <si>
    <t>Frézování v tl. 50mm  
Naložení, odvoz a uložení na skládku dodavatele,   
zhotovitel v cené zohlední možnost zpětného využití vybouraného/recyklovaného materiálu</t>
  </si>
  <si>
    <t>5,00 m (š)* 800,00 m (dl.) *0,05 m (tl.)=200,000 [A] 
Celkem: A=200,000 [B]</t>
  </si>
  <si>
    <t>Položka zahrnuje veškerou manipulaci s vybouranou sutí a s vybouranými hmotami vč. uložení na skládku, zhotovitel v ceně zohlední možnost zpětného využití recyklovaného materiálu.</t>
  </si>
  <si>
    <t>12911</t>
  </si>
  <si>
    <t>ČIŠTĚNÍ VOZOVEK OD NÁNOSU</t>
  </si>
  <si>
    <t>celkem plochy výsprav... 4000 m2</t>
  </si>
  <si>
    <t>5,00 m (š)* 800,00 m (dl.)=4 000,000 [A] 
Celkem: A=4 000,000 [B]</t>
  </si>
  <si>
    <t>12922</t>
  </si>
  <si>
    <t>ČIŠTĚNÍ KRAJNIC OD NÁNOSU TL. DO 100MM</t>
  </si>
  <si>
    <t>Předpoklad - v místě oprav objízdných tras</t>
  </si>
  <si>
    <t>800 m*0,5 m=400,000 [A]</t>
  </si>
  <si>
    <t>Předpoklad - v místě objízdných tras</t>
  </si>
  <si>
    <t>500m*0,5m=250,000 [A]</t>
  </si>
  <si>
    <t>PS-CP 0,4 kg/m2  
celková plocha výspravy... 4000 m2</t>
  </si>
  <si>
    <t>ACO 11+  
Celková plocha výspravy... 4000 m2</t>
  </si>
  <si>
    <t>914121</t>
  </si>
  <si>
    <t>DOPRAVNÍ ZNAČKY ZÁKLADNÍ VELIKOSTI OCELOVÉ FÓLIE TŘ 1 - DODÁVKA A MONTÁŽ</t>
  </si>
  <si>
    <t>Dodávka, montáž s přemístěním, včetně nájmu po celou dobu stavby.</t>
  </si>
  <si>
    <t>30=30,000 [A]</t>
  </si>
  <si>
    <t>914123</t>
  </si>
  <si>
    <t>DOPRAVNÍ ZNAČKY ZÁKLADNÍ VELIKOSTI OCELOVÉ FÓLIE TŘ 1 - DEMONTÁŽ</t>
  </si>
  <si>
    <t>914631</t>
  </si>
  <si>
    <t>DOPRAV ZNAČKY 150X150CM OCEL FÓLIE TŘ 2 - DODÁVKA A MONT</t>
  </si>
  <si>
    <t>6=6,000 [A]</t>
  </si>
  <si>
    <t>914633</t>
  </si>
  <si>
    <t>DOPRAV ZNAČKY 150X150CM OCEL FÓLIE TŘ 2 - DEMONTÁŽ</t>
  </si>
  <si>
    <t>916311</t>
  </si>
  <si>
    <t>DOPRAVNÍ ZÁBRANY Z2 S FÓLIÍ TŘ 1 - DOD A MONTÁŽ</t>
  </si>
  <si>
    <t>položka zahrnuje:  
- dodání zařízení v předepsaném provedení včetně jejich osazení  
- údržbu po celou dobu trvání funkce, náhradu zničených nebo ztracených kusů, nutnou opravu poškozených částí</t>
  </si>
  <si>
    <t>916313</t>
  </si>
  <si>
    <t>DOPRAVNÍ ZÁBRANY Z2 S FÓLIÍ TŘ 1 - DEMONTÁŽ</t>
  </si>
  <si>
    <t>Položka zahrnuje odstranění, demontáž a odklizení zařízení s odvozem na předepsané místo</t>
  </si>
  <si>
    <t>916331</t>
  </si>
  <si>
    <t>SMĚROVACÍ DESKY Z4 JEDNOSTR S FÓLIÍ TŘ 1 - DOD A MONTÁŽ</t>
  </si>
  <si>
    <t>48=48,000 [A]</t>
  </si>
  <si>
    <t>916333</t>
  </si>
  <si>
    <t>SMĚROVACÍ DESKY Z4 JEDNOSTR S FÓLIÍ TŘ 1 - DEMONTÁŽ</t>
  </si>
  <si>
    <t>SO 201</t>
  </si>
  <si>
    <t>most ev.č. 311-001</t>
  </si>
  <si>
    <t>014102R</t>
  </si>
  <si>
    <t>POPLATKY ZA SKLÁDKU</t>
  </si>
  <si>
    <t>Zhotovitel v ceně zohlední možnost zpětného využití</t>
  </si>
  <si>
    <t>poplatky za uložení zemin a přebytků výkopku 
položka 11332 - 1.8*55,12 m3=99,216 [A] 
položka 12110 - 1.8*66,88 m3=120,384 [B] 
položka 12673 - 1.8*384,0 m3=691,200 [C] 
položka 12273 - 1.8*124,11 m3=223,398 [D] 
položka 12473 - 1.8*66,0 m3=118,800 [E] 
položka 12573 -  1,8*(-780,72) m3=-1 405,296 [F] 
položka 12960 - 1.8*32,7 m3=58,860 [G] 
položka 13173 - 1.8*4074,05 m3=7 333,290 [H] 
položka 13183 - 1.8*91,01 m3=163,818 [I] 
položka 13273 - 1.8*14,25 m3=25,650 [J] 
Celkem: A+B+C+D+E+F+G+H+I+J=7 429,320 [K]</t>
  </si>
  <si>
    <t>014112Ra</t>
  </si>
  <si>
    <t>položka 11415 - 2.2*75,77 m3=166,694 [A] 
položka 96613 - 2.2*173,98 m3=382,756 [B] 
položka 96615 - 2.5*330,99 m3=827,475 [C] 
položka 96616 - 2.5*83,06 m3=207,650 [D] 
položka 97816 - 2.5*6,44 m3=16,100 [E] 
Celkem: A+B+C+D+E=1 600,675 [F]</t>
  </si>
  <si>
    <t>014132</t>
  </si>
  <si>
    <t>POPLATKY ZA SKLÁDKU TYP S-NO (NEBEZPEČNÝ ODPAD)</t>
  </si>
  <si>
    <t>poplatky za uložení materiálů s obsahem asfaltů 
celkem - položka 11333 - 2.2*21,2  m3=46,640 [A] 
celkem - položka 97817 - 2.0*0,01*150,3=3,006 [B] 
Celkem: A+B=49,646 [C]</t>
  </si>
  <si>
    <t>KČ</t>
  </si>
  <si>
    <t>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t>
  </si>
  <si>
    <t>vytyčovací práce + cena za vytyčení prostorové polohy stavby před jejím zahájením odborně způsobilými osobami. Kompletní geodetické práce na vytyčení vytyčovaných bodů definovaného objektu v rozsahu PD a TKP. 
celkem včetně geoetickéh osledování kosntrukce v průběhu výstavby a po dokončení stavby dle TZ  
cena za zaměření skutečného provedení stavby výškopisné i polohopisné  
celkem včetně ochrany vytyčovacích a vytyčovaných bodů 
Celkem rozsah dle SOD 
1=1,000 [A]</t>
  </si>
  <si>
    <t>DSPS - SO 201</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</si>
  <si>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1=1,000 [A]</t>
  </si>
  <si>
    <t>029412</t>
  </si>
  <si>
    <t>OSTATNÍ POŽADAVKY - VYPRACOVÁNÍ MOSTNÍHO LISTU</t>
  </si>
  <si>
    <t>Mostní list objektu ev. č. 311-001, vč. vložení do el systému evidence mostů objednatele.  
4x tisk.  
Pevná cena.</t>
  </si>
  <si>
    <t>Mostní list objektu ev. č. 311-001, vč. vložení do el systému evidence mostů objednatele, 4x tisk 
1=1,000 [A]</t>
  </si>
  <si>
    <t>RDS - SO 201</t>
  </si>
  <si>
    <t>dokumentace bude požadovaná  (počet výtisků, paré a CD v el. podobě dle SOD) objednatelem včetně dokumentace v elektronické podobě 1x CD 
cena za vypracování - RDS (realizační dokumentace stavby) včetně včetně plánu údržby mostu 
1=1,000 [A]</t>
  </si>
  <si>
    <t>Položka společná pro celou stavbu. 
Fotografická dokumentace po celou dobu výstavby (minimálně 2x týdně + klíčové činnosti). 
1=1,000 [A]</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</si>
  <si>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1=1,000 [A]</t>
  </si>
  <si>
    <t>02953</t>
  </si>
  <si>
    <t>OSTATNÍ POŽADAVKY - HLAVNÍ MOSTNÍ PROHLÍDKA</t>
  </si>
  <si>
    <t>Vypracování hlavní mostní prohlídka v souladu s  ČSN 73 6220, 73 6221, 73 6222.                                          
Předání investorovi 4x tisk + 1x v otevřené elektronické podobě.  
Pevná cena.</t>
  </si>
  <si>
    <t>Vypracování hlavní mostní prohlídka v souladu s  ČSN 73 6220, 73 6221, 73 6222.                                          Předání investorovi 4x tisk + 1x v otevřené elektronické podobě - celkem 1 ks =1,000 [A]</t>
  </si>
  <si>
    <t>položka zahrnuje :  
- úkony dle ČSN 73 6221  
- provedení hlavní mostní prohlídky oprávněnou fyzickou nebo právnickou osobou  
- vyhotovení záznamu (protokolu), který jednoznačně definuje stav mostu</t>
  </si>
  <si>
    <t>odstranění křovin na vtokový i výtokové straně objektu včetně poplatku za uložení 
vč. naložení, odvozu a uložení, zhotovitel v ceně zohlední možnost zpětného využití dřeva 
celkem - 0,5*(1,2*(431,0+218,0)+(92,0+76,4))=473,600 [A]</t>
  </si>
  <si>
    <t>komplet odstranění včetně dopravy dřevin do vzdálenosti dle určení dodavatele a spálení nebo štěpkování s likvidací dřevní hmoty v režii dodavatele. 
Celkem kompletní odstranění stromů v patě násypu komunikace 
celkem 3 ks=3,000 [A]</t>
  </si>
  <si>
    <t>včetně odvozu na skládku dle SOD do dodavatelem určené vzdálenosti 
položka nezahrnuje poplatek za uložení a zahrnuje uložení na skládku, poplatek za uložení v položce 0141*** 
celkem odstranění vozovky - (0,46-0,1-0,1)*5,3*40,0=55,120 [A]</t>
  </si>
  <si>
    <t>včetně odvozu na skládku dle SOD do dodavatelem určené vzdálenosti 
položka nezahrnuje poplatek za uložení a zahrnuje uložení na skládku, poplatek za uložení v položce 0141*** 
celkem vozovka vrámci úseku komunikace SO 201 - 0,1*5,3*40,0=21,200 [A]</t>
  </si>
  <si>
    <t>Frézování včetně  naložení, odvozu a uložení, zhotovitel v ceně zohlední možnost zpětného využití recyklovaného materiálu  
Zhotovitel v ceně zohlední skutečné náklady na dopravu na místo uložení</t>
  </si>
  <si>
    <t>vč. naložení, odvozu a uložení na skládku dodavatele, zhotovitel v ceně zohlední možnost zpětného využití recyklovaného materiálu 
celkem vozovka vrámci úseku komunikace SO 201 - 0,05*5,3*40,0=10,600 [A]</t>
  </si>
  <si>
    <t>11415</t>
  </si>
  <si>
    <t>ODSTRAN DLAŽEB VODNÍCH KORYT Z LOM KAM NA MC VČET PODKL</t>
  </si>
  <si>
    <t>včetně odvozu na skládku dle SOD do dodavatelem určené vzdálenosti 
položka nezahrnuje poplatek za uložení a zahrnuje uložení na skládku, poplatek za uložení v položce 0141*** 
odstranění stávajících kamenných dlažeb pod mostem (předpoklad) - celkem (0,1+0,2)*3,3*21,6=21,384 [A] 
odstranění stávajících kamenných dlažeb na vtoku (předpoklad) - celkem (0,1+0,2)*142,5=42,750 [B] 
odstranění stávajících kamenných dlažeb na výtoku (předpoklad) - celkem (0,1+0,2)*(25,6+1,2*(5,5+5,5))=11,640 [E] 
Celkem: A+B+E=75,774 [F]</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</si>
  <si>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</si>
  <si>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</si>
  <si>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</si>
  <si>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HOD</t>
  </si>
  <si>
    <t>celkem pro založení objektu - 8*2*7*6=672,000 [A]</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</si>
  <si>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</si>
  <si>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</si>
  <si>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t>
  </si>
  <si>
    <t>Provizorní převedení přes prostor staveniště - celkem 26,0m. Komplet práce s převedením vody přes staveniště. Včetně přesunů zatrubnění dle požadavku zhotovitele (demolice, založení, opevnění pod mostem 2 fáze) - celkem 40,0*2 m=80,000 [A]</t>
  </si>
  <si>
    <t>Položka převedení vody na povrchu zahrnuje zřízení, udržování a odstranění příslušného zařízení. Převedení vody se uvádí buď průměrem potrubí (DN) nebo délkou rozvinutého obvodu žlabu (r.o.).</t>
  </si>
  <si>
    <t>včetně odvozu na skládku dle SOD do dodavatelem určené vzdálenosti (dočasná a trvalá skládka) 
položka nezahrnuje poplatek za uložení přebytku a nezahrnuje uložení na skládku, poplatek za uložení v položce 0141*** 
Plochy odečteny z grafického systému AutoCAD. 
na vtokové straně objektu - celkem tl. 0,1*(207,0*1,2)=24,840 [A] 
na výtokové straně objektu - celkem tl. 0,1*(350,3*1,2)=42,036 [B] 
Celkem: A+B=66,876 [C]</t>
  </si>
  <si>
    <t>včetně odvozu na skládku dle SOD do dodavatelem určené vzdálenosti 
položka nezahrnuje poplatek za uložení a nezahrnuje uložení na skládku, poplatek za uložení v položce 0141*** 
celkem krajnice vozovky - 2*40,0*(2,0*0,46)+0,46*(12,5)=79,350 [A] 
celkem plocha na straně vtoku vpravo před a za mostem 0,3*(69,2+50,0)=35,760 [B] 
celkem plocha na straně vtoku vlevo před a za mostem 0,3*(15,0+15,0)=9,000 [C] 
Celkem: A+B+C=124,110 [D]</t>
  </si>
  <si>
    <t>12473</t>
  </si>
  <si>
    <t>VYKOPÁVKY PRO KORYTA VODOTEČÍ TŘ. I</t>
  </si>
  <si>
    <t>včetně odvozu na skládku dle SOD do dodavatelem určené vzdálenosti 
položka nezahrnuje poplatek za uložení a nezahrnuje uložení na skládku, poplatek za uložení v položce 0141*** 
Odstranění těsnící hrázky na vtokové straně objektu 
celkem v.1,5* prům.š. 2,0* dl. 11,0 - 2*1,5*2,0*11,0=66,000 [A]</t>
  </si>
  <si>
    <t>12573</t>
  </si>
  <si>
    <t>VYKOPÁVKY ZE ZEMNÍKŮ A SKLÁDEK TŘ. I</t>
  </si>
  <si>
    <t>vytěžení zeminy ze zemníku dočasné skládky 
celkem pro položku 17511 - 754,9 m3=754,900 [A] 
celkem položka 18223 - 0,2*129,10=25,820 [B] 
Celkem: A+B=780,720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</si>
  <si>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</si>
  <si>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t>
  </si>
  <si>
    <t>ZŘÍZENÍ STUPŇŮ V PODLOŽÍ NÁSYPŮ TŘ. I</t>
  </si>
  <si>
    <t>včetně odvozu na skládku dle SOD do dodavatelem určené vzdálenosti 
položka nezahrnuje poplatek za uložení a nezahrnuje uložení na skládku, poplatek za uložení v položce 0141*** 
celkem výkop pro rozšíření násypu komunikace - 4,0*4,0*(6,0+6,0+6,0+6,0)=384,000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</si>
  <si>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</si>
  <si>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12960</t>
  </si>
  <si>
    <t>ČIŠTĚNÍ VODOTEČÍ A MELIORAČ KANÁLŮ OD NÁNOSŮ</t>
  </si>
  <si>
    <t>včetně odvozu na skládku dle SOD do dodavatelem určené vzdálenosti 
položka nezahrnuje poplatek za uložení a zahrnuje uložení na skládku, poplatek za uložení v položce 0141*** 
celkem pročištění koryta v.t. s napojením na stávající stav - celkem 141,0*0,2+22,5*0,2=32,700 [A]</t>
  </si>
  <si>
    <t>včetně odvozu na skládku dle SOD do dodavatelem určené vzdálenosti 
položka nezahrnuje poplatek za uložení a nezahrnuje uložení na skládku, poplatek za uložení v položce 0141*** 
Plochy odečteny z grafického systému AutoCAD 
celkem výkop pro n.k. - 204,1*8,4+0,5*(0+204,1)*(11,3+13,0)-(3,5*3,3*21,5)=3 945,930 [A] 
odpočet kubatury vybouraných objektů položka 96613,96615 a 96616 - (-1)*(182,8+176,2+83,6)=- 442,600 [B] 
celkem výkop svážnice - 0,5*(3,5+3,0)*12,0*2,75=107,250 [C] 
celkem výkop pro sanaci podloží - (-1)*((0,4*8,4*23,0)+(0,4*2,6*3,2*2+0,4*2,6*3,4*2))=-91,008 [D] 
celkem křídla mostu - 59,2*2,2*2+52,5*2,8*2=554,480 [E] 
Celkem: A+B+C+D+E=4 074,052 [F]</t>
  </si>
  <si>
    <t>13183</t>
  </si>
  <si>
    <t>HLOUBENÍ JAM ZAPAŽ I NEPAŽ TŘ II</t>
  </si>
  <si>
    <t>včetně odvozu na skládku dle SOD do dodavatelem určené vzdálenosti 
položka nezahrnuje poplatek za uložení a nezahrnuje uložení na skládku, poplatek za uložení v položce 0141*** 
celkem výkop pro sanaci podloží - (0,4*8,4*23,0)=77,280 [A] 
celkem výkop pro sanaci podloží pod křídly - (0,4*2,6*3,2*2+0,4*2,6*3,4*2)=13,728 [B] 
Celkem: A+B=91,008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</si>
  <si>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</si>
  <si>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odvozu na skládku dle SOD do dodavatelem určené vzdálenosti 
položka nezahrnuje poplatek za uložení a nezahrnuje uložení na skládku, poplatek za uložení v položce 0141*** 
celkem výkopy a pročištění příkopů - 1,5*0,5*1,0*(19,0)=14,250 [A]</t>
  </si>
  <si>
    <t>Uložení na dočasnou nebo trvalou skládku 
příspěvek položky 12110 - celkem 66,88 m3=66,880 [A] 
příspěvek položky 12273 - celkem 124,11 m3=124,110 [B] 
příspěvek položky 12473 - celkem 66,00 m3=66,000 [C] 
příspěvek položky 12673 - celkem 384,0 m3=384,000 [D] 
příspěvek položky 13173 - celkem 4074,05 m3=4 074,050 [E] 
příspěvek položky 13183 - celkem 91,01 m3=91,010 [F] 
příspěvek položky 13273 - celkem 14,25 m3=14,250 [G] 
Celkem: A+B+C+D+E+F+G=4 820,300 [H]</t>
  </si>
  <si>
    <t>komplet násyp komunikace nad obsyp a zásyp objektu dle ČSN 73 6133 z vhodné zeminy 
celkem zásyp svážnice 
celkem 0,5*(3,5+3,0)*12,0*2,75=107,250 [A] 
celkem násyp komunikace  
celkem 55,6*32,6=1 812,560 [B] 
celkem násyp s napojením komunikace s rozšířením 
celkem 4,0*4*(6,0+6,0+6,0+6,0)=384,000 [C] 
Celkem: A+B+C=2 303,810 [D]</t>
  </si>
  <si>
    <t>17380</t>
  </si>
  <si>
    <t>ZEMNÍ KRAJNICE A DOSYPÁVKY Z NAKUPOVANÝCH MATERIÁLŮ</t>
  </si>
  <si>
    <t>celkem konstrukce krajnice v úseku 2,010-2,050 
celkem 40,0*(0,45*1,5+0,45*1,5)=54,000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</si>
  <si>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</si>
  <si>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</si>
  <si>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</si>
  <si>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Plochy odečteny z grafického systému AutoCAD 
Zpětný zásyp objektu se zhutněním na požadovanou úroveň ze zeminy vhodné . Ta bude získána z vákopku objektu SO 201) 
celkem obsyp křídel na vtoku - 13,5*2*5,0+16,5*0,5*2+0,5*16,5*(4,2+4,6)=224,100 [A] 
celkem obsyp křídel na výtoku - 7,8*2*5,0+11,3*0,5*2+0,5*11,3*(7,0+6,5)=165,575 [B] 
celkem obsyp n.k. na vtoku - 3,5*4,0+0,5*3,5*(2,8+2,8)=23,800 [C] 
celkem obsyp n.k. na výtoku - 2,5*4,0+0,5*2,5*(2,8+2,8)=17,000 [D] 
celkem zásyp rubu nosné konstrukce po drenáž - 62,1*0,5*(0,75+4,25)*2=310,500 [E] 
celkem zásyp objektu opravy zdi na vtoku 0,5*(0,75+1,5)*2,25*(2,75+2,75)=13,922 [F] 
Celkem: A+B+C+D+E+F=754,897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</si>
  <si>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</si>
  <si>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17750</t>
  </si>
  <si>
    <t>ZEMNÍ HRÁZKY ZE ZEMIN NEPROPUSTNÝCH</t>
  </si>
  <si>
    <t>Těsnící hrázka na vtokové straně před vtokem a za výtokem včetně získání zeminy 
celkem v.1,5*prům.š.2,0*dl.11,0 - 2*1,5*2,0*11,0=66,000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</si>
  <si>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</si>
  <si>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pod vozovkou v místě napojení - 5,0*5,0+5,0*5,0=50,000 [A] 
celkem pod křídla - 2,1*4,2*2+2,4*4,2*2=37,800 [B] 
pod plovoucí izolací na předmostích - celkem dl. (8,4)*0,5=4,200 [C] 
celkem pod kamennou dlažbu na vtoku a výtoku - 150,6+30,6+1,2*5,5+1,2*5,5=194,400 [D] 
Celkem: A+B+C+D=286,400 [E]</t>
  </si>
  <si>
    <t>18120</t>
  </si>
  <si>
    <t>ÚPRAVA PLÁNĚ SE ZHUTNĚNÍM V HORNINĚ TŘ. II</t>
  </si>
  <si>
    <t>celkem pod nosnou konstrukci mostu - 8,4*23,0=193,200 [A]</t>
  </si>
  <si>
    <t>18130</t>
  </si>
  <si>
    <t>ÚPRAVA PLÁNĚ BEZ ZHUTNĚNÍ</t>
  </si>
  <si>
    <t>celkem pod kamennou rovnaninu 4,0+4,0+25,0=33,000 [A]</t>
  </si>
  <si>
    <t>položka zahrnuje úpravu pláně včetně vyrovnání výškových rozdílů</t>
  </si>
  <si>
    <t>18223</t>
  </si>
  <si>
    <t>ROZPROSTŘENÍ ORNICE VE SVAHU V TL DO 0,20M</t>
  </si>
  <si>
    <t>na vtokové straně objektu - celkem 60,5+16,0+1,2*(23,0)=104,100 [A] 
na výtokové straně objektu - celkem 12,5+12,5=25,000 [B] 
Celkem: A+B=129,100 [C]</t>
  </si>
  <si>
    <t>18241</t>
  </si>
  <si>
    <t>ZALOŽENÍ TRÁVNÍKU RUČNÍM VÝSEVEM</t>
  </si>
  <si>
    <t>na vtokové straně objektu - celkem 60,5+16,0+1,2*(23,0)=104,100 [A] 
na výtokové straně objektu - celkem 12,5+12,5=25,000 [B] 
Celkem: A+B=129,100 [C]</t>
  </si>
  <si>
    <t>Zahrnuje dodání předepsané travní směsi, její výsev na ornici, zalévání, první pokosení, to vše bez ohledu na sklon terénu</t>
  </si>
  <si>
    <t>18247</t>
  </si>
  <si>
    <t>OŠETŘOVÁNÍ TRÁVNÍKU</t>
  </si>
  <si>
    <t>Kompletní údržba osetých ploch po dobu 12měsíců od dokončení stavby. 
na vtokové straně objektu - celkem 60,5+16,0+1,2*(23,0)=104,100 [A] 
na výtokové straně objektu - celkem 12,5+12,5=25,000 [B] 
Celkem: A+B=129,100 [C]</t>
  </si>
  <si>
    <t>Zahrnuje pokosení se shrabáním, naložení shrabků na dopravní prostředek, s odvozem a se složením, to vše bez ohledu na sklon terénu  
zahrnuje nutné zalití a hnojení</t>
  </si>
  <si>
    <t>18481</t>
  </si>
  <si>
    <t>OCHRANA STROMŮ BEDNĚNÍM</t>
  </si>
  <si>
    <t>komplet - ochrana stromů v prostoru staveniště - celkem 3 ks* v.3,0* r.č.4,0=36,000 [A]</t>
  </si>
  <si>
    <t>položka zahrnuje veškerý materiál, výrobky a polotovary, včetně mimostaveništní a vnitrostaveništní dopravy (rovněž přesuny), včetně naložení a složení, případně s uložením</t>
  </si>
  <si>
    <t>21263</t>
  </si>
  <si>
    <t>TRATIVODY KOMPLET Z TRUB Z PLAST HMOT DN DO 150MM</t>
  </si>
  <si>
    <t>Obsyp rubové drenáže je součástí položky(drenážní trouby minimálně SN12). 
celkem trativody - 5,1+20,2+4,4+5,1+20,2+4,4=59,400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</si>
  <si>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</si>
  <si>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t>
  </si>
  <si>
    <t>OPLÁŠTĚNÍ (ZPEVNĚNÍ) Z GEOTEXTILIE A GEOMŘÍŽOVIN</t>
  </si>
  <si>
    <t>celkem v přechodové oblasti 
geotextílie 600g/m2 (nebo 2x300g/m2) 
celkem za opěrami a křídly (5,5*20,5+5,5*4,5*2+5,5*20,5+5,5*4,5*2)*2=649,000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</si>
  <si>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</si>
  <si>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</si>
  <si>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</si>
  <si>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dle požadavků ČSN 73 6244 v přechodových oblastech. 
Těsnící fólie dle požadavků ČSN 73 6244 v přechodových oblastech dle článku ČSN, 7.3.4. a 5.2.. 
celkem za opěrami a křídly (5,5*20,5+5,5*4,5*2+5,5*20,5+5,5*4,5*2)=324,500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</si>
  <si>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</si>
  <si>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říms C30/37-XF4,XD3 
celkem římsa vpravo 0,24*14,0=3,360 [A] 
celkem římsa vlevo 0,22*14,0=3,080 [B] 
Celkem: A+B=6,440 [C]</t>
  </si>
  <si>
    <t>předpoklad 135 kg/m3 
celkem 0,135*6,44 m3=0,869 [A]</t>
  </si>
  <si>
    <t>32834</t>
  </si>
  <si>
    <t>OPĚRNÝ SYSTÉM S LÍCEM Z TRVALÉ OCELOVÉ SÍTĚ S OZELENĚNÍM VÝŠ 6M - 8M</t>
  </si>
  <si>
    <t>celkem dodávka a montáž certifikovaného systému vyztuženého násypu s lícem (tuhé monolitické geomříže, čelní ocelové sítě s PKO v kombinaci s protierozní rohoží a travním semenem) 
V RDS dokumentaci bude navržen systém zhotovitelem a předložen TDI a objednateli ke schválení. Součástí bude VTD dokumentace celého systému včetně certifikace a statického výpočtu a posudku 
Položka se vykazuje v m2 šikmé lícní pohledové plochy  
celkem 1,2*(211,6+337,8)=659,280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</si>
  <si>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</si>
  <si>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333215</t>
  </si>
  <si>
    <t>PŘEZDĚNÍ OPĚR A KŘÍDEL Z KAMENNÉHO ZDIVA</t>
  </si>
  <si>
    <t>celkem předpoklad opěry konstrukcí - 1,5*1,0*3,0+1,5*1,0*2,0=7,500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</si>
  <si>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</si>
  <si>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389325</t>
  </si>
  <si>
    <t>MOSTNÍ RÁMOVÉ KONSTRUKCE ZE ŽELEZOBETONU C30/37</t>
  </si>
  <si>
    <t>celkem základová deska, stěna, mostovka a křídla z betonu C30/37-XA3, C30/37-XF2,XD1 
základová deska - 12,72*7,0+0,2*7,0*21,6=119,280 [A] 
celkem stěny - 0,5*2*94,4+2*0,2*0,2*0,5*21,8=95,272 [B] 
celkem křídla - 0,55*2*4,5*3,85+0,43*0,815*14,0+0,55*4,5*2*4,49+0,75*0,43*14,0 =50,704 [C] 
celkem mostovka - 0,5*(0,55+0,5)*5,0*21,8=57,225 [D] 
Celkem: A+B+C+D=322,481 [E]</t>
  </si>
  <si>
    <t>389365</t>
  </si>
  <si>
    <t>VÝZTUŽ MOSTNÍ RÁMOVÉ KONSTRUKCE Z OCELI 10505, B500B</t>
  </si>
  <si>
    <t>betonářská výztuž do n.k. 180 kg/m3 
celkem 0,18*322,48=58,046 [A]</t>
  </si>
  <si>
    <t>beton C8/10 XO dle projektové dokumentace 
podkladní beton pod nosnou konstrukci dle výkresové dokumentace - 4,7*7,4=34,780 [B] 
celkem pod drenáže v rubu - 2*(0,6*0,15*20,5+0,3*1,25*4,5*2)=10,440 [C] 
celkem výplň a sanace výkopu 0,1*7,4*22,0=16,280 [A] 
celkem pod křídla - 2*0,2*1,1*3,7+2*0,2*1,1*3,7=3,256 [D] 
Celkem: B+C+A+D=64,756 [E]</t>
  </si>
  <si>
    <t>451314</t>
  </si>
  <si>
    <t>PODKLADNÍ A VÝPLŇOVÉ VRSTVY Z PROSTÉHO BETONU C25/30</t>
  </si>
  <si>
    <t>Beton dle PD v PDPS a to C20/25nXF3 a C16/20nXF1 vše v této položce 
C20/25-nXF3 - výplňový beton v nosné konstrukci - 14,4*4,0+2,2*5,0+2,2*5,0=79,600 [A] 
C20/25-nXF3 - pod dlažbu - 0,15*(1,2*5,0+1,2*5,0)=1,800 [B] 
Celkem: A+B=81,400 [C]</t>
  </si>
  <si>
    <t>45157</t>
  </si>
  <si>
    <t>PODKLADNÍ A VÝPLŇOVÉ VRSTVY Z KAMENIVA TĚŽENÉHO</t>
  </si>
  <si>
    <t>Štěrkodrť fr. 0/63 na ID min. 0,8 s Edef min. 45MPa a Edef2/1&lt; 2,8 
celkem pod výtoková křídla - 0,4*(2,1*2,8)*2=4,704 [A] 
celkem pod vtoková křídla - 0,4*(2,1*2,2)*2=3,696 [B] 
celkem výměna podloží - 0,2*(5,8*3,5*2+29,4+27,9)=19,580 [C] 
Celkem: A+B+C=27,980 [D]</t>
  </si>
  <si>
    <t>45160</t>
  </si>
  <si>
    <t>PODKL A VÝPLŇ VRSTVY Z MEZEROVITÉHO BETONU</t>
  </si>
  <si>
    <t>Materiál dle TKP kapitola 18 a ČSN 73 6244 (MCB-8) 
plocha odečtena z grafického systému AutoCAD 
obetonování podélné drenáže - celkem 0,6*0,3*(34,0+10,0+2,0-0,6+32,0+10,0+2,0-0,6)=15,984 [A]</t>
  </si>
  <si>
    <t>Položka zahrnuje dodávku mezerovitého betonu a jeho uložení se zhutněním, včetně mimostaveništní a vnitrostaveništní dopravy (rovněž přesuny)</t>
  </si>
  <si>
    <t>45852</t>
  </si>
  <si>
    <t>VÝPLŇ ZA OPĚRAMI A ZDMI Z KAMENIVA DRCENÉHO</t>
  </si>
  <si>
    <t>celkem filtrační obsyp mostu 
Dle požadavku ČSN 73 6244 jako filtrační a ochranný obsyp. Obsyp je navržen dle ČSN 73 6244 čl. 7.3.6. a č.l. 5.3. 
celkem - 0,6*3,7*2*21,6+0,6*6,2*21,6+0,6*0,4*2*(3,3+3,3)=179,424 [A] 
celkem za křídly -  0,6*(4,5*5,25*2+4,5*4,7*2) =53,730 [B] 
Celkem: A+B=233,154 [C]</t>
  </si>
  <si>
    <t>458573</t>
  </si>
  <si>
    <t>VÝPLŇ ZA OPĚRAMI A ZDMI Z KAMENIVA TĚŽENÉHO, INDEX ZHUTNĚNÍ ID DO 0,9</t>
  </si>
  <si>
    <t>Zásyp je navržen dle ČSN 73 6244 čl. 7.3.5. a č.l. 5.4. 
Zásyp spolupůsobící oblasti na rubu nk. 
celkem před mostem 22,0*21,6+0,5*(22,0+2,0)*(5,5+4,5)=595,200 [A] 
celkem za mostem 22,0*21,6+0,5*(22,0+2,0)*(5,5+4,5)=595,200 [B] 
celkem obsyp křídel - 2*48,1*2,6+2*36,9*2,8=456,760 [C] 
celkem ochanný obsyp - 20,5*(0,6*(4,2+4,2+6,2))=179,580 [E] 
Celkem: A+B+C+E=1 826,740 [F]</t>
  </si>
  <si>
    <t>46321</t>
  </si>
  <si>
    <t>ROVNANINA Z LOMOVÉHO KAMENE</t>
  </si>
  <si>
    <t>Kamenná rovnanina na vtoku a výtoku z definovaného kemene o hmotnosti 1000-2000 kg s definovaným vyrovnáním 
celkem na vtoku - 1,2*1,2*(22,5+22,0)+1,0*1,5*(9,5+10,5)=94,080 [A] 
celkem na vtoku - 1,2*1,2*(20,0+20,0)+1,0*1,5*(6,8+6,8)=78,000 [B] 
celkem opevnění vyznačeních ploch - 0,25*(4,0+4,0+25,0)=8,250 [C] 
celkem opevnění na vtoku a výtoku - kameny 500 kg/m2 - (0,45*(151,4+30,9+1,5*5,0+1,2*5,0))=88,110 [D] 
Celkem: A+B+C+D=268,440 [E]</t>
  </si>
  <si>
    <t>položka zahrnuje:  
- dodávku a vyrovnání lomového kamene předepsané frakce do předepsaného tvaru včetně mimostaveništní a vnitrostaveništní dopravy  
není-li v zadávací dokumentaci uvedeno jinak, jedná se o nakupovaný materiál</t>
  </si>
  <si>
    <t>podkladní beton - betonové lože viz položka 451314 
celkem kamenná dlažba pod mostem - 0,25*4,0*21,8=21,800 [A] 
celkem dlažby na vtoku a výtoku - 0,25*(1,2*5,0+1,2*5,0)=3,000 [B] 
Celkem: A+B=24,800 [C]</t>
  </si>
  <si>
    <t>Stabilizační patky kamenných dlažeb a rovnanin v korytě v.t. z betonu C25/30-nXF3 vč. vtisku s imitací spárování hl. min.20mm (dle požadavků OŽP KÚ) 
celkem zajišťující práh 1,0*1,5*(2,75+2,75+4,0+1,2*2*1,25)=18,750 [A] 
celkem zajišťující práh 0,4*1,0*(4,0+4,0)=3,200 [B] 
Celkem: A+B=21,950 [C]</t>
  </si>
  <si>
    <t>vrstva vozovky vždy vle návrhu dle TP 170 a technické zprávy 
ŠDA 1 vrstva - 0,15*6,8*40,0=40,800 [A] 
ŠDA 2 vrstva - 0,15*6,0*40,0=36,000 [B] 
Celkem: A+B=76,800 [C]</t>
  </si>
  <si>
    <t>56930</t>
  </si>
  <si>
    <t>ZPEVNĚNÍ KRAJNIC ZE ŠTĚRKODRTI</t>
  </si>
  <si>
    <t>Materiál na zpevnění krajnic dle TKP kapitola 4. a dle ČSN 73 6133 a VL 1 
násyp krajnic 0,3*(1,5*2*40,0)=36,000 [A]</t>
  </si>
  <si>
    <t>56933</t>
  </si>
  <si>
    <t>ZPEVNĚNÍ KRAJNIC ZE ŠTĚRKODRTI TL. DO 150MM</t>
  </si>
  <si>
    <t>Materiál na zpevnění krajnic dle TKP kapitola 4. a dle ČSN 73 6133 a VL 1. Jedná se o horné plochu krajnic. 
celkem (40,0*1,5*2)=120,000 [A]</t>
  </si>
  <si>
    <t>572214</t>
  </si>
  <si>
    <t>SPOJOVACÍ POSTŘIK Z MODIFIK EMULZE DO 0,5KG/M2</t>
  </si>
  <si>
    <t>0,5kg/m2 - pod ACL a ACO - celkem 1,02*5,25*40,0+1,04*5,25*40,0=432,600 [A]</t>
  </si>
  <si>
    <t>574B43</t>
  </si>
  <si>
    <t>ASFALTOVÝ BETON PRO OBRUSNÉ VRSTVY MODIFIK ACO 11 TL. 50MM</t>
  </si>
  <si>
    <t>Obrusná vrstva ACO 11 - celkem 5,25*40,0=210,000 [A]</t>
  </si>
  <si>
    <t>Ložná vrstva ACL 22+ - celkem 1,02*5,25*40,0=214,200 [A]</t>
  </si>
  <si>
    <t>574E46</t>
  </si>
  <si>
    <t>ASFALTOVÝ BETON PRO PODKLADNÍ VRSTVY ACP 16+, 16S TL. 50MM</t>
  </si>
  <si>
    <t>Podkladní vrstva ACP 16+ - celkem 1,04*5,25*40,0=218,400 [A]</t>
  </si>
  <si>
    <t>celkem opěry - 2*0,3*20,8+1,0*4*0,3=13,680 [A] 
celkem opěry - 2*73,7=147,400 [B] 
celkem křídla - 2*4,35*4,5+2*0,55*3,85+0,45*0,8*2+0,5*14,0=51,105 [C] 
celkem křídla - 2*4,90*4,5+2*0,55*4,49+0,45*0,75*2+0,5*14,0=56,714 [D] 
celkem pracovní spáry - 0,5*(1,0*4+23,3)+0,5*2*0,7*3=15,750 [E] 
Celkem: A+B+C+D+E=284,649 [F]</t>
  </si>
  <si>
    <t>711442</t>
  </si>
  <si>
    <t>IZOLACE MOSTOVEK CELOPLOŠNÁ ASFALTOVÝMI PÁSY S PEČETÍCÍ VRSTVOU</t>
  </si>
  <si>
    <t>celkem n.k. s přetažením na opěry a římsy - 5,0*20,9+0,15*5,0*2+0,25*2*20,9=116,450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</si>
  <si>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</si>
  <si>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celkem dle ČSN 73 6244, VL 4 a dle technické zprávy. Geotextílie 600 g/m2 nebo 2x300g/m2 
celkem ochrana izolace opěr 
celkem opěry - 2*0,3*20,8+1,0*4*0,3=13,680 [A] 
celkem opěry - 2*73,7=147,400 [B] 
celkem křídla - 2*4,35*4,5+2*0,55*3,85+0,45*0,8*2+0,5*14,0=51,105 [C] 
celkem křídla - 2*4,90*4,5+2*0,55*4,49+0,45*0,75*2+0,5*14,0=56,714 [D] 
celkem pracovní spáry - 0,5*(1,0*4+23,3)+0,5*2*0,7*3=15,750 [E] 
celkem povrch nosné konstrukce -13,5*0,5+11,9*0,75+3*1*2+3,6*1*2=28,875 [F] 
celkem n.k. s přetažením na opěry a římsy - 2*(5,0*20,9+0,15*5,0*2+0,25*2*20,9)=232,900 [G] 
Celkem: A+B+C+D+E+F+G=546,424 [H]</t>
  </si>
  <si>
    <t>78383</t>
  </si>
  <si>
    <t>NÁTĚRY BETON KONSTR TYP S4 (OS-C)</t>
  </si>
  <si>
    <t>celkem římsy 14,0*2*(0,25+0,5+0,7+0,15)+0,25*4=45,800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</si>
  <si>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</si>
  <si>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87434</t>
  </si>
  <si>
    <t>POTRUBÍ Z TRUB PLASTOVÝCH ODPADNÍCH DN DO 200MM</t>
  </si>
  <si>
    <t>celkme prostupy a vyústění  - 0,6+0,6+1,5=2,700 [A]</t>
  </si>
  <si>
    <t>9112A1</t>
  </si>
  <si>
    <t>ZÁBRADLÍ MOSTNÍ S VODOR MADLY - DODÁVKA A MONTÁŽ</t>
  </si>
  <si>
    <t>komplet zábradlí v.1,10m s vodorovnou výplní vč. kotvení a PKO 
celkem zábradlí dle výkresové dokumentace vyrobené dle TKP 19A s PKO dle TKP 19B a dle TP 186 a 258. 
celkem - 14+14=28,000 [A]</t>
  </si>
  <si>
    <t>položka zahrnuje:  
dodání zábradlí včetně předepsané povrchové úpravy  
kotvení sloupků, t.j. kotevní desky, šrouby z nerez oceli, vrty a zálivku, pokud zadávací dokumentace nestanoví jinak  
případné nivelační hmoty pod kotevní desky</t>
  </si>
  <si>
    <t>9113A3</t>
  </si>
  <si>
    <t>SVODIDLO OCEL SILNIČ JEDNOSTR, ÚROVEŇ ZADRŽ N1, N2 - DEMONTÁŽ S PŘESUNEM</t>
  </si>
  <si>
    <t>kompletní odstranění svodidla a jeho odvoz a likvidace dle SOD 
celkem 40,0+52,0=92,000 [A]</t>
  </si>
  <si>
    <t>73</t>
  </si>
  <si>
    <t>Komplet dodávka nového svodidla dle TP140 pro úroveň zádržnosti H1. Vč. PKO ocelových částí dle TKP 19b. Tabulka I. a Technické zprávy 
celkem svodidla podél komunikace - 60+60=120,000 [A]</t>
  </si>
  <si>
    <t>74</t>
  </si>
  <si>
    <t>91267</t>
  </si>
  <si>
    <t>ODRAZKY NA SVODIDLA</t>
  </si>
  <si>
    <t>Odrazky do svodnic á 8,0m. 
celkem 5+5=10,000 [A]</t>
  </si>
  <si>
    <t>- kompletní dodávka se všemi pomocnými a doplňujícími pracemi a součástmi</t>
  </si>
  <si>
    <t>75</t>
  </si>
  <si>
    <t>91345</t>
  </si>
  <si>
    <t>NIVELAČNÍ ZNAČKY KOVOVÉ</t>
  </si>
  <si>
    <t>kompletní řešení nivelačních značek pro sledování sedání nosné konstrukce dle PD - 2+2=4,000 [A] ks</t>
  </si>
  <si>
    <t>položka zahrnuje:  
- dodání a osazení nivelační značky včetně nutných zemních prací  
- vnitrostaveništní a mimostaveništní dopravu</t>
  </si>
  <si>
    <t>76</t>
  </si>
  <si>
    <t>91355</t>
  </si>
  <si>
    <t>EVIDENČNÍ ČÍSLO MOSTU</t>
  </si>
  <si>
    <t>Tabulka s evidenčním číslem mostu dle ČSN 73 6220, 73 6221 a dle projektové dokumentace. 
Tabulka dle souboru detailů - 2 ks=2,000 [A] 
Vč. montáže na samostatném sloupku a patce komplet "311-001"</t>
  </si>
  <si>
    <t>položka zahrnuje štítek s evidenčním číslem mostu, sloupek dopravní značky včetně osazení a nutných zemních prací a zabetonování</t>
  </si>
  <si>
    <t>77</t>
  </si>
  <si>
    <t>914113</t>
  </si>
  <si>
    <t>DOPRAVNÍ ZNAČKY ZÁKLADNÍ VELIKOSTI OCELOVÉ NEREFLEXNÍ - DEMONTÁŽ</t>
  </si>
  <si>
    <t>stávající svislé DZ B13 a E5 - 2*2 ks=4,000 [A] 
celkem evidenční čísla mostu včetně patky a sloupku - 2 ks=2,000 [B] 
Celkem: A+B=6,000 [C]</t>
  </si>
  <si>
    <t>78</t>
  </si>
  <si>
    <t>919111</t>
  </si>
  <si>
    <t>ŘEZÁNÍ ASFALTOVÉHO KRYTU VOZOVEK TL DO 50MM</t>
  </si>
  <si>
    <t>celkem 5,25+5,25=10,500 [A]</t>
  </si>
  <si>
    <t>položka zahrnuje řezání vozovkové vrstvy v předepsané tloušťce, včetně spotřeby vody</t>
  </si>
  <si>
    <t>79</t>
  </si>
  <si>
    <t>931326</t>
  </si>
  <si>
    <t>TĚSNĚNÍ DILATAČ SPAR ASF ZÁLIVKOU MODIFIK PRŮŘ DO 800MM2</t>
  </si>
  <si>
    <t>80</t>
  </si>
  <si>
    <t>93641</t>
  </si>
  <si>
    <t>LAPAČ SPLAVENIN</t>
  </si>
  <si>
    <t>Dle výkresové přílohy s podkladním betonem C8/10-XO a betonem konstrukce C30/37-XF4,XD3. Dlažba ve dně do betonu C16/20nXF1 s vyspárováním z malty M25 XF4. Tvar lapače bude upraven v RDS dokumentace s danými půdorysnými rozpěry s hloubkou betonové konstrukce do nezámrzné hloubky min 0,8-1,0m. 
celkem komplet včetně podkladního betonu a betonové konstrukce lapače a odlážděním ve dně 
celkem 1=1,000 [A]</t>
  </si>
  <si>
    <t>Položka zahrnuje veškerý materiál, výrobky a polotovary, včetně mimostaveništní a vnitrostaveništní dopravy (rovněž přesuny), včetně naložení a složení,případně s uložením.</t>
  </si>
  <si>
    <t>81</t>
  </si>
  <si>
    <t>Zhotovitel v ceně zohlední možnost zpětného využití  
Zhotovitel v ceně zohlední skutečné náklady na dopravu na místo uložení</t>
  </si>
  <si>
    <t>celkem stávající konstrukce opěr - 4,5*0,5*2*21,6=97,200 [A] 
celkem stávající křídla mostu - 0,5*(4,5+1,5)*0,4*(5,2+5,2+6,0+4,3+3,0+5,7)+1,5*2,0*(2,5+3,0)=51,780 [B] 
celkem rezerva - kubatura bude čerpána s odsouhlasením objednatele - 25,0 m3=25,000 [C] 
Celkem: A+B+C=173,980 [D]</t>
  </si>
  <si>
    <t>82</t>
  </si>
  <si>
    <t>celkem stávající konstrukce opěr - 4,5*0,7*2*21,6=136,080 [H] 
celkem stávající křídla mostu - 0,5*(4,5+1,5)*0,7*(5,2+5,2+6,0+4,3+3,0+5,7)=61,740 [I] 
celkem základy nosné konstrukce - 2*(1,5*1,0*(21,5))=64,500 [J] 
celkem základy křídel mostu - (2,0*0,75*(5,2+5,2+6,0+4,3+3,0+5,7+2,5+3,0))=52,350 [K] 
celkem podkladní betony a prahy - 0,1*4,0*21,6+0,4*0,8*6*4,0=16,320 [L] 
Celkem Celkem: H+I+J+K+L=330,990 [M]</t>
  </si>
  <si>
    <t>83</t>
  </si>
  <si>
    <t>96616</t>
  </si>
  <si>
    <t>BOURÁNÍ KONSTRUKCÍ ZE ŽELEZOBETONU</t>
  </si>
  <si>
    <t>celkem nosná konstrukce - 5,5*0,6*21,6+0,6*5,5*(0,6*3)=77,220 [A] 
celkem římsy - 0,3*0,25*5,6*2=0,840 [B] 
celkem rezerva - kubatura bude čerpána s odsouhlasením objednatele - 5,0 m3=5,000 [C] 
Celkem: A+B+C=83,060 [D]</t>
  </si>
  <si>
    <t>84</t>
  </si>
  <si>
    <t>97816</t>
  </si>
  <si>
    <t>ODSEKÁNÍ VRSTVY VYROVNÁVACÍHO BETONU NA MOSTECH</t>
  </si>
  <si>
    <t>Předpoklad vyrovnávací a spádové vrstvy na mostě - celkem ochrana izolace 0,05*(5,5*21,6+5,5*0,6*3)=6,435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</si>
  <si>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</si>
  <si>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85</t>
  </si>
  <si>
    <t>97817</t>
  </si>
  <si>
    <t>ODSTRANĚNÍ MOSTNÍ IZOLACE</t>
  </si>
  <si>
    <t>Předpoklad - (5,5*21,6+5,5*0,6*3+0,5*2*21,6)=150,300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</si>
</sst>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7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f>
      </c>
      <c>
        <f>0+O9+O13+O17+O21+O25+O29+O33+O37+O41+O45+O49+O53+O57+O61+O65+O69+O73</f>
      </c>
    </row>
    <row r="9" spans="1:16" ht="12.75">
      <c r="A9" s="19" t="s">
        <v>35</v>
      </c>
      <c s="23" t="s">
        <v>19</v>
      </c>
      <c s="23" t="s">
        <v>36</v>
      </c>
      <c s="19" t="s">
        <v>37</v>
      </c>
      <c s="24" t="s">
        <v>38</v>
      </c>
      <c s="25" t="s">
        <v>39</v>
      </c>
      <c s="26">
        <v>1</v>
      </c>
      <c s="27">
        <v>0</v>
      </c>
      <c s="27">
        <f>ROUND(ROUND(H9,2)*ROUND(G9,3),2)</f>
      </c>
      <c r="O9">
        <f>(I9*21)/100</f>
      </c>
      <c t="s">
        <v>13</v>
      </c>
    </row>
    <row r="10" spans="1:5" ht="89.25">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27</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row r="17" spans="1:16" ht="12.75">
      <c r="A17" s="19" t="s">
        <v>35</v>
      </c>
      <c s="23" t="s">
        <v>12</v>
      </c>
      <c s="23" t="s">
        <v>51</v>
      </c>
      <c s="19" t="s">
        <v>37</v>
      </c>
      <c s="24" t="s">
        <v>52</v>
      </c>
      <c s="25" t="s">
        <v>53</v>
      </c>
      <c s="26">
        <v>4</v>
      </c>
      <c s="27">
        <v>0</v>
      </c>
      <c s="27">
        <f>ROUND(ROUND(H17,2)*ROUND(G17,3),2)</f>
      </c>
      <c r="O17">
        <f>(I17*21)/100</f>
      </c>
      <c t="s">
        <v>13</v>
      </c>
    </row>
    <row r="18" spans="1:5" ht="51">
      <c r="A18" s="28" t="s">
        <v>40</v>
      </c>
      <c r="E18" s="29" t="s">
        <v>54</v>
      </c>
    </row>
    <row r="19" spans="1:5" ht="12.75">
      <c r="A19" s="30" t="s">
        <v>42</v>
      </c>
      <c r="E19" s="31" t="s">
        <v>55</v>
      </c>
    </row>
    <row r="20" spans="1:5" ht="12.75">
      <c r="A20" t="s">
        <v>44</v>
      </c>
      <c r="E20" s="29" t="s">
        <v>45</v>
      </c>
    </row>
    <row r="21" spans="1:16" ht="12.75">
      <c r="A21" s="19" t="s">
        <v>35</v>
      </c>
      <c s="23" t="s">
        <v>23</v>
      </c>
      <c s="23" t="s">
        <v>56</v>
      </c>
      <c s="19" t="s">
        <v>37</v>
      </c>
      <c s="24" t="s">
        <v>57</v>
      </c>
      <c s="25" t="s">
        <v>48</v>
      </c>
      <c s="26">
        <v>27</v>
      </c>
      <c s="27">
        <v>0</v>
      </c>
      <c s="27">
        <f>ROUND(ROUND(H21,2)*ROUND(G21,3),2)</f>
      </c>
      <c r="O21">
        <f>(I21*21)/100</f>
      </c>
      <c t="s">
        <v>13</v>
      </c>
    </row>
    <row r="22" spans="1:5" ht="63.75">
      <c r="A22" s="28" t="s">
        <v>40</v>
      </c>
      <c r="E22" s="29" t="s">
        <v>58</v>
      </c>
    </row>
    <row r="23" spans="1:5" ht="12.75">
      <c r="A23" s="30" t="s">
        <v>42</v>
      </c>
      <c r="E23" s="31" t="s">
        <v>50</v>
      </c>
    </row>
    <row r="24" spans="1:5" ht="12.75">
      <c r="A24" t="s">
        <v>44</v>
      </c>
      <c r="E24" s="29" t="s">
        <v>45</v>
      </c>
    </row>
    <row r="25" spans="1:16" ht="12.75">
      <c r="A25" s="19" t="s">
        <v>35</v>
      </c>
      <c s="23" t="s">
        <v>25</v>
      </c>
      <c s="23" t="s">
        <v>59</v>
      </c>
      <c s="19" t="s">
        <v>19</v>
      </c>
      <c s="24" t="s">
        <v>60</v>
      </c>
      <c s="25" t="s">
        <v>39</v>
      </c>
      <c s="26">
        <v>1</v>
      </c>
      <c s="27">
        <v>0</v>
      </c>
      <c s="27">
        <f>ROUND(ROUND(H25,2)*ROUND(G25,3),2)</f>
      </c>
      <c r="O25">
        <f>(I25*21)/100</f>
      </c>
      <c t="s">
        <v>13</v>
      </c>
    </row>
    <row r="26" spans="1:5" ht="38.25">
      <c r="A26" s="28" t="s">
        <v>40</v>
      </c>
      <c r="E26" s="29" t="s">
        <v>61</v>
      </c>
    </row>
    <row r="27" spans="1:5" ht="12.75">
      <c r="A27" s="30" t="s">
        <v>42</v>
      </c>
      <c r="E27" s="31" t="s">
        <v>43</v>
      </c>
    </row>
    <row r="28" spans="1:5" ht="12.75">
      <c r="A28" t="s">
        <v>44</v>
      </c>
      <c r="E28" s="29" t="s">
        <v>62</v>
      </c>
    </row>
    <row r="29" spans="1:16" ht="12.75">
      <c r="A29" s="19" t="s">
        <v>35</v>
      </c>
      <c s="23" t="s">
        <v>27</v>
      </c>
      <c s="23" t="s">
        <v>59</v>
      </c>
      <c s="19" t="s">
        <v>13</v>
      </c>
      <c s="24" t="s">
        <v>60</v>
      </c>
      <c s="25" t="s">
        <v>39</v>
      </c>
      <c s="26">
        <v>1</v>
      </c>
      <c s="27">
        <v>0</v>
      </c>
      <c s="27">
        <f>ROUND(ROUND(H29,2)*ROUND(G29,3),2)</f>
      </c>
      <c r="O29">
        <f>(I29*21)/100</f>
      </c>
      <c t="s">
        <v>13</v>
      </c>
    </row>
    <row r="30" spans="1:5" ht="38.25">
      <c r="A30" s="28" t="s">
        <v>40</v>
      </c>
      <c r="E30" s="29" t="s">
        <v>63</v>
      </c>
    </row>
    <row r="31" spans="1:5" ht="12.75">
      <c r="A31" s="30" t="s">
        <v>42</v>
      </c>
      <c r="E31" s="31" t="s">
        <v>43</v>
      </c>
    </row>
    <row r="32" spans="1:5" ht="12.75">
      <c r="A32" t="s">
        <v>44</v>
      </c>
      <c r="E32" s="29" t="s">
        <v>62</v>
      </c>
    </row>
    <row r="33" spans="1:16" ht="12.75">
      <c r="A33" s="19" t="s">
        <v>35</v>
      </c>
      <c s="23" t="s">
        <v>64</v>
      </c>
      <c s="23" t="s">
        <v>65</v>
      </c>
      <c s="19" t="s">
        <v>37</v>
      </c>
      <c s="24" t="s">
        <v>66</v>
      </c>
      <c s="25" t="s">
        <v>39</v>
      </c>
      <c s="26">
        <v>1</v>
      </c>
      <c s="27">
        <v>0</v>
      </c>
      <c s="27">
        <f>ROUND(ROUND(H33,2)*ROUND(G33,3),2)</f>
      </c>
      <c r="O33">
        <f>(I33*21)/100</f>
      </c>
      <c t="s">
        <v>13</v>
      </c>
    </row>
    <row r="34" spans="1:5" ht="38.25">
      <c r="A34" s="28" t="s">
        <v>40</v>
      </c>
      <c r="E34" s="29" t="s">
        <v>67</v>
      </c>
    </row>
    <row r="35" spans="1:5" ht="12.75">
      <c r="A35" s="30" t="s">
        <v>42</v>
      </c>
      <c r="E35" s="31" t="s">
        <v>43</v>
      </c>
    </row>
    <row r="36" spans="1:5" ht="38.25">
      <c r="A36" t="s">
        <v>44</v>
      </c>
      <c r="E36" s="29" t="s">
        <v>68</v>
      </c>
    </row>
    <row r="37" spans="1:16" ht="12.75">
      <c r="A37" s="19" t="s">
        <v>35</v>
      </c>
      <c s="23" t="s">
        <v>69</v>
      </c>
      <c s="23" t="s">
        <v>70</v>
      </c>
      <c s="19" t="s">
        <v>19</v>
      </c>
      <c s="24" t="s">
        <v>71</v>
      </c>
      <c s="25" t="s">
        <v>39</v>
      </c>
      <c s="26">
        <v>1</v>
      </c>
      <c s="27">
        <v>0</v>
      </c>
      <c s="27">
        <f>ROUND(ROUND(H37,2)*ROUND(G37,3),2)</f>
      </c>
      <c r="O37">
        <f>(I37*21)/100</f>
      </c>
      <c t="s">
        <v>13</v>
      </c>
    </row>
    <row r="38" spans="1:5" ht="51">
      <c r="A38" s="28" t="s">
        <v>40</v>
      </c>
      <c r="E38" s="29" t="s">
        <v>72</v>
      </c>
    </row>
    <row r="39" spans="1:5" ht="12.75">
      <c r="A39" s="30" t="s">
        <v>42</v>
      </c>
      <c r="E39" s="31" t="s">
        <v>43</v>
      </c>
    </row>
    <row r="40" spans="1:5" ht="12.75">
      <c r="A40" t="s">
        <v>44</v>
      </c>
      <c r="E40" s="29" t="s">
        <v>62</v>
      </c>
    </row>
    <row r="41" spans="1:16" ht="12.75">
      <c r="A41" s="19" t="s">
        <v>35</v>
      </c>
      <c s="23" t="s">
        <v>30</v>
      </c>
      <c s="23" t="s">
        <v>70</v>
      </c>
      <c s="19" t="s">
        <v>13</v>
      </c>
      <c s="24" t="s">
        <v>71</v>
      </c>
      <c s="25" t="s">
        <v>39</v>
      </c>
      <c s="26">
        <v>1</v>
      </c>
      <c s="27">
        <v>0</v>
      </c>
      <c s="27">
        <f>ROUND(ROUND(H41,2)*ROUND(G41,3),2)</f>
      </c>
      <c r="O41">
        <f>(I41*21)/100</f>
      </c>
      <c t="s">
        <v>13</v>
      </c>
    </row>
    <row r="42" spans="1:5" ht="51">
      <c r="A42" s="28" t="s">
        <v>40</v>
      </c>
      <c r="E42" s="29" t="s">
        <v>73</v>
      </c>
    </row>
    <row r="43" spans="1:5" ht="12.75">
      <c r="A43" s="30" t="s">
        <v>42</v>
      </c>
      <c r="E43" s="31" t="s">
        <v>43</v>
      </c>
    </row>
    <row r="44" spans="1:5" ht="12.75">
      <c r="A44" t="s">
        <v>44</v>
      </c>
      <c r="E44" s="29" t="s">
        <v>62</v>
      </c>
    </row>
    <row r="45" spans="1:16" ht="12.75">
      <c r="A45" s="19" t="s">
        <v>35</v>
      </c>
      <c s="23" t="s">
        <v>32</v>
      </c>
      <c s="23" t="s">
        <v>70</v>
      </c>
      <c s="19" t="s">
        <v>12</v>
      </c>
      <c s="24" t="s">
        <v>71</v>
      </c>
      <c s="25" t="s">
        <v>39</v>
      </c>
      <c s="26">
        <v>1</v>
      </c>
      <c s="27">
        <v>0</v>
      </c>
      <c s="27">
        <f>ROUND(ROUND(H45,2)*ROUND(G45,3),2)</f>
      </c>
      <c r="O45">
        <f>(I45*21)/100</f>
      </c>
      <c t="s">
        <v>13</v>
      </c>
    </row>
    <row r="46" spans="1:5" ht="38.25">
      <c r="A46" s="28" t="s">
        <v>40</v>
      </c>
      <c r="E46" s="29" t="s">
        <v>74</v>
      </c>
    </row>
    <row r="47" spans="1:5" ht="12.75">
      <c r="A47" s="30" t="s">
        <v>42</v>
      </c>
      <c r="E47" s="31" t="s">
        <v>43</v>
      </c>
    </row>
    <row r="48" spans="1:5" ht="12.75">
      <c r="A48" t="s">
        <v>44</v>
      </c>
      <c r="E48" s="29" t="s">
        <v>62</v>
      </c>
    </row>
    <row r="49" spans="1:16" ht="12.75">
      <c r="A49" s="19" t="s">
        <v>35</v>
      </c>
      <c s="23" t="s">
        <v>75</v>
      </c>
      <c s="23" t="s">
        <v>76</v>
      </c>
      <c s="19" t="s">
        <v>37</v>
      </c>
      <c s="24" t="s">
        <v>77</v>
      </c>
      <c s="25" t="s">
        <v>39</v>
      </c>
      <c s="26">
        <v>1</v>
      </c>
      <c s="27">
        <v>0</v>
      </c>
      <c s="27">
        <f>ROUND(ROUND(H49,2)*ROUND(G49,3),2)</f>
      </c>
      <c r="O49">
        <f>(I49*21)/100</f>
      </c>
      <c t="s">
        <v>13</v>
      </c>
    </row>
    <row r="50" spans="1:5" ht="63.75">
      <c r="A50" s="28" t="s">
        <v>40</v>
      </c>
      <c r="E50" s="29" t="s">
        <v>78</v>
      </c>
    </row>
    <row r="51" spans="1:5" ht="12.75">
      <c r="A51" s="30" t="s">
        <v>42</v>
      </c>
      <c r="E51" s="31" t="s">
        <v>43</v>
      </c>
    </row>
    <row r="52" spans="1:5" ht="12.75">
      <c r="A52" t="s">
        <v>44</v>
      </c>
      <c r="E52" s="29" t="s">
        <v>62</v>
      </c>
    </row>
    <row r="53" spans="1:16" ht="12.75">
      <c r="A53" s="19" t="s">
        <v>35</v>
      </c>
      <c s="23" t="s">
        <v>79</v>
      </c>
      <c s="23" t="s">
        <v>80</v>
      </c>
      <c s="19" t="s">
        <v>37</v>
      </c>
      <c s="24" t="s">
        <v>81</v>
      </c>
      <c s="25" t="s">
        <v>39</v>
      </c>
      <c s="26">
        <v>1</v>
      </c>
      <c s="27">
        <v>0</v>
      </c>
      <c s="27">
        <f>ROUND(ROUND(H53,2)*ROUND(G53,3),2)</f>
      </c>
      <c r="O53">
        <f>(I53*21)/100</f>
      </c>
      <c t="s">
        <v>13</v>
      </c>
    </row>
    <row r="54" spans="1:5" ht="102">
      <c r="A54" s="28" t="s">
        <v>40</v>
      </c>
      <c r="E54" s="29" t="s">
        <v>82</v>
      </c>
    </row>
    <row r="55" spans="1:5" ht="12.75">
      <c r="A55" s="30" t="s">
        <v>42</v>
      </c>
      <c r="E55" s="31" t="s">
        <v>43</v>
      </c>
    </row>
    <row r="56" spans="1:5" ht="12.75">
      <c r="A56" t="s">
        <v>44</v>
      </c>
      <c r="E56" s="29" t="s">
        <v>62</v>
      </c>
    </row>
    <row r="57" spans="1:16" ht="12.75">
      <c r="A57" s="19" t="s">
        <v>35</v>
      </c>
      <c s="23" t="s">
        <v>83</v>
      </c>
      <c s="23" t="s">
        <v>84</v>
      </c>
      <c s="19" t="s">
        <v>37</v>
      </c>
      <c s="24" t="s">
        <v>85</v>
      </c>
      <c s="25" t="s">
        <v>39</v>
      </c>
      <c s="26">
        <v>1</v>
      </c>
      <c s="27">
        <v>0</v>
      </c>
      <c s="27">
        <f>ROUND(ROUND(H57,2)*ROUND(G57,3),2)</f>
      </c>
      <c r="O57">
        <f>(I57*21)/100</f>
      </c>
      <c t="s">
        <v>13</v>
      </c>
    </row>
    <row r="58" spans="1:5" ht="38.25">
      <c r="A58" s="28" t="s">
        <v>40</v>
      </c>
      <c r="E58" s="29" t="s">
        <v>86</v>
      </c>
    </row>
    <row r="59" spans="1:5" ht="12.75">
      <c r="A59" s="30" t="s">
        <v>42</v>
      </c>
      <c r="E59" s="31" t="s">
        <v>43</v>
      </c>
    </row>
    <row r="60" spans="1:5" ht="63.75">
      <c r="A60" t="s">
        <v>44</v>
      </c>
      <c r="E60" s="29" t="s">
        <v>87</v>
      </c>
    </row>
    <row r="61" spans="1:16" ht="12.75">
      <c r="A61" s="19" t="s">
        <v>35</v>
      </c>
      <c s="23" t="s">
        <v>88</v>
      </c>
      <c s="23" t="s">
        <v>89</v>
      </c>
      <c s="19" t="s">
        <v>37</v>
      </c>
      <c s="24" t="s">
        <v>90</v>
      </c>
      <c s="25" t="s">
        <v>39</v>
      </c>
      <c s="26">
        <v>1</v>
      </c>
      <c s="27">
        <v>0</v>
      </c>
      <c s="27">
        <f>ROUND(ROUND(H61,2)*ROUND(G61,3),2)</f>
      </c>
      <c r="O61">
        <f>(I61*21)/100</f>
      </c>
      <c t="s">
        <v>13</v>
      </c>
    </row>
    <row r="62" spans="1:5" ht="63.75">
      <c r="A62" s="28" t="s">
        <v>40</v>
      </c>
      <c r="E62" s="29" t="s">
        <v>91</v>
      </c>
    </row>
    <row r="63" spans="1:5" ht="12.75">
      <c r="A63" s="30" t="s">
        <v>42</v>
      </c>
      <c r="E63" s="31" t="s">
        <v>43</v>
      </c>
    </row>
    <row r="64" spans="1:5" ht="12.75">
      <c r="A64" t="s">
        <v>44</v>
      </c>
      <c r="E64" s="29" t="s">
        <v>62</v>
      </c>
    </row>
    <row r="65" spans="1:16" ht="12.75">
      <c r="A65" s="19" t="s">
        <v>35</v>
      </c>
      <c s="23" t="s">
        <v>92</v>
      </c>
      <c s="23" t="s">
        <v>93</v>
      </c>
      <c s="19" t="s">
        <v>37</v>
      </c>
      <c s="24" t="s">
        <v>94</v>
      </c>
      <c s="25" t="s">
        <v>95</v>
      </c>
      <c s="26">
        <v>1</v>
      </c>
      <c s="27">
        <v>0</v>
      </c>
      <c s="27">
        <f>ROUND(ROUND(H65,2)*ROUND(G65,3),2)</f>
      </c>
      <c r="O65">
        <f>(I65*21)/100</f>
      </c>
      <c t="s">
        <v>13</v>
      </c>
    </row>
    <row r="66" spans="1:5" ht="51">
      <c r="A66" s="28" t="s">
        <v>40</v>
      </c>
      <c r="E66" s="29" t="s">
        <v>96</v>
      </c>
    </row>
    <row r="67" spans="1:5" ht="12.75">
      <c r="A67" s="30" t="s">
        <v>42</v>
      </c>
      <c r="E67" s="31" t="s">
        <v>43</v>
      </c>
    </row>
    <row r="68" spans="1:5" ht="89.25">
      <c r="A68" t="s">
        <v>44</v>
      </c>
      <c r="E68" s="29" t="s">
        <v>97</v>
      </c>
    </row>
    <row r="69" spans="1:16" ht="12.75">
      <c r="A69" s="19" t="s">
        <v>35</v>
      </c>
      <c s="23" t="s">
        <v>98</v>
      </c>
      <c s="23" t="s">
        <v>99</v>
      </c>
      <c s="19" t="s">
        <v>37</v>
      </c>
      <c s="24" t="s">
        <v>100</v>
      </c>
      <c s="25" t="s">
        <v>95</v>
      </c>
      <c s="26">
        <v>1</v>
      </c>
      <c s="27">
        <v>0</v>
      </c>
      <c s="27">
        <f>ROUND(ROUND(H69,2)*ROUND(G69,3),2)</f>
      </c>
      <c r="O69">
        <f>(I69*21)/100</f>
      </c>
      <c t="s">
        <v>13</v>
      </c>
    </row>
    <row r="70" spans="1:5" ht="25.5">
      <c r="A70" s="28" t="s">
        <v>40</v>
      </c>
      <c r="E70" s="29" t="s">
        <v>101</v>
      </c>
    </row>
    <row r="71" spans="1:5" ht="25.5">
      <c r="A71" s="30" t="s">
        <v>42</v>
      </c>
      <c r="E71" s="31" t="s">
        <v>102</v>
      </c>
    </row>
    <row r="72" spans="1:5" ht="25.5">
      <c r="A72" t="s">
        <v>44</v>
      </c>
      <c r="E72" s="29" t="s">
        <v>103</v>
      </c>
    </row>
    <row r="73" spans="1:16" ht="12.75">
      <c r="A73" s="19" t="s">
        <v>35</v>
      </c>
      <c s="23" t="s">
        <v>104</v>
      </c>
      <c s="23" t="s">
        <v>105</v>
      </c>
      <c s="19" t="s">
        <v>37</v>
      </c>
      <c s="24" t="s">
        <v>106</v>
      </c>
      <c s="25" t="s">
        <v>39</v>
      </c>
      <c s="26">
        <v>1</v>
      </c>
      <c s="27">
        <v>0</v>
      </c>
      <c s="27">
        <f>ROUND(ROUND(H73,2)*ROUND(G73,3),2)</f>
      </c>
      <c r="O73">
        <f>(I73*21)/100</f>
      </c>
      <c t="s">
        <v>13</v>
      </c>
    </row>
    <row r="74" spans="1:5" ht="102">
      <c r="A74" s="28" t="s">
        <v>40</v>
      </c>
      <c r="E74" s="29" t="s">
        <v>107</v>
      </c>
    </row>
    <row r="75" spans="1:5" ht="12.75">
      <c r="A75" s="30" t="s">
        <v>42</v>
      </c>
      <c r="E75" s="31" t="s">
        <v>43</v>
      </c>
    </row>
    <row r="76" spans="1:5" ht="12.75">
      <c r="A76" t="s">
        <v>44</v>
      </c>
      <c r="E76"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706</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706</v>
      </c>
      <c s="5"/>
      <c s="14" t="s">
        <v>707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199.918</v>
      </c>
      <c s="27">
        <v>0</v>
      </c>
      <c s="27">
        <f>ROUND(ROUND(H10,2)*ROUND(G10,3),2)</f>
      </c>
      <c r="O10">
        <f>(I10*21)/100</f>
      </c>
      <c t="s">
        <v>13</v>
      </c>
    </row>
    <row r="11" spans="1:5" ht="25.5">
      <c r="A11" s="28" t="s">
        <v>40</v>
      </c>
      <c r="E11" s="29" t="s">
        <v>467</v>
      </c>
    </row>
    <row r="12" spans="1:5" ht="38.25">
      <c r="A12" s="30" t="s">
        <v>42</v>
      </c>
      <c r="E12" s="31" t="s">
        <v>708</v>
      </c>
    </row>
    <row r="13" spans="1:5" ht="25.5">
      <c r="A13" t="s">
        <v>44</v>
      </c>
      <c r="E13" s="29" t="s">
        <v>116</v>
      </c>
    </row>
    <row r="14" spans="1:16" ht="12.75">
      <c r="A14" s="19" t="s">
        <v>35</v>
      </c>
      <c s="23" t="s">
        <v>13</v>
      </c>
      <c s="23" t="s">
        <v>122</v>
      </c>
      <c s="19" t="s">
        <v>37</v>
      </c>
      <c s="24" t="s">
        <v>123</v>
      </c>
      <c s="25" t="s">
        <v>113</v>
      </c>
      <c s="26">
        <v>36.25</v>
      </c>
      <c s="27">
        <v>0</v>
      </c>
      <c s="27">
        <f>ROUND(ROUND(H14,2)*ROUND(G14,3),2)</f>
      </c>
      <c r="O14">
        <f>(I14*21)/100</f>
      </c>
      <c t="s">
        <v>13</v>
      </c>
    </row>
    <row r="15" spans="1:5" ht="25.5">
      <c r="A15" s="28" t="s">
        <v>40</v>
      </c>
      <c r="E15" s="29" t="s">
        <v>469</v>
      </c>
    </row>
    <row r="16" spans="1:5" ht="12.75">
      <c r="A16" s="30" t="s">
        <v>42</v>
      </c>
      <c r="E16" s="31" t="s">
        <v>709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93.96</v>
      </c>
      <c s="27">
        <v>0</v>
      </c>
      <c s="27">
        <f>ROUND(ROUND(H19,2)*ROUND(G19,3),2)</f>
      </c>
      <c r="O19">
        <f>(I19*21)/100</f>
      </c>
      <c t="s">
        <v>13</v>
      </c>
    </row>
    <row r="20" spans="1:5" ht="38.25">
      <c r="A20" s="28" t="s">
        <v>40</v>
      </c>
      <c r="E20" s="29" t="s">
        <v>643</v>
      </c>
    </row>
    <row r="21" spans="1:5" ht="12.75">
      <c r="A21" s="30" t="s">
        <v>42</v>
      </c>
      <c r="E21" s="31" t="s">
        <v>710</v>
      </c>
    </row>
    <row r="22" spans="1:5" ht="63.75">
      <c r="A22" t="s">
        <v>44</v>
      </c>
      <c r="E22" s="29" t="s">
        <v>146</v>
      </c>
    </row>
    <row r="23" spans="1:16" ht="12.75">
      <c r="A23" s="19" t="s">
        <v>35</v>
      </c>
      <c s="23" t="s">
        <v>23</v>
      </c>
      <c s="23" t="s">
        <v>473</v>
      </c>
      <c s="19" t="s">
        <v>37</v>
      </c>
      <c s="24" t="s">
        <v>474</v>
      </c>
      <c s="25" t="s">
        <v>143</v>
      </c>
      <c s="26">
        <v>11.2</v>
      </c>
      <c s="27">
        <v>0</v>
      </c>
      <c s="27">
        <f>ROUND(ROUND(H23,2)*ROUND(G23,3),2)</f>
      </c>
      <c r="O23">
        <f>(I23*21)/100</f>
      </c>
      <c t="s">
        <v>13</v>
      </c>
    </row>
    <row r="24" spans="1:5" ht="25.5">
      <c r="A24" s="28" t="s">
        <v>40</v>
      </c>
      <c r="E24" s="29" t="s">
        <v>645</v>
      </c>
    </row>
    <row r="25" spans="1:5" ht="12.75">
      <c r="A25" s="30" t="s">
        <v>42</v>
      </c>
      <c r="E25" s="31" t="s">
        <v>711</v>
      </c>
    </row>
    <row r="26" spans="1:5" ht="38.25">
      <c r="A26" t="s">
        <v>44</v>
      </c>
      <c r="E26" s="29" t="s">
        <v>477</v>
      </c>
    </row>
    <row r="27" spans="1:16" ht="12.75">
      <c r="A27" s="19" t="s">
        <v>35</v>
      </c>
      <c s="23" t="s">
        <v>25</v>
      </c>
      <c s="23" t="s">
        <v>478</v>
      </c>
      <c s="19" t="s">
        <v>37</v>
      </c>
      <c s="24" t="s">
        <v>479</v>
      </c>
      <c s="25" t="s">
        <v>143</v>
      </c>
      <c s="26">
        <v>10.2</v>
      </c>
      <c s="27">
        <v>0</v>
      </c>
      <c s="27">
        <f>ROUND(ROUND(H27,2)*ROUND(G27,3),2)</f>
      </c>
      <c r="O27">
        <f>(I27*21)/100</f>
      </c>
      <c t="s">
        <v>13</v>
      </c>
    </row>
    <row r="28" spans="1:5" ht="25.5">
      <c r="A28" s="28" t="s">
        <v>40</v>
      </c>
      <c r="E28" s="29" t="s">
        <v>647</v>
      </c>
    </row>
    <row r="29" spans="1:5" ht="12.75">
      <c r="A29" s="30" t="s">
        <v>42</v>
      </c>
      <c r="E29" s="31" t="s">
        <v>686</v>
      </c>
    </row>
    <row r="30" spans="1:5" ht="318.75">
      <c r="A30" t="s">
        <v>44</v>
      </c>
      <c r="E30" s="29" t="s">
        <v>203</v>
      </c>
    </row>
    <row r="31" spans="1:16" ht="12.75">
      <c r="A31" s="19" t="s">
        <v>35</v>
      </c>
      <c s="23" t="s">
        <v>27</v>
      </c>
      <c s="23" t="s">
        <v>482</v>
      </c>
      <c s="19" t="s">
        <v>37</v>
      </c>
      <c s="24" t="s">
        <v>483</v>
      </c>
      <c s="25" t="s">
        <v>143</v>
      </c>
      <c s="26">
        <v>84.192</v>
      </c>
      <c s="27">
        <v>0</v>
      </c>
      <c s="27">
        <f>ROUND(ROUND(H31,2)*ROUND(G31,3),2)</f>
      </c>
      <c r="O31">
        <f>(I31*21)/100</f>
      </c>
      <c t="s">
        <v>13</v>
      </c>
    </row>
    <row r="32" spans="1:5" ht="12.75">
      <c r="A32" s="28" t="s">
        <v>40</v>
      </c>
      <c r="E32" s="29" t="s">
        <v>37</v>
      </c>
    </row>
    <row r="33" spans="1:5" ht="12.75">
      <c r="A33" s="30" t="s">
        <v>42</v>
      </c>
      <c r="E33" s="31" t="s">
        <v>712</v>
      </c>
    </row>
    <row r="34" spans="1:5" ht="229.5">
      <c r="A34" t="s">
        <v>44</v>
      </c>
      <c r="E34" s="29" t="s">
        <v>486</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713</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714</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3.427</v>
      </c>
      <c s="27">
        <v>0</v>
      </c>
      <c s="27">
        <f>ROUND(ROUND(H49,2)*ROUND(G49,3),2)</f>
      </c>
      <c r="O49">
        <f>(I49*21)/100</f>
      </c>
      <c t="s">
        <v>13</v>
      </c>
    </row>
    <row r="50" spans="1:5" ht="25.5">
      <c r="A50" s="28" t="s">
        <v>40</v>
      </c>
      <c r="E50" s="29" t="s">
        <v>498</v>
      </c>
    </row>
    <row r="51" spans="1:5" ht="12.75">
      <c r="A51" s="30" t="s">
        <v>42</v>
      </c>
      <c r="E51" s="31" t="s">
        <v>715</v>
      </c>
    </row>
    <row r="52" spans="1:5" ht="382.5">
      <c r="A52" t="s">
        <v>44</v>
      </c>
      <c r="E52" s="29" t="s">
        <v>500</v>
      </c>
    </row>
    <row r="53" spans="1:16" ht="12.75">
      <c r="A53" s="19" t="s">
        <v>35</v>
      </c>
      <c s="23" t="s">
        <v>75</v>
      </c>
      <c s="23" t="s">
        <v>276</v>
      </c>
      <c s="19" t="s">
        <v>37</v>
      </c>
      <c s="24" t="s">
        <v>277</v>
      </c>
      <c s="25" t="s">
        <v>113</v>
      </c>
      <c s="26">
        <v>0.514</v>
      </c>
      <c s="27">
        <v>0</v>
      </c>
      <c s="27">
        <f>ROUND(ROUND(H53,2)*ROUND(G53,3),2)</f>
      </c>
      <c r="O53">
        <f>(I53*21)/100</f>
      </c>
      <c t="s">
        <v>13</v>
      </c>
    </row>
    <row r="54" spans="1:5" ht="12.75">
      <c r="A54" s="28" t="s">
        <v>40</v>
      </c>
      <c r="E54" s="29" t="s">
        <v>37</v>
      </c>
    </row>
    <row r="55" spans="1:5" ht="12.75">
      <c r="A55" s="30" t="s">
        <v>42</v>
      </c>
      <c r="E55" s="31" t="s">
        <v>716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25.3</v>
      </c>
      <c s="27">
        <v>0</v>
      </c>
      <c s="27">
        <f>ROUND(ROUND(H70,2)*ROUND(G70,3),2)</f>
      </c>
      <c r="O70">
        <f>(I70*21)/100</f>
      </c>
      <c t="s">
        <v>13</v>
      </c>
    </row>
    <row r="71" spans="1:5" ht="12.75">
      <c r="A71" s="28" t="s">
        <v>40</v>
      </c>
      <c r="E71" s="29" t="s">
        <v>513</v>
      </c>
    </row>
    <row r="72" spans="1:5" ht="12.75">
      <c r="A72" s="30" t="s">
        <v>42</v>
      </c>
      <c r="E72" s="31" t="s">
        <v>717</v>
      </c>
    </row>
    <row r="73" spans="1:5" ht="38.25">
      <c r="A73" t="s">
        <v>44</v>
      </c>
      <c r="E73" s="29" t="s">
        <v>515</v>
      </c>
    </row>
    <row r="74" spans="1:16" ht="12.75">
      <c r="A74" s="19" t="s">
        <v>35</v>
      </c>
      <c s="23" t="s">
        <v>98</v>
      </c>
      <c s="23" t="s">
        <v>516</v>
      </c>
      <c s="19" t="s">
        <v>37</v>
      </c>
      <c s="24" t="s">
        <v>517</v>
      </c>
      <c s="25" t="s">
        <v>143</v>
      </c>
      <c s="26">
        <v>15.498</v>
      </c>
      <c s="27">
        <v>0</v>
      </c>
      <c s="27">
        <f>ROUND(ROUND(H74,2)*ROUND(G74,3),2)</f>
      </c>
      <c r="O74">
        <f>(I74*21)/100</f>
      </c>
      <c t="s">
        <v>13</v>
      </c>
    </row>
    <row r="75" spans="1:5" ht="12.75">
      <c r="A75" s="28" t="s">
        <v>40</v>
      </c>
      <c r="E75" s="29" t="s">
        <v>37</v>
      </c>
    </row>
    <row r="76" spans="1:5" ht="12.75">
      <c r="A76" s="30" t="s">
        <v>42</v>
      </c>
      <c r="E76" s="31" t="s">
        <v>718</v>
      </c>
    </row>
    <row r="77" spans="1:5" ht="102">
      <c r="A77" t="s">
        <v>44</v>
      </c>
      <c r="E77" s="29" t="s">
        <v>519</v>
      </c>
    </row>
    <row r="78" spans="1:16" ht="12.75">
      <c r="A78" s="19" t="s">
        <v>35</v>
      </c>
      <c s="23" t="s">
        <v>104</v>
      </c>
      <c s="23" t="s">
        <v>520</v>
      </c>
      <c s="19" t="s">
        <v>37</v>
      </c>
      <c s="24" t="s">
        <v>521</v>
      </c>
      <c s="25" t="s">
        <v>143</v>
      </c>
      <c s="26">
        <v>1.1</v>
      </c>
      <c s="27">
        <v>0</v>
      </c>
      <c s="27">
        <f>ROUND(ROUND(H78,2)*ROUND(G78,3),2)</f>
      </c>
      <c r="O78">
        <f>(I78*21)/100</f>
      </c>
      <c t="s">
        <v>13</v>
      </c>
    </row>
    <row r="79" spans="1:5" ht="12.75">
      <c r="A79" s="28" t="s">
        <v>40</v>
      </c>
      <c r="E79" s="29" t="s">
        <v>522</v>
      </c>
    </row>
    <row r="80" spans="1:5" ht="12.75">
      <c r="A80" s="30" t="s">
        <v>42</v>
      </c>
      <c r="E80" s="31" t="s">
        <v>719</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72.129</v>
      </c>
      <c s="27">
        <v>0</v>
      </c>
      <c s="27">
        <f>ROUND(ROUND(H83,2)*ROUND(G83,3),2)</f>
      </c>
      <c r="O83">
        <f>(I83*21)/100</f>
      </c>
      <c t="s">
        <v>13</v>
      </c>
    </row>
    <row r="84" spans="1:5" ht="25.5">
      <c r="A84" s="28" t="s">
        <v>40</v>
      </c>
      <c r="E84" s="29" t="s">
        <v>528</v>
      </c>
    </row>
    <row r="85" spans="1:5" ht="12.75">
      <c r="A85" s="30" t="s">
        <v>42</v>
      </c>
      <c r="E85" s="31" t="s">
        <v>720</v>
      </c>
    </row>
    <row r="86" spans="1:5" ht="191.25">
      <c r="A86" t="s">
        <v>44</v>
      </c>
      <c r="E86" s="29" t="s">
        <v>530</v>
      </c>
    </row>
    <row r="87" spans="1:16" ht="25.5">
      <c r="A87" s="19" t="s">
        <v>35</v>
      </c>
      <c s="23" t="s">
        <v>187</v>
      </c>
      <c s="23" t="s">
        <v>531</v>
      </c>
      <c s="19" t="s">
        <v>37</v>
      </c>
      <c s="24" t="s">
        <v>532</v>
      </c>
      <c s="25" t="s">
        <v>48</v>
      </c>
      <c s="26">
        <v>36.065</v>
      </c>
      <c s="27">
        <v>0</v>
      </c>
      <c s="27">
        <f>ROUND(ROUND(H87,2)*ROUND(G87,3),2)</f>
      </c>
      <c r="O87">
        <f>(I87*21)/100</f>
      </c>
      <c t="s">
        <v>13</v>
      </c>
    </row>
    <row r="88" spans="1:5" ht="12.75">
      <c r="A88" s="28" t="s">
        <v>40</v>
      </c>
      <c r="E88" s="29" t="s">
        <v>533</v>
      </c>
    </row>
    <row r="89" spans="1:5" ht="12.75">
      <c r="A89" s="30" t="s">
        <v>42</v>
      </c>
      <c r="E89" s="31" t="s">
        <v>721</v>
      </c>
    </row>
    <row r="90" spans="1:5" ht="191.25">
      <c r="A90" t="s">
        <v>44</v>
      </c>
      <c r="E90" s="29" t="s">
        <v>530</v>
      </c>
    </row>
    <row r="91" spans="1:16" ht="12.75">
      <c r="A91" s="19" t="s">
        <v>35</v>
      </c>
      <c s="23" t="s">
        <v>193</v>
      </c>
      <c s="23" t="s">
        <v>535</v>
      </c>
      <c s="19" t="s">
        <v>37</v>
      </c>
      <c s="24" t="s">
        <v>536</v>
      </c>
      <c s="25" t="s">
        <v>48</v>
      </c>
      <c s="26">
        <v>36.065</v>
      </c>
      <c s="27">
        <v>0</v>
      </c>
      <c s="27">
        <f>ROUND(ROUND(H91,2)*ROUND(G91,3),2)</f>
      </c>
      <c r="O91">
        <f>(I91*21)/100</f>
      </c>
      <c t="s">
        <v>13</v>
      </c>
    </row>
    <row r="92" spans="1:5" ht="12.75">
      <c r="A92" s="28" t="s">
        <v>40</v>
      </c>
      <c r="E92" s="29" t="s">
        <v>537</v>
      </c>
    </row>
    <row r="93" spans="1:5" ht="12.75">
      <c r="A93" s="30" t="s">
        <v>42</v>
      </c>
      <c r="E93" s="31" t="s">
        <v>721</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37</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3.5</v>
      </c>
      <c s="27">
        <v>0</v>
      </c>
      <c s="27">
        <f>ROUND(ROUND(H108,2)*ROUND(G108,3),2)</f>
      </c>
      <c r="O108">
        <f>(I108*21)/100</f>
      </c>
      <c t="s">
        <v>13</v>
      </c>
    </row>
    <row r="109" spans="1:5" ht="12.75">
      <c r="A109" s="28" t="s">
        <v>40</v>
      </c>
      <c r="E109" s="29" t="s">
        <v>556</v>
      </c>
    </row>
    <row r="110" spans="1:5" ht="12.75">
      <c r="A110" s="30" t="s">
        <v>42</v>
      </c>
      <c r="E110" s="31" t="s">
        <v>723</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5.65</v>
      </c>
      <c s="27">
        <v>0</v>
      </c>
      <c s="27">
        <f>ROUND(ROUND(H117,2)*ROUND(G117,3),2)</f>
      </c>
      <c r="O117">
        <f>(I117*21)/100</f>
      </c>
      <c t="s">
        <v>13</v>
      </c>
    </row>
    <row r="118" spans="1:5" ht="38.25">
      <c r="A118" s="28" t="s">
        <v>40</v>
      </c>
      <c r="E118" s="29" t="s">
        <v>590</v>
      </c>
    </row>
    <row r="119" spans="1:5" ht="12.75">
      <c r="A119" s="30" t="s">
        <v>42</v>
      </c>
      <c r="E119" s="31" t="s">
        <v>724</v>
      </c>
    </row>
    <row r="120" spans="1:5" ht="102">
      <c r="A120" t="s">
        <v>44</v>
      </c>
      <c r="E120" s="29" t="s">
        <v>460</v>
      </c>
    </row>
    <row r="121" spans="1:16" ht="12.75">
      <c r="A121" s="19" t="s">
        <v>35</v>
      </c>
      <c s="23" t="s">
        <v>227</v>
      </c>
      <c s="23" t="s">
        <v>566</v>
      </c>
      <c s="19" t="s">
        <v>37</v>
      </c>
      <c s="24" t="s">
        <v>567</v>
      </c>
      <c s="25" t="s">
        <v>143</v>
      </c>
      <c s="26">
        <v>14.5</v>
      </c>
      <c s="27">
        <v>0</v>
      </c>
      <c s="27">
        <f>ROUND(ROUND(H121,2)*ROUND(G121,3),2)</f>
      </c>
      <c r="O121">
        <f>(I121*21)/100</f>
      </c>
      <c t="s">
        <v>13</v>
      </c>
    </row>
    <row r="122" spans="1:5" ht="51">
      <c r="A122" s="28" t="s">
        <v>40</v>
      </c>
      <c r="E122" s="29" t="s">
        <v>568</v>
      </c>
    </row>
    <row r="123" spans="1:5" ht="12.75">
      <c r="A123" s="30" t="s">
        <v>42</v>
      </c>
      <c r="E123" s="31" t="s">
        <v>725</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726</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726</v>
      </c>
      <c s="5"/>
      <c s="14" t="s">
        <v>727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194.434</v>
      </c>
      <c s="27">
        <v>0</v>
      </c>
      <c s="27">
        <f>ROUND(ROUND(H10,2)*ROUND(G10,3),2)</f>
      </c>
      <c r="O10">
        <f>(I10*21)/100</f>
      </c>
      <c t="s">
        <v>13</v>
      </c>
    </row>
    <row r="11" spans="1:5" ht="25.5">
      <c r="A11" s="28" t="s">
        <v>40</v>
      </c>
      <c r="E11" s="29" t="s">
        <v>467</v>
      </c>
    </row>
    <row r="12" spans="1:5" ht="38.25">
      <c r="A12" s="30" t="s">
        <v>42</v>
      </c>
      <c r="E12" s="31" t="s">
        <v>728</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469</v>
      </c>
    </row>
    <row r="16" spans="1:5" ht="12.75">
      <c r="A16" s="30" t="s">
        <v>42</v>
      </c>
      <c r="E16" s="31" t="s">
        <v>729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90.185</v>
      </c>
      <c s="27">
        <v>0</v>
      </c>
      <c s="27">
        <f>ROUND(ROUND(H19,2)*ROUND(G19,3),2)</f>
      </c>
      <c r="O19">
        <f>(I19*21)/100</f>
      </c>
      <c t="s">
        <v>13</v>
      </c>
    </row>
    <row r="20" spans="1:5" ht="38.25">
      <c r="A20" s="28" t="s">
        <v>40</v>
      </c>
      <c r="E20" s="29" t="s">
        <v>730</v>
      </c>
    </row>
    <row r="21" spans="1:5" ht="12.75">
      <c r="A21" s="30" t="s">
        <v>42</v>
      </c>
      <c r="E21" s="31" t="s">
        <v>731</v>
      </c>
    </row>
    <row r="22" spans="1:5" ht="63.75">
      <c r="A22" t="s">
        <v>44</v>
      </c>
      <c r="E22" s="29" t="s">
        <v>146</v>
      </c>
    </row>
    <row r="23" spans="1:16" ht="12.75">
      <c r="A23" s="19" t="s">
        <v>35</v>
      </c>
      <c s="23" t="s">
        <v>23</v>
      </c>
      <c s="23" t="s">
        <v>473</v>
      </c>
      <c s="19" t="s">
        <v>37</v>
      </c>
      <c s="24" t="s">
        <v>474</v>
      </c>
      <c s="25" t="s">
        <v>143</v>
      </c>
      <c s="26">
        <v>10.3</v>
      </c>
      <c s="27">
        <v>0</v>
      </c>
      <c s="27">
        <f>ROUND(ROUND(H23,2)*ROUND(G23,3),2)</f>
      </c>
      <c r="O23">
        <f>(I23*21)/100</f>
      </c>
      <c t="s">
        <v>13</v>
      </c>
    </row>
    <row r="24" spans="1:5" ht="25.5">
      <c r="A24" s="28" t="s">
        <v>40</v>
      </c>
      <c r="E24" s="29" t="s">
        <v>645</v>
      </c>
    </row>
    <row r="25" spans="1:5" ht="12.75">
      <c r="A25" s="30" t="s">
        <v>42</v>
      </c>
      <c r="E25" s="31" t="s">
        <v>732</v>
      </c>
    </row>
    <row r="26" spans="1:5" ht="38.25">
      <c r="A26" t="s">
        <v>44</v>
      </c>
      <c r="E26" s="29" t="s">
        <v>477</v>
      </c>
    </row>
    <row r="27" spans="1:16" ht="12.75">
      <c r="A27" s="19" t="s">
        <v>35</v>
      </c>
      <c s="23" t="s">
        <v>25</v>
      </c>
      <c s="23" t="s">
        <v>478</v>
      </c>
      <c s="19" t="s">
        <v>37</v>
      </c>
      <c s="24" t="s">
        <v>479</v>
      </c>
      <c s="25" t="s">
        <v>143</v>
      </c>
      <c s="26">
        <v>11.295</v>
      </c>
      <c s="27">
        <v>0</v>
      </c>
      <c s="27">
        <f>ROUND(ROUND(H27,2)*ROUND(G27,3),2)</f>
      </c>
      <c r="O27">
        <f>(I27*21)/100</f>
      </c>
      <c t="s">
        <v>13</v>
      </c>
    </row>
    <row r="28" spans="1:5" ht="25.5">
      <c r="A28" s="28" t="s">
        <v>40</v>
      </c>
      <c r="E28" s="29" t="s">
        <v>647</v>
      </c>
    </row>
    <row r="29" spans="1:5" ht="12.75">
      <c r="A29" s="30" t="s">
        <v>42</v>
      </c>
      <c r="E29" s="31" t="s">
        <v>733</v>
      </c>
    </row>
    <row r="30" spans="1:5" ht="318.75">
      <c r="A30" t="s">
        <v>44</v>
      </c>
      <c r="E30" s="29" t="s">
        <v>203</v>
      </c>
    </row>
    <row r="31" spans="1:16" ht="12.75">
      <c r="A31" s="19" t="s">
        <v>35</v>
      </c>
      <c s="23" t="s">
        <v>27</v>
      </c>
      <c s="23" t="s">
        <v>482</v>
      </c>
      <c s="19" t="s">
        <v>37</v>
      </c>
      <c s="24" t="s">
        <v>483</v>
      </c>
      <c s="25" t="s">
        <v>143</v>
      </c>
      <c s="26">
        <v>79.005</v>
      </c>
      <c s="27">
        <v>0</v>
      </c>
      <c s="27">
        <f>ROUND(ROUND(H31,2)*ROUND(G31,3),2)</f>
      </c>
      <c r="O31">
        <f>(I31*21)/100</f>
      </c>
      <c t="s">
        <v>13</v>
      </c>
    </row>
    <row r="32" spans="1:5" ht="12.75">
      <c r="A32" s="28" t="s">
        <v>40</v>
      </c>
      <c r="E32" s="29" t="s">
        <v>37</v>
      </c>
    </row>
    <row r="33" spans="1:5" ht="12.75">
      <c r="A33" s="30" t="s">
        <v>42</v>
      </c>
      <c r="E33" s="31" t="s">
        <v>734</v>
      </c>
    </row>
    <row r="34" spans="1:5" ht="229.5">
      <c r="A34" t="s">
        <v>44</v>
      </c>
      <c r="E34" s="29" t="s">
        <v>486</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713</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735</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3.031</v>
      </c>
      <c s="27">
        <v>0</v>
      </c>
      <c s="27">
        <f>ROUND(ROUND(H49,2)*ROUND(G49,3),2)</f>
      </c>
      <c r="O49">
        <f>(I49*21)/100</f>
      </c>
      <c t="s">
        <v>13</v>
      </c>
    </row>
    <row r="50" spans="1:5" ht="25.5">
      <c r="A50" s="28" t="s">
        <v>40</v>
      </c>
      <c r="E50" s="29" t="s">
        <v>498</v>
      </c>
    </row>
    <row r="51" spans="1:5" ht="12.75">
      <c r="A51" s="30" t="s">
        <v>42</v>
      </c>
      <c r="E51" s="31" t="s">
        <v>736</v>
      </c>
    </row>
    <row r="52" spans="1:5" ht="382.5">
      <c r="A52" t="s">
        <v>44</v>
      </c>
      <c r="E52" s="29" t="s">
        <v>500</v>
      </c>
    </row>
    <row r="53" spans="1:16" ht="12.75">
      <c r="A53" s="19" t="s">
        <v>35</v>
      </c>
      <c s="23" t="s">
        <v>75</v>
      </c>
      <c s="23" t="s">
        <v>276</v>
      </c>
      <c s="19" t="s">
        <v>37</v>
      </c>
      <c s="24" t="s">
        <v>277</v>
      </c>
      <c s="25" t="s">
        <v>113</v>
      </c>
      <c s="26">
        <v>0.455</v>
      </c>
      <c s="27">
        <v>0</v>
      </c>
      <c s="27">
        <f>ROUND(ROUND(H53,2)*ROUND(G53,3),2)</f>
      </c>
      <c r="O53">
        <f>(I53*21)/100</f>
      </c>
      <c t="s">
        <v>13</v>
      </c>
    </row>
    <row r="54" spans="1:5" ht="12.75">
      <c r="A54" s="28" t="s">
        <v>40</v>
      </c>
      <c r="E54" s="29" t="s">
        <v>37</v>
      </c>
    </row>
    <row r="55" spans="1:5" ht="12.75">
      <c r="A55" s="30" t="s">
        <v>42</v>
      </c>
      <c r="E55" s="31" t="s">
        <v>737</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28</v>
      </c>
      <c s="27">
        <v>0</v>
      </c>
      <c s="27">
        <f>ROUND(ROUND(H70,2)*ROUND(G70,3),2)</f>
      </c>
      <c r="O70">
        <f>(I70*21)/100</f>
      </c>
      <c t="s">
        <v>13</v>
      </c>
    </row>
    <row r="71" spans="1:5" ht="12.75">
      <c r="A71" s="28" t="s">
        <v>40</v>
      </c>
      <c r="E71" s="29" t="s">
        <v>513</v>
      </c>
    </row>
    <row r="72" spans="1:5" ht="12.75">
      <c r="A72" s="30" t="s">
        <v>42</v>
      </c>
      <c r="E72" s="31" t="s">
        <v>738</v>
      </c>
    </row>
    <row r="73" spans="1:5" ht="38.25">
      <c r="A73" t="s">
        <v>44</v>
      </c>
      <c r="E73" s="29" t="s">
        <v>515</v>
      </c>
    </row>
    <row r="74" spans="1:16" ht="12.75">
      <c r="A74" s="19" t="s">
        <v>35</v>
      </c>
      <c s="23" t="s">
        <v>98</v>
      </c>
      <c s="23" t="s">
        <v>516</v>
      </c>
      <c s="19" t="s">
        <v>37</v>
      </c>
      <c s="24" t="s">
        <v>517</v>
      </c>
      <c s="25" t="s">
        <v>143</v>
      </c>
      <c s="26">
        <v>12.498</v>
      </c>
      <c s="27">
        <v>0</v>
      </c>
      <c s="27">
        <f>ROUND(ROUND(H74,2)*ROUND(G74,3),2)</f>
      </c>
      <c r="O74">
        <f>(I74*21)/100</f>
      </c>
      <c t="s">
        <v>13</v>
      </c>
    </row>
    <row r="75" spans="1:5" ht="12.75">
      <c r="A75" s="28" t="s">
        <v>40</v>
      </c>
      <c r="E75" s="29" t="s">
        <v>37</v>
      </c>
    </row>
    <row r="76" spans="1:5" ht="12.75">
      <c r="A76" s="30" t="s">
        <v>42</v>
      </c>
      <c r="E76" s="31" t="s">
        <v>739</v>
      </c>
    </row>
    <row r="77" spans="1:5" ht="102">
      <c r="A77" t="s">
        <v>44</v>
      </c>
      <c r="E77" s="29" t="s">
        <v>519</v>
      </c>
    </row>
    <row r="78" spans="1:16" ht="12.75">
      <c r="A78" s="19" t="s">
        <v>35</v>
      </c>
      <c s="23" t="s">
        <v>104</v>
      </c>
      <c s="23" t="s">
        <v>520</v>
      </c>
      <c s="19" t="s">
        <v>37</v>
      </c>
      <c s="24" t="s">
        <v>521</v>
      </c>
      <c s="25" t="s">
        <v>143</v>
      </c>
      <c s="26">
        <v>1.1</v>
      </c>
      <c s="27">
        <v>0</v>
      </c>
      <c s="27">
        <f>ROUND(ROUND(H78,2)*ROUND(G78,3),2)</f>
      </c>
      <c r="O78">
        <f>(I78*21)/100</f>
      </c>
      <c t="s">
        <v>13</v>
      </c>
    </row>
    <row r="79" spans="1:5" ht="12.75">
      <c r="A79" s="28" t="s">
        <v>40</v>
      </c>
      <c r="E79" s="29" t="s">
        <v>522</v>
      </c>
    </row>
    <row r="80" spans="1:5" ht="12.75">
      <c r="A80" s="30" t="s">
        <v>42</v>
      </c>
      <c r="E80" s="31" t="s">
        <v>719</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72.413</v>
      </c>
      <c s="27">
        <v>0</v>
      </c>
      <c s="27">
        <f>ROUND(ROUND(H83,2)*ROUND(G83,3),2)</f>
      </c>
      <c r="O83">
        <f>(I83*21)/100</f>
      </c>
      <c t="s">
        <v>13</v>
      </c>
    </row>
    <row r="84" spans="1:5" ht="25.5">
      <c r="A84" s="28" t="s">
        <v>40</v>
      </c>
      <c r="E84" s="29" t="s">
        <v>528</v>
      </c>
    </row>
    <row r="85" spans="1:5" ht="12.75">
      <c r="A85" s="30" t="s">
        <v>42</v>
      </c>
      <c r="E85" s="31" t="s">
        <v>740</v>
      </c>
    </row>
    <row r="86" spans="1:5" ht="191.25">
      <c r="A86" t="s">
        <v>44</v>
      </c>
      <c r="E86" s="29" t="s">
        <v>530</v>
      </c>
    </row>
    <row r="87" spans="1:16" ht="25.5">
      <c r="A87" s="19" t="s">
        <v>35</v>
      </c>
      <c s="23" t="s">
        <v>187</v>
      </c>
      <c s="23" t="s">
        <v>531</v>
      </c>
      <c s="19" t="s">
        <v>37</v>
      </c>
      <c s="24" t="s">
        <v>532</v>
      </c>
      <c s="25" t="s">
        <v>48</v>
      </c>
      <c s="26">
        <v>36.207</v>
      </c>
      <c s="27">
        <v>0</v>
      </c>
      <c s="27">
        <f>ROUND(ROUND(H87,2)*ROUND(G87,3),2)</f>
      </c>
      <c r="O87">
        <f>(I87*21)/100</f>
      </c>
      <c t="s">
        <v>13</v>
      </c>
    </row>
    <row r="88" spans="1:5" ht="12.75">
      <c r="A88" s="28" t="s">
        <v>40</v>
      </c>
      <c r="E88" s="29" t="s">
        <v>533</v>
      </c>
    </row>
    <row r="89" spans="1:5" ht="12.75">
      <c r="A89" s="30" t="s">
        <v>42</v>
      </c>
      <c r="E89" s="31" t="s">
        <v>741</v>
      </c>
    </row>
    <row r="90" spans="1:5" ht="191.25">
      <c r="A90" t="s">
        <v>44</v>
      </c>
      <c r="E90" s="29" t="s">
        <v>530</v>
      </c>
    </row>
    <row r="91" spans="1:16" ht="12.75">
      <c r="A91" s="19" t="s">
        <v>35</v>
      </c>
      <c s="23" t="s">
        <v>193</v>
      </c>
      <c s="23" t="s">
        <v>535</v>
      </c>
      <c s="19" t="s">
        <v>37</v>
      </c>
      <c s="24" t="s">
        <v>536</v>
      </c>
      <c s="25" t="s">
        <v>48</v>
      </c>
      <c s="26">
        <v>36.207</v>
      </c>
      <c s="27">
        <v>0</v>
      </c>
      <c s="27">
        <f>ROUND(ROUND(H91,2)*ROUND(G91,3),2)</f>
      </c>
      <c r="O91">
        <f>(I91*21)/100</f>
      </c>
      <c t="s">
        <v>13</v>
      </c>
    </row>
    <row r="92" spans="1:5" ht="12.75">
      <c r="A92" s="28" t="s">
        <v>40</v>
      </c>
      <c r="E92" s="29" t="s">
        <v>537</v>
      </c>
    </row>
    <row r="93" spans="1:5" ht="12.75">
      <c r="A93" s="30" t="s">
        <v>42</v>
      </c>
      <c r="E93" s="31" t="s">
        <v>741</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10</v>
      </c>
      <c s="27">
        <v>0</v>
      </c>
      <c s="27">
        <f>ROUND(ROUND(H96,2)*ROUND(G96,3),2)</f>
      </c>
      <c r="O96">
        <f>(I96*21)/100</f>
      </c>
      <c t="s">
        <v>13</v>
      </c>
    </row>
    <row r="97" spans="1:5" ht="12.75">
      <c r="A97" s="28" t="s">
        <v>40</v>
      </c>
      <c r="E97" s="29" t="s">
        <v>37</v>
      </c>
    </row>
    <row r="98" spans="1:5" ht="12.75">
      <c r="A98" s="30" t="s">
        <v>42</v>
      </c>
      <c r="E98" s="31" t="s">
        <v>579</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3.8</v>
      </c>
      <c s="27">
        <v>0</v>
      </c>
      <c s="27">
        <f>ROUND(ROUND(H108,2)*ROUND(G108,3),2)</f>
      </c>
      <c r="O108">
        <f>(I108*21)/100</f>
      </c>
      <c t="s">
        <v>13</v>
      </c>
    </row>
    <row r="109" spans="1:5" ht="12.75">
      <c r="A109" s="28" t="s">
        <v>40</v>
      </c>
      <c r="E109" s="29" t="s">
        <v>556</v>
      </c>
    </row>
    <row r="110" spans="1:5" ht="12.75">
      <c r="A110" s="30" t="s">
        <v>42</v>
      </c>
      <c r="E110" s="31" t="s">
        <v>742</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5.35</v>
      </c>
      <c s="27">
        <v>0</v>
      </c>
      <c s="27">
        <f>ROUND(ROUND(H117,2)*ROUND(G117,3),2)</f>
      </c>
      <c r="O117">
        <f>(I117*21)/100</f>
      </c>
      <c t="s">
        <v>13</v>
      </c>
    </row>
    <row r="118" spans="1:5" ht="38.25">
      <c r="A118" s="28" t="s">
        <v>40</v>
      </c>
      <c r="E118" s="29" t="s">
        <v>590</v>
      </c>
    </row>
    <row r="119" spans="1:5" ht="12.75">
      <c r="A119" s="30" t="s">
        <v>42</v>
      </c>
      <c r="E119" s="31" t="s">
        <v>743</v>
      </c>
    </row>
    <row r="120" spans="1:5" ht="102">
      <c r="A120" t="s">
        <v>44</v>
      </c>
      <c r="E120" s="29" t="s">
        <v>460</v>
      </c>
    </row>
    <row r="121" spans="1:16" ht="12.75">
      <c r="A121" s="19" t="s">
        <v>35</v>
      </c>
      <c s="23" t="s">
        <v>227</v>
      </c>
      <c s="23" t="s">
        <v>566</v>
      </c>
      <c s="19" t="s">
        <v>37</v>
      </c>
      <c s="24" t="s">
        <v>567</v>
      </c>
      <c s="25" t="s">
        <v>143</v>
      </c>
      <c s="26">
        <v>13.5</v>
      </c>
      <c s="27">
        <v>0</v>
      </c>
      <c s="27">
        <f>ROUND(ROUND(H121,2)*ROUND(G121,3),2)</f>
      </c>
      <c r="O121">
        <f>(I121*21)/100</f>
      </c>
      <c t="s">
        <v>13</v>
      </c>
    </row>
    <row r="122" spans="1:5" ht="51">
      <c r="A122" s="28" t="s">
        <v>40</v>
      </c>
      <c r="E122" s="29" t="s">
        <v>568</v>
      </c>
    </row>
    <row r="123" spans="1:5" ht="12.75">
      <c r="A123" s="30" t="s">
        <v>42</v>
      </c>
      <c r="E123" s="31" t="s">
        <v>744</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0+O9+O18+O43+O52+O61+O86+O99+O116</f>
      </c>
      <c t="s">
        <v>12</v>
      </c>
    </row>
    <row r="3" spans="1:16" ht="15" customHeight="1">
      <c r="A3" t="s">
        <v>1</v>
      </c>
      <c s="8" t="s">
        <v>4</v>
      </c>
      <c s="9" t="s">
        <v>5</v>
      </c>
      <c s="1"/>
      <c s="10" t="s">
        <v>6</v>
      </c>
      <c s="1"/>
      <c s="4"/>
      <c s="3" t="s">
        <v>745</v>
      </c>
      <c s="32">
        <f>0+I9+I18+I43+I52+I61+I86+I99+I116</f>
      </c>
      <c r="O3" t="s">
        <v>9</v>
      </c>
      <c t="s">
        <v>13</v>
      </c>
    </row>
    <row r="4" spans="1:16" ht="15" customHeight="1">
      <c r="A4" t="s">
        <v>7</v>
      </c>
      <c s="8" t="s">
        <v>461</v>
      </c>
      <c s="9" t="s">
        <v>462</v>
      </c>
      <c s="1"/>
      <c s="10" t="s">
        <v>463</v>
      </c>
      <c s="1"/>
      <c s="1"/>
      <c s="7"/>
      <c s="7"/>
      <c r="O4" t="s">
        <v>10</v>
      </c>
      <c t="s">
        <v>13</v>
      </c>
    </row>
    <row r="5" spans="1:16" ht="12.75" customHeight="1">
      <c r="A5" t="s">
        <v>464</v>
      </c>
      <c s="12" t="s">
        <v>8</v>
      </c>
      <c s="13" t="s">
        <v>745</v>
      </c>
      <c s="5"/>
      <c s="14" t="s">
        <v>746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193.17</v>
      </c>
      <c s="27">
        <v>0</v>
      </c>
      <c s="27">
        <f>ROUND(ROUND(H10,2)*ROUND(G10,3),2)</f>
      </c>
      <c r="O10">
        <f>(I10*21)/100</f>
      </c>
      <c t="s">
        <v>13</v>
      </c>
    </row>
    <row r="11" spans="1:5" ht="25.5">
      <c r="A11" s="28" t="s">
        <v>40</v>
      </c>
      <c r="E11" s="29" t="s">
        <v>467</v>
      </c>
    </row>
    <row r="12" spans="1:5" ht="38.25">
      <c r="A12" s="30" t="s">
        <v>42</v>
      </c>
      <c r="E12" s="31" t="s">
        <v>747</v>
      </c>
    </row>
    <row r="13" spans="1:5" ht="25.5">
      <c r="A13" t="s">
        <v>44</v>
      </c>
      <c r="E13" s="29" t="s">
        <v>116</v>
      </c>
    </row>
    <row r="14" spans="1:16" ht="12.75">
      <c r="A14" s="19" t="s">
        <v>35</v>
      </c>
      <c s="23" t="s">
        <v>13</v>
      </c>
      <c s="23" t="s">
        <v>122</v>
      </c>
      <c s="19" t="s">
        <v>37</v>
      </c>
      <c s="24" t="s">
        <v>123</v>
      </c>
      <c s="25" t="s">
        <v>113</v>
      </c>
      <c s="26">
        <v>32</v>
      </c>
      <c s="27">
        <v>0</v>
      </c>
      <c s="27">
        <f>ROUND(ROUND(H14,2)*ROUND(G14,3),2)</f>
      </c>
      <c r="O14">
        <f>(I14*21)/100</f>
      </c>
      <c t="s">
        <v>13</v>
      </c>
    </row>
    <row r="15" spans="1:5" ht="25.5">
      <c r="A15" s="28" t="s">
        <v>40</v>
      </c>
      <c r="E15" s="29" t="s">
        <v>469</v>
      </c>
    </row>
    <row r="16" spans="1:5" ht="12.75">
      <c r="A16" s="30" t="s">
        <v>42</v>
      </c>
      <c r="E16" s="31" t="s">
        <v>748</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88.757</v>
      </c>
      <c s="27">
        <v>0</v>
      </c>
      <c s="27">
        <f>ROUND(ROUND(H19,2)*ROUND(G19,3),2)</f>
      </c>
      <c r="O19">
        <f>(I19*21)/100</f>
      </c>
      <c t="s">
        <v>13</v>
      </c>
    </row>
    <row r="20" spans="1:5" ht="38.25">
      <c r="A20" s="28" t="s">
        <v>40</v>
      </c>
      <c r="E20" s="29" t="s">
        <v>643</v>
      </c>
    </row>
    <row r="21" spans="1:5" ht="12.75">
      <c r="A21" s="30" t="s">
        <v>42</v>
      </c>
      <c r="E21" s="31" t="s">
        <v>749</v>
      </c>
    </row>
    <row r="22" spans="1:5" ht="63.75">
      <c r="A22" t="s">
        <v>44</v>
      </c>
      <c r="E22" s="29" t="s">
        <v>146</v>
      </c>
    </row>
    <row r="23" spans="1:16" ht="12.75">
      <c r="A23" s="19" t="s">
        <v>35</v>
      </c>
      <c s="23" t="s">
        <v>23</v>
      </c>
      <c s="23" t="s">
        <v>473</v>
      </c>
      <c s="19" t="s">
        <v>37</v>
      </c>
      <c s="24" t="s">
        <v>474</v>
      </c>
      <c s="25" t="s">
        <v>143</v>
      </c>
      <c s="26">
        <v>12.6</v>
      </c>
      <c s="27">
        <v>0</v>
      </c>
      <c s="27">
        <f>ROUND(ROUND(H23,2)*ROUND(G23,3),2)</f>
      </c>
      <c r="O23">
        <f>(I23*21)/100</f>
      </c>
      <c t="s">
        <v>13</v>
      </c>
    </row>
    <row r="24" spans="1:5" ht="25.5">
      <c r="A24" s="28" t="s">
        <v>40</v>
      </c>
      <c r="E24" s="29" t="s">
        <v>645</v>
      </c>
    </row>
    <row r="25" spans="1:5" ht="12.75">
      <c r="A25" s="30" t="s">
        <v>42</v>
      </c>
      <c r="E25" s="31" t="s">
        <v>750</v>
      </c>
    </row>
    <row r="26" spans="1:5" ht="38.25">
      <c r="A26" t="s">
        <v>44</v>
      </c>
      <c r="E26" s="29" t="s">
        <v>477</v>
      </c>
    </row>
    <row r="27" spans="1:16" ht="12.75">
      <c r="A27" s="19" t="s">
        <v>35</v>
      </c>
      <c s="23" t="s">
        <v>25</v>
      </c>
      <c s="23" t="s">
        <v>478</v>
      </c>
      <c s="19" t="s">
        <v>37</v>
      </c>
      <c s="24" t="s">
        <v>479</v>
      </c>
      <c s="25" t="s">
        <v>143</v>
      </c>
      <c s="26">
        <v>12.705</v>
      </c>
      <c s="27">
        <v>0</v>
      </c>
      <c s="27">
        <f>ROUND(ROUND(H27,2)*ROUND(G27,3),2)</f>
      </c>
      <c r="O27">
        <f>(I27*21)/100</f>
      </c>
      <c t="s">
        <v>13</v>
      </c>
    </row>
    <row r="28" spans="1:5" ht="25.5">
      <c r="A28" s="28" t="s">
        <v>40</v>
      </c>
      <c r="E28" s="29" t="s">
        <v>647</v>
      </c>
    </row>
    <row r="29" spans="1:5" ht="12.75">
      <c r="A29" s="30" t="s">
        <v>42</v>
      </c>
      <c r="E29" s="31" t="s">
        <v>751</v>
      </c>
    </row>
    <row r="30" spans="1:5" ht="318.75">
      <c r="A30" t="s">
        <v>44</v>
      </c>
      <c r="E30" s="29" t="s">
        <v>203</v>
      </c>
    </row>
    <row r="31" spans="1:16" ht="12.75">
      <c r="A31" s="19" t="s">
        <v>35</v>
      </c>
      <c s="23" t="s">
        <v>27</v>
      </c>
      <c s="23" t="s">
        <v>752</v>
      </c>
      <c s="19" t="s">
        <v>37</v>
      </c>
      <c s="24" t="s">
        <v>753</v>
      </c>
      <c s="25" t="s">
        <v>143</v>
      </c>
      <c s="26">
        <v>101.462</v>
      </c>
      <c s="27">
        <v>0</v>
      </c>
      <c s="27">
        <f>ROUND(ROUND(H31,2)*ROUND(G31,3),2)</f>
      </c>
      <c r="O31">
        <f>(I31*21)/100</f>
      </c>
      <c t="s">
        <v>13</v>
      </c>
    </row>
    <row r="32" spans="1:5" ht="25.5">
      <c r="A32" s="28" t="s">
        <v>40</v>
      </c>
      <c r="E32" s="29" t="s">
        <v>754</v>
      </c>
    </row>
    <row r="33" spans="1:5" ht="12.75">
      <c r="A33" s="30" t="s">
        <v>42</v>
      </c>
      <c r="E33" s="31" t="s">
        <v>755</v>
      </c>
    </row>
    <row r="34" spans="1:5" ht="191.25">
      <c r="A34" t="s">
        <v>44</v>
      </c>
      <c r="E34" s="29" t="s">
        <v>756</v>
      </c>
    </row>
    <row r="35" spans="1:16" ht="12.75">
      <c r="A35" s="19" t="s">
        <v>35</v>
      </c>
      <c s="23" t="s">
        <v>64</v>
      </c>
      <c s="23" t="s">
        <v>482</v>
      </c>
      <c s="19" t="s">
        <v>37</v>
      </c>
      <c s="24" t="s">
        <v>483</v>
      </c>
      <c s="25" t="s">
        <v>143</v>
      </c>
      <c s="26">
        <v>69.795</v>
      </c>
      <c s="27">
        <v>0</v>
      </c>
      <c s="27">
        <f>ROUND(ROUND(H35,2)*ROUND(G35,3),2)</f>
      </c>
      <c r="O35">
        <f>(I35*21)/100</f>
      </c>
      <c t="s">
        <v>13</v>
      </c>
    </row>
    <row r="36" spans="1:5" ht="12.75">
      <c r="A36" s="28" t="s">
        <v>40</v>
      </c>
      <c r="E36" s="29" t="s">
        <v>37</v>
      </c>
    </row>
    <row r="37" spans="1:5" ht="12.75">
      <c r="A37" s="30" t="s">
        <v>42</v>
      </c>
      <c r="E37" s="31" t="s">
        <v>757</v>
      </c>
    </row>
    <row r="38" spans="1:5" ht="229.5">
      <c r="A38" t="s">
        <v>44</v>
      </c>
      <c r="E38" s="29" t="s">
        <v>486</v>
      </c>
    </row>
    <row r="39" spans="1:16" ht="12.75">
      <c r="A39" s="19" t="s">
        <v>35</v>
      </c>
      <c s="23" t="s">
        <v>69</v>
      </c>
      <c s="23" t="s">
        <v>217</v>
      </c>
      <c s="19" t="s">
        <v>37</v>
      </c>
      <c s="24" t="s">
        <v>218</v>
      </c>
      <c s="25" t="s">
        <v>48</v>
      </c>
      <c s="26">
        <v>47.97</v>
      </c>
      <c s="27">
        <v>0</v>
      </c>
      <c s="27">
        <f>ROUND(ROUND(H39,2)*ROUND(G39,3),2)</f>
      </c>
      <c r="O39">
        <f>(I39*21)/100</f>
      </c>
      <c t="s">
        <v>13</v>
      </c>
    </row>
    <row r="40" spans="1:5" ht="12.75">
      <c r="A40" s="28" t="s">
        <v>40</v>
      </c>
      <c r="E40" s="29" t="s">
        <v>37</v>
      </c>
    </row>
    <row r="41" spans="1:5" ht="12.75">
      <c r="A41" s="30" t="s">
        <v>42</v>
      </c>
      <c r="E41" s="31" t="s">
        <v>758</v>
      </c>
    </row>
    <row r="42" spans="1:5" ht="25.5">
      <c r="A42" t="s">
        <v>44</v>
      </c>
      <c r="E42" s="29" t="s">
        <v>220</v>
      </c>
    </row>
    <row r="43" spans="1:18" ht="12.75" customHeight="1">
      <c r="A43" s="5" t="s">
        <v>33</v>
      </c>
      <c s="5"/>
      <c s="35" t="s">
        <v>13</v>
      </c>
      <c s="5"/>
      <c s="21" t="s">
        <v>250</v>
      </c>
      <c s="5"/>
      <c s="5"/>
      <c s="5"/>
      <c s="36">
        <f>0+Q43</f>
      </c>
      <c r="O43">
        <f>0+R43</f>
      </c>
      <c r="Q43">
        <f>0+I44+I48</f>
      </c>
      <c>
        <f>0+O44+O48</f>
      </c>
    </row>
    <row r="44" spans="1:16" ht="12.75">
      <c r="A44" s="19" t="s">
        <v>35</v>
      </c>
      <c s="23" t="s">
        <v>30</v>
      </c>
      <c s="23" t="s">
        <v>488</v>
      </c>
      <c s="19" t="s">
        <v>37</v>
      </c>
      <c s="24" t="s">
        <v>489</v>
      </c>
      <c s="25" t="s">
        <v>143</v>
      </c>
      <c s="26">
        <v>3</v>
      </c>
      <c s="27">
        <v>0</v>
      </c>
      <c s="27">
        <f>ROUND(ROUND(H44,2)*ROUND(G44,3),2)</f>
      </c>
      <c r="O44">
        <f>(I44*21)/100</f>
      </c>
      <c t="s">
        <v>13</v>
      </c>
    </row>
    <row r="45" spans="1:5" ht="12.75">
      <c r="A45" s="28" t="s">
        <v>40</v>
      </c>
      <c r="E45" s="29" t="s">
        <v>490</v>
      </c>
    </row>
    <row r="46" spans="1:5" ht="12.75">
      <c r="A46" s="30" t="s">
        <v>42</v>
      </c>
      <c r="E46" s="31" t="s">
        <v>491</v>
      </c>
    </row>
    <row r="47" spans="1:5" ht="369.75">
      <c r="A47" t="s">
        <v>44</v>
      </c>
      <c r="E47" s="29" t="s">
        <v>262</v>
      </c>
    </row>
    <row r="48" spans="1:16" ht="12.75">
      <c r="A48" s="19" t="s">
        <v>35</v>
      </c>
      <c s="23" t="s">
        <v>32</v>
      </c>
      <c s="23" t="s">
        <v>492</v>
      </c>
      <c s="19" t="s">
        <v>37</v>
      </c>
      <c s="24" t="s">
        <v>493</v>
      </c>
      <c s="25" t="s">
        <v>113</v>
      </c>
      <c s="26">
        <v>0.45</v>
      </c>
      <c s="27">
        <v>0</v>
      </c>
      <c s="27">
        <f>ROUND(ROUND(H48,2)*ROUND(G48,3),2)</f>
      </c>
      <c r="O48">
        <f>(I48*21)/100</f>
      </c>
      <c t="s">
        <v>13</v>
      </c>
    </row>
    <row r="49" spans="1:5" ht="12.75">
      <c r="A49" s="28" t="s">
        <v>40</v>
      </c>
      <c r="E49" s="29" t="s">
        <v>37</v>
      </c>
    </row>
    <row r="50" spans="1:5" ht="12.75">
      <c r="A50" s="30" t="s">
        <v>42</v>
      </c>
      <c r="E50" s="31" t="s">
        <v>494</v>
      </c>
    </row>
    <row r="51" spans="1:5" ht="267.75">
      <c r="A51" t="s">
        <v>44</v>
      </c>
      <c r="E51" s="29" t="s">
        <v>495</v>
      </c>
    </row>
    <row r="52" spans="1:18" ht="12.75" customHeight="1">
      <c r="A52" s="5" t="s">
        <v>33</v>
      </c>
      <c s="5"/>
      <c s="35" t="s">
        <v>12</v>
      </c>
      <c s="5"/>
      <c s="21" t="s">
        <v>268</v>
      </c>
      <c s="5"/>
      <c s="5"/>
      <c s="5"/>
      <c s="36">
        <f>0+Q52</f>
      </c>
      <c r="O52">
        <f>0+R52</f>
      </c>
      <c r="Q52">
        <f>0+I53+I57</f>
      </c>
      <c>
        <f>0+O53+O57</f>
      </c>
    </row>
    <row r="53" spans="1:16" ht="12.75">
      <c r="A53" s="19" t="s">
        <v>35</v>
      </c>
      <c s="23" t="s">
        <v>75</v>
      </c>
      <c s="23" t="s">
        <v>496</v>
      </c>
      <c s="19" t="s">
        <v>37</v>
      </c>
      <c s="24" t="s">
        <v>497</v>
      </c>
      <c s="25" t="s">
        <v>143</v>
      </c>
      <c s="26">
        <v>3.229</v>
      </c>
      <c s="27">
        <v>0</v>
      </c>
      <c s="27">
        <f>ROUND(ROUND(H53,2)*ROUND(G53,3),2)</f>
      </c>
      <c r="O53">
        <f>(I53*21)/100</f>
      </c>
      <c t="s">
        <v>13</v>
      </c>
    </row>
    <row r="54" spans="1:5" ht="25.5">
      <c r="A54" s="28" t="s">
        <v>40</v>
      </c>
      <c r="E54" s="29" t="s">
        <v>498</v>
      </c>
    </row>
    <row r="55" spans="1:5" ht="12.75">
      <c r="A55" s="30" t="s">
        <v>42</v>
      </c>
      <c r="E55" s="31" t="s">
        <v>759</v>
      </c>
    </row>
    <row r="56" spans="1:5" ht="382.5">
      <c r="A56" t="s">
        <v>44</v>
      </c>
      <c r="E56" s="29" t="s">
        <v>500</v>
      </c>
    </row>
    <row r="57" spans="1:16" ht="12.75">
      <c r="A57" s="19" t="s">
        <v>35</v>
      </c>
      <c s="23" t="s">
        <v>79</v>
      </c>
      <c s="23" t="s">
        <v>276</v>
      </c>
      <c s="19" t="s">
        <v>37</v>
      </c>
      <c s="24" t="s">
        <v>277</v>
      </c>
      <c s="25" t="s">
        <v>113</v>
      </c>
      <c s="26">
        <v>0.484</v>
      </c>
      <c s="27">
        <v>0</v>
      </c>
      <c s="27">
        <f>ROUND(ROUND(H57,2)*ROUND(G57,3),2)</f>
      </c>
      <c r="O57">
        <f>(I57*21)/100</f>
      </c>
      <c t="s">
        <v>13</v>
      </c>
    </row>
    <row r="58" spans="1:5" ht="12.75">
      <c r="A58" s="28" t="s">
        <v>40</v>
      </c>
      <c r="E58" s="29" t="s">
        <v>37</v>
      </c>
    </row>
    <row r="59" spans="1:5" ht="12.75">
      <c r="A59" s="30" t="s">
        <v>42</v>
      </c>
      <c r="E59" s="31" t="s">
        <v>760</v>
      </c>
    </row>
    <row r="60" spans="1:5" ht="242.25">
      <c r="A60" t="s">
        <v>44</v>
      </c>
      <c r="E60" s="29" t="s">
        <v>280</v>
      </c>
    </row>
    <row r="61" spans="1:18" ht="12.75" customHeight="1">
      <c r="A61" s="5" t="s">
        <v>33</v>
      </c>
      <c s="5"/>
      <c s="35" t="s">
        <v>23</v>
      </c>
      <c s="5"/>
      <c s="21" t="s">
        <v>292</v>
      </c>
      <c s="5"/>
      <c s="5"/>
      <c s="5"/>
      <c s="36">
        <f>0+Q61</f>
      </c>
      <c r="O61">
        <f>0+R61</f>
      </c>
      <c r="Q61">
        <f>0+I62+I66+I70+I74+I78+I82</f>
      </c>
      <c>
        <f>0+O62+O66+O70+O74+O78+O82</f>
      </c>
    </row>
    <row r="62" spans="1:16" ht="12.75">
      <c r="A62" s="19" t="s">
        <v>35</v>
      </c>
      <c s="23" t="s">
        <v>83</v>
      </c>
      <c s="23" t="s">
        <v>502</v>
      </c>
      <c s="19" t="s">
        <v>37</v>
      </c>
      <c s="24" t="s">
        <v>503</v>
      </c>
      <c s="25" t="s">
        <v>143</v>
      </c>
      <c s="26">
        <v>1.691</v>
      </c>
      <c s="27">
        <v>0</v>
      </c>
      <c s="27">
        <f>ROUND(ROUND(H62,2)*ROUND(G62,3),2)</f>
      </c>
      <c r="O62">
        <f>(I62*21)/100</f>
      </c>
      <c t="s">
        <v>13</v>
      </c>
    </row>
    <row r="63" spans="1:5" ht="12.75">
      <c r="A63" s="28" t="s">
        <v>40</v>
      </c>
      <c r="E63" s="29" t="s">
        <v>504</v>
      </c>
    </row>
    <row r="64" spans="1:5" ht="12.75">
      <c r="A64" s="30" t="s">
        <v>42</v>
      </c>
      <c r="E64" s="31" t="s">
        <v>505</v>
      </c>
    </row>
    <row r="65" spans="1:5" ht="369.75">
      <c r="A65" t="s">
        <v>44</v>
      </c>
      <c r="E65" s="29" t="s">
        <v>298</v>
      </c>
    </row>
    <row r="66" spans="1:16" ht="12.75">
      <c r="A66" s="19" t="s">
        <v>35</v>
      </c>
      <c s="23" t="s">
        <v>88</v>
      </c>
      <c s="23" t="s">
        <v>294</v>
      </c>
      <c s="19" t="s">
        <v>37</v>
      </c>
      <c s="24" t="s">
        <v>295</v>
      </c>
      <c s="25" t="s">
        <v>143</v>
      </c>
      <c s="26">
        <v>1.896</v>
      </c>
      <c s="27">
        <v>0</v>
      </c>
      <c s="27">
        <f>ROUND(ROUND(H66,2)*ROUND(G66,3),2)</f>
      </c>
      <c r="O66">
        <f>(I66*21)/100</f>
      </c>
      <c t="s">
        <v>13</v>
      </c>
    </row>
    <row r="67" spans="1:5" ht="25.5">
      <c r="A67" s="28" t="s">
        <v>40</v>
      </c>
      <c r="E67" s="29" t="s">
        <v>506</v>
      </c>
    </row>
    <row r="68" spans="1:5" ht="12.75">
      <c r="A68" s="30" t="s">
        <v>42</v>
      </c>
      <c r="E68" s="31" t="s">
        <v>761</v>
      </c>
    </row>
    <row r="69" spans="1:5" ht="369.75">
      <c r="A69" t="s">
        <v>44</v>
      </c>
      <c r="E69" s="29" t="s">
        <v>298</v>
      </c>
    </row>
    <row r="70" spans="1:16" ht="12.75">
      <c r="A70" s="19" t="s">
        <v>35</v>
      </c>
      <c s="23" t="s">
        <v>92</v>
      </c>
      <c s="23" t="s">
        <v>507</v>
      </c>
      <c s="19" t="s">
        <v>37</v>
      </c>
      <c s="24" t="s">
        <v>508</v>
      </c>
      <c s="25" t="s">
        <v>143</v>
      </c>
      <c s="26">
        <v>4.601</v>
      </c>
      <c s="27">
        <v>0</v>
      </c>
      <c s="27">
        <f>ROUND(ROUND(H70,2)*ROUND(G70,3),2)</f>
      </c>
      <c r="O70">
        <f>(I70*21)/100</f>
      </c>
      <c t="s">
        <v>13</v>
      </c>
    </row>
    <row r="71" spans="1:5" ht="12.75">
      <c r="A71" s="28" t="s">
        <v>40</v>
      </c>
      <c r="E71" s="29" t="s">
        <v>509</v>
      </c>
    </row>
    <row r="72" spans="1:5" ht="12.75">
      <c r="A72" s="30" t="s">
        <v>42</v>
      </c>
      <c r="E72" s="31" t="s">
        <v>762</v>
      </c>
    </row>
    <row r="73" spans="1:5" ht="369.75">
      <c r="A73" t="s">
        <v>44</v>
      </c>
      <c r="E73" s="29" t="s">
        <v>298</v>
      </c>
    </row>
    <row r="74" spans="1:16" ht="12.75">
      <c r="A74" s="19" t="s">
        <v>35</v>
      </c>
      <c s="23" t="s">
        <v>98</v>
      </c>
      <c s="23" t="s">
        <v>511</v>
      </c>
      <c s="19" t="s">
        <v>37</v>
      </c>
      <c s="24" t="s">
        <v>512</v>
      </c>
      <c s="25" t="s">
        <v>143</v>
      </c>
      <c s="26">
        <v>32</v>
      </c>
      <c s="27">
        <v>0</v>
      </c>
      <c s="27">
        <f>ROUND(ROUND(H74,2)*ROUND(G74,3),2)</f>
      </c>
      <c r="O74">
        <f>(I74*21)/100</f>
      </c>
      <c t="s">
        <v>13</v>
      </c>
    </row>
    <row r="75" spans="1:5" ht="12.75">
      <c r="A75" s="28" t="s">
        <v>40</v>
      </c>
      <c r="E75" s="29" t="s">
        <v>513</v>
      </c>
    </row>
    <row r="76" spans="1:5" ht="12.75">
      <c r="A76" s="30" t="s">
        <v>42</v>
      </c>
      <c r="E76" s="31" t="s">
        <v>763</v>
      </c>
    </row>
    <row r="77" spans="1:5" ht="38.25">
      <c r="A77" t="s">
        <v>44</v>
      </c>
      <c r="E77" s="29" t="s">
        <v>515</v>
      </c>
    </row>
    <row r="78" spans="1:16" ht="12.75">
      <c r="A78" s="19" t="s">
        <v>35</v>
      </c>
      <c s="23" t="s">
        <v>104</v>
      </c>
      <c s="23" t="s">
        <v>516</v>
      </c>
      <c s="19" t="s">
        <v>37</v>
      </c>
      <c s="24" t="s">
        <v>517</v>
      </c>
      <c s="25" t="s">
        <v>143</v>
      </c>
      <c s="26">
        <v>13.5</v>
      </c>
      <c s="27">
        <v>0</v>
      </c>
      <c s="27">
        <f>ROUND(ROUND(H78,2)*ROUND(G78,3),2)</f>
      </c>
      <c r="O78">
        <f>(I78*21)/100</f>
      </c>
      <c t="s">
        <v>13</v>
      </c>
    </row>
    <row r="79" spans="1:5" ht="12.75">
      <c r="A79" s="28" t="s">
        <v>40</v>
      </c>
      <c r="E79" s="29" t="s">
        <v>37</v>
      </c>
    </row>
    <row r="80" spans="1:5" ht="12.75">
      <c r="A80" s="30" t="s">
        <v>42</v>
      </c>
      <c r="E80" s="31" t="s">
        <v>764</v>
      </c>
    </row>
    <row r="81" spans="1:5" ht="102">
      <c r="A81" t="s">
        <v>44</v>
      </c>
      <c r="E81" s="29" t="s">
        <v>519</v>
      </c>
    </row>
    <row r="82" spans="1:16" ht="12.75">
      <c r="A82" s="19" t="s">
        <v>35</v>
      </c>
      <c s="23" t="s">
        <v>184</v>
      </c>
      <c s="23" t="s">
        <v>520</v>
      </c>
      <c s="19" t="s">
        <v>37</v>
      </c>
      <c s="24" t="s">
        <v>521</v>
      </c>
      <c s="25" t="s">
        <v>143</v>
      </c>
      <c s="26">
        <v>1.8</v>
      </c>
      <c s="27">
        <v>0</v>
      </c>
      <c s="27">
        <f>ROUND(ROUND(H82,2)*ROUND(G82,3),2)</f>
      </c>
      <c r="O82">
        <f>(I82*21)/100</f>
      </c>
      <c t="s">
        <v>13</v>
      </c>
    </row>
    <row r="83" spans="1:5" ht="12.75">
      <c r="A83" s="28" t="s">
        <v>40</v>
      </c>
      <c r="E83" s="29" t="s">
        <v>37</v>
      </c>
    </row>
    <row r="84" spans="1:5" ht="12.75">
      <c r="A84" s="30" t="s">
        <v>42</v>
      </c>
      <c r="E84" s="31" t="s">
        <v>765</v>
      </c>
    </row>
    <row r="85" spans="1:5" ht="357">
      <c r="A85" t="s">
        <v>44</v>
      </c>
      <c r="E85" s="29" t="s">
        <v>524</v>
      </c>
    </row>
    <row r="86" spans="1:18" ht="12.75" customHeight="1">
      <c r="A86" s="5" t="s">
        <v>33</v>
      </c>
      <c s="5"/>
      <c s="35" t="s">
        <v>64</v>
      </c>
      <c s="5"/>
      <c s="21" t="s">
        <v>525</v>
      </c>
      <c s="5"/>
      <c s="5"/>
      <c s="5"/>
      <c s="36">
        <f>0+Q86</f>
      </c>
      <c r="O86">
        <f>0+R86</f>
      </c>
      <c r="Q86">
        <f>0+I87+I91+I95</f>
      </c>
      <c>
        <f>0+O87+O91+O95</f>
      </c>
    </row>
    <row r="87" spans="1:16" ht="25.5">
      <c r="A87" s="19" t="s">
        <v>35</v>
      </c>
      <c s="23" t="s">
        <v>187</v>
      </c>
      <c s="23" t="s">
        <v>526</v>
      </c>
      <c s="19" t="s">
        <v>37</v>
      </c>
      <c s="24" t="s">
        <v>527</v>
      </c>
      <c s="25" t="s">
        <v>48</v>
      </c>
      <c s="26">
        <v>65.539</v>
      </c>
      <c s="27">
        <v>0</v>
      </c>
      <c s="27">
        <f>ROUND(ROUND(H87,2)*ROUND(G87,3),2)</f>
      </c>
      <c r="O87">
        <f>(I87*21)/100</f>
      </c>
      <c t="s">
        <v>13</v>
      </c>
    </row>
    <row r="88" spans="1:5" ht="25.5">
      <c r="A88" s="28" t="s">
        <v>40</v>
      </c>
      <c r="E88" s="29" t="s">
        <v>528</v>
      </c>
    </row>
    <row r="89" spans="1:5" ht="12.75">
      <c r="A89" s="30" t="s">
        <v>42</v>
      </c>
      <c r="E89" s="31" t="s">
        <v>766</v>
      </c>
    </row>
    <row r="90" spans="1:5" ht="191.25">
      <c r="A90" t="s">
        <v>44</v>
      </c>
      <c r="E90" s="29" t="s">
        <v>530</v>
      </c>
    </row>
    <row r="91" spans="1:16" ht="25.5">
      <c r="A91" s="19" t="s">
        <v>35</v>
      </c>
      <c s="23" t="s">
        <v>193</v>
      </c>
      <c s="23" t="s">
        <v>531</v>
      </c>
      <c s="19" t="s">
        <v>37</v>
      </c>
      <c s="24" t="s">
        <v>532</v>
      </c>
      <c s="25" t="s">
        <v>48</v>
      </c>
      <c s="26">
        <v>32.77</v>
      </c>
      <c s="27">
        <v>0</v>
      </c>
      <c s="27">
        <f>ROUND(ROUND(H91,2)*ROUND(G91,3),2)</f>
      </c>
      <c r="O91">
        <f>(I91*21)/100</f>
      </c>
      <c t="s">
        <v>13</v>
      </c>
    </row>
    <row r="92" spans="1:5" ht="12.75">
      <c r="A92" s="28" t="s">
        <v>40</v>
      </c>
      <c r="E92" s="29" t="s">
        <v>533</v>
      </c>
    </row>
    <row r="93" spans="1:5" ht="12.75">
      <c r="A93" s="30" t="s">
        <v>42</v>
      </c>
      <c r="E93" s="31" t="s">
        <v>767</v>
      </c>
    </row>
    <row r="94" spans="1:5" ht="191.25">
      <c r="A94" t="s">
        <v>44</v>
      </c>
      <c r="E94" s="29" t="s">
        <v>530</v>
      </c>
    </row>
    <row r="95" spans="1:16" ht="12.75">
      <c r="A95" s="19" t="s">
        <v>35</v>
      </c>
      <c s="23" t="s">
        <v>198</v>
      </c>
      <c s="23" t="s">
        <v>535</v>
      </c>
      <c s="19" t="s">
        <v>37</v>
      </c>
      <c s="24" t="s">
        <v>536</v>
      </c>
      <c s="25" t="s">
        <v>48</v>
      </c>
      <c s="26">
        <v>32.77</v>
      </c>
      <c s="27">
        <v>0</v>
      </c>
      <c s="27">
        <f>ROUND(ROUND(H95,2)*ROUND(G95,3),2)</f>
      </c>
      <c r="O95">
        <f>(I95*21)/100</f>
      </c>
      <c t="s">
        <v>13</v>
      </c>
    </row>
    <row r="96" spans="1:5" ht="12.75">
      <c r="A96" s="28" t="s">
        <v>40</v>
      </c>
      <c r="E96" s="29" t="s">
        <v>537</v>
      </c>
    </row>
    <row r="97" spans="1:5" ht="12.75">
      <c r="A97" s="30" t="s">
        <v>42</v>
      </c>
      <c r="E97" s="31" t="s">
        <v>767</v>
      </c>
    </row>
    <row r="98" spans="1:5" ht="38.25">
      <c r="A98" t="s">
        <v>44</v>
      </c>
      <c r="E98" s="29" t="s">
        <v>538</v>
      </c>
    </row>
    <row r="99" spans="1:18" ht="12.75" customHeight="1">
      <c r="A99" s="5" t="s">
        <v>33</v>
      </c>
      <c s="5"/>
      <c s="35" t="s">
        <v>69</v>
      </c>
      <c s="5"/>
      <c s="21" t="s">
        <v>539</v>
      </c>
      <c s="5"/>
      <c s="5"/>
      <c s="5"/>
      <c s="36">
        <f>0+Q99</f>
      </c>
      <c r="O99">
        <f>0+R99</f>
      </c>
      <c r="Q99">
        <f>0+I100+I104+I108+I112</f>
      </c>
      <c>
        <f>0+O100+O104+O108+O112</f>
      </c>
    </row>
    <row r="100" spans="1:16" ht="12.75">
      <c r="A100" s="19" t="s">
        <v>35</v>
      </c>
      <c s="23" t="s">
        <v>204</v>
      </c>
      <c s="23" t="s">
        <v>540</v>
      </c>
      <c s="19" t="s">
        <v>37</v>
      </c>
      <c s="24" t="s">
        <v>541</v>
      </c>
      <c s="25" t="s">
        <v>166</v>
      </c>
      <c s="26">
        <v>8</v>
      </c>
      <c s="27">
        <v>0</v>
      </c>
      <c s="27">
        <f>ROUND(ROUND(H100,2)*ROUND(G100,3),2)</f>
      </c>
      <c r="O100">
        <f>(I100*21)/100</f>
      </c>
      <c t="s">
        <v>13</v>
      </c>
    </row>
    <row r="101" spans="1:5" ht="12.75">
      <c r="A101" s="28" t="s">
        <v>40</v>
      </c>
      <c r="E101" s="29" t="s">
        <v>37</v>
      </c>
    </row>
    <row r="102" spans="1:5" ht="12.75">
      <c r="A102" s="30" t="s">
        <v>42</v>
      </c>
      <c r="E102" s="31" t="s">
        <v>542</v>
      </c>
    </row>
    <row r="103" spans="1:5" ht="255">
      <c r="A103" t="s">
        <v>44</v>
      </c>
      <c r="E103" s="29" t="s">
        <v>543</v>
      </c>
    </row>
    <row r="104" spans="1:16" ht="12.75">
      <c r="A104" s="19" t="s">
        <v>35</v>
      </c>
      <c s="23" t="s">
        <v>210</v>
      </c>
      <c s="23" t="s">
        <v>544</v>
      </c>
      <c s="19" t="s">
        <v>37</v>
      </c>
      <c s="24" t="s">
        <v>545</v>
      </c>
      <c s="25" t="s">
        <v>166</v>
      </c>
      <c s="26">
        <v>20</v>
      </c>
      <c s="27">
        <v>0</v>
      </c>
      <c s="27">
        <f>ROUND(ROUND(H104,2)*ROUND(G104,3),2)</f>
      </c>
      <c r="O104">
        <f>(I104*21)/100</f>
      </c>
      <c t="s">
        <v>13</v>
      </c>
    </row>
    <row r="105" spans="1:5" ht="12.75">
      <c r="A105" s="28" t="s">
        <v>40</v>
      </c>
      <c r="E105" s="29" t="s">
        <v>546</v>
      </c>
    </row>
    <row r="106" spans="1:5" ht="12.75">
      <c r="A106" s="30" t="s">
        <v>42</v>
      </c>
      <c r="E106" s="31" t="s">
        <v>547</v>
      </c>
    </row>
    <row r="107" spans="1:5" ht="242.25">
      <c r="A107" t="s">
        <v>44</v>
      </c>
      <c r="E107" s="29" t="s">
        <v>548</v>
      </c>
    </row>
    <row r="108" spans="1:16" ht="12.75">
      <c r="A108" s="19" t="s">
        <v>35</v>
      </c>
      <c s="23" t="s">
        <v>216</v>
      </c>
      <c s="23" t="s">
        <v>549</v>
      </c>
      <c s="19" t="s">
        <v>37</v>
      </c>
      <c s="24" t="s">
        <v>550</v>
      </c>
      <c s="25" t="s">
        <v>95</v>
      </c>
      <c s="26">
        <v>1</v>
      </c>
      <c s="27">
        <v>0</v>
      </c>
      <c s="27">
        <f>ROUND(ROUND(H108,2)*ROUND(G108,3),2)</f>
      </c>
      <c r="O108">
        <f>(I108*21)/100</f>
      </c>
      <c t="s">
        <v>13</v>
      </c>
    </row>
    <row r="109" spans="1:5" ht="25.5">
      <c r="A109" s="28" t="s">
        <v>40</v>
      </c>
      <c r="E109" s="29" t="s">
        <v>551</v>
      </c>
    </row>
    <row r="110" spans="1:5" ht="12.75">
      <c r="A110" s="30" t="s">
        <v>42</v>
      </c>
      <c r="E110" s="31" t="s">
        <v>552</v>
      </c>
    </row>
    <row r="111" spans="1:5" ht="242.25">
      <c r="A111" t="s">
        <v>44</v>
      </c>
      <c r="E111" s="29" t="s">
        <v>553</v>
      </c>
    </row>
    <row r="112" spans="1:16" ht="12.75">
      <c r="A112" s="19" t="s">
        <v>35</v>
      </c>
      <c s="23" t="s">
        <v>221</v>
      </c>
      <c s="23" t="s">
        <v>554</v>
      </c>
      <c s="19" t="s">
        <v>37</v>
      </c>
      <c s="24" t="s">
        <v>555</v>
      </c>
      <c s="25" t="s">
        <v>143</v>
      </c>
      <c s="26">
        <v>3.34</v>
      </c>
      <c s="27">
        <v>0</v>
      </c>
      <c s="27">
        <f>ROUND(ROUND(H112,2)*ROUND(G112,3),2)</f>
      </c>
      <c r="O112">
        <f>(I112*21)/100</f>
      </c>
      <c t="s">
        <v>13</v>
      </c>
    </row>
    <row r="113" spans="1:5" ht="12.75">
      <c r="A113" s="28" t="s">
        <v>40</v>
      </c>
      <c r="E113" s="29" t="s">
        <v>556</v>
      </c>
    </row>
    <row r="114" spans="1:5" ht="12.75">
      <c r="A114" s="30" t="s">
        <v>42</v>
      </c>
      <c r="E114" s="31" t="s">
        <v>557</v>
      </c>
    </row>
    <row r="115" spans="1:5" ht="369.75">
      <c r="A115" t="s">
        <v>44</v>
      </c>
      <c r="E115" s="29" t="s">
        <v>298</v>
      </c>
    </row>
    <row r="116" spans="1:18" ht="12.75" customHeight="1">
      <c r="A116" s="5" t="s">
        <v>33</v>
      </c>
      <c s="5"/>
      <c s="35" t="s">
        <v>30</v>
      </c>
      <c s="5"/>
      <c s="21" t="s">
        <v>387</v>
      </c>
      <c s="5"/>
      <c s="5"/>
      <c s="5"/>
      <c s="36">
        <f>0+Q116</f>
      </c>
      <c r="O116">
        <f>0+R116</f>
      </c>
      <c r="Q116">
        <f>0+I117+I121+I125</f>
      </c>
      <c>
        <f>0+O117+O121+O125</f>
      </c>
    </row>
    <row r="117" spans="1:16" ht="12.75">
      <c r="A117" s="19" t="s">
        <v>35</v>
      </c>
      <c s="23" t="s">
        <v>224</v>
      </c>
      <c s="23" t="s">
        <v>558</v>
      </c>
      <c s="19" t="s">
        <v>37</v>
      </c>
      <c s="24" t="s">
        <v>559</v>
      </c>
      <c s="25" t="s">
        <v>166</v>
      </c>
      <c s="26">
        <v>4.1</v>
      </c>
      <c s="27">
        <v>0</v>
      </c>
      <c s="27">
        <f>ROUND(ROUND(H117,2)*ROUND(G117,3),2)</f>
      </c>
      <c r="O117">
        <f>(I117*21)/100</f>
      </c>
      <c t="s">
        <v>13</v>
      </c>
    </row>
    <row r="118" spans="1:5" ht="12.75">
      <c r="A118" s="28" t="s">
        <v>40</v>
      </c>
      <c r="E118" s="29" t="s">
        <v>37</v>
      </c>
    </row>
    <row r="119" spans="1:5" ht="12.75">
      <c r="A119" s="30" t="s">
        <v>42</v>
      </c>
      <c r="E119" s="31" t="s">
        <v>560</v>
      </c>
    </row>
    <row r="120" spans="1:5" ht="63.75">
      <c r="A120" t="s">
        <v>44</v>
      </c>
      <c r="E120" s="29" t="s">
        <v>561</v>
      </c>
    </row>
    <row r="121" spans="1:16" ht="12.75">
      <c r="A121" s="19" t="s">
        <v>35</v>
      </c>
      <c s="23" t="s">
        <v>227</v>
      </c>
      <c s="23" t="s">
        <v>562</v>
      </c>
      <c s="19" t="s">
        <v>37</v>
      </c>
      <c s="24" t="s">
        <v>563</v>
      </c>
      <c s="25" t="s">
        <v>143</v>
      </c>
      <c s="26">
        <v>4.8</v>
      </c>
      <c s="27">
        <v>0</v>
      </c>
      <c s="27">
        <f>ROUND(ROUND(H121,2)*ROUND(G121,3),2)</f>
      </c>
      <c r="O121">
        <f>(I121*21)/100</f>
      </c>
      <c t="s">
        <v>13</v>
      </c>
    </row>
    <row r="122" spans="1:5" ht="38.25">
      <c r="A122" s="28" t="s">
        <v>40</v>
      </c>
      <c r="E122" s="29" t="s">
        <v>768</v>
      </c>
    </row>
    <row r="123" spans="1:5" ht="12.75">
      <c r="A123" s="30" t="s">
        <v>42</v>
      </c>
      <c r="E123" s="31" t="s">
        <v>769</v>
      </c>
    </row>
    <row r="124" spans="1:5" ht="102">
      <c r="A124" t="s">
        <v>44</v>
      </c>
      <c r="E124" s="29" t="s">
        <v>460</v>
      </c>
    </row>
    <row r="125" spans="1:16" ht="12.75">
      <c r="A125" s="19" t="s">
        <v>35</v>
      </c>
      <c s="23" t="s">
        <v>233</v>
      </c>
      <c s="23" t="s">
        <v>566</v>
      </c>
      <c s="19" t="s">
        <v>37</v>
      </c>
      <c s="24" t="s">
        <v>567</v>
      </c>
      <c s="25" t="s">
        <v>143</v>
      </c>
      <c s="26">
        <v>12.8</v>
      </c>
      <c s="27">
        <v>0</v>
      </c>
      <c s="27">
        <f>ROUND(ROUND(H125,2)*ROUND(G125,3),2)</f>
      </c>
      <c r="O125">
        <f>(I125*21)/100</f>
      </c>
      <c t="s">
        <v>13</v>
      </c>
    </row>
    <row r="126" spans="1:5" ht="51">
      <c r="A126" s="28" t="s">
        <v>40</v>
      </c>
      <c r="E126" s="29" t="s">
        <v>770</v>
      </c>
    </row>
    <row r="127" spans="1:5" ht="12.75">
      <c r="A127" s="30" t="s">
        <v>42</v>
      </c>
      <c r="E127" s="31" t="s">
        <v>771</v>
      </c>
    </row>
    <row r="128" spans="1:5" ht="102">
      <c r="A128" t="s">
        <v>44</v>
      </c>
      <c r="E128"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772</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772</v>
      </c>
      <c s="5"/>
      <c s="14" t="s">
        <v>773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189.731</v>
      </c>
      <c s="27">
        <v>0</v>
      </c>
      <c s="27">
        <f>ROUND(ROUND(H10,2)*ROUND(G10,3),2)</f>
      </c>
      <c r="O10">
        <f>(I10*21)/100</f>
      </c>
      <c t="s">
        <v>13</v>
      </c>
    </row>
    <row r="11" spans="1:5" ht="25.5">
      <c r="A11" s="28" t="s">
        <v>40</v>
      </c>
      <c r="E11" s="29" t="s">
        <v>467</v>
      </c>
    </row>
    <row r="12" spans="1:5" ht="38.25">
      <c r="A12" s="30" t="s">
        <v>42</v>
      </c>
      <c r="E12" s="31" t="s">
        <v>774</v>
      </c>
    </row>
    <row r="13" spans="1:5" ht="25.5">
      <c r="A13" t="s">
        <v>44</v>
      </c>
      <c r="E13" s="29" t="s">
        <v>116</v>
      </c>
    </row>
    <row r="14" spans="1:16" ht="12.75">
      <c r="A14" s="19" t="s">
        <v>35</v>
      </c>
      <c s="23" t="s">
        <v>13</v>
      </c>
      <c s="23" t="s">
        <v>122</v>
      </c>
      <c s="19" t="s">
        <v>37</v>
      </c>
      <c s="24" t="s">
        <v>123</v>
      </c>
      <c s="25" t="s">
        <v>113</v>
      </c>
      <c s="26">
        <v>30.5</v>
      </c>
      <c s="27">
        <v>0</v>
      </c>
      <c s="27">
        <f>ROUND(ROUND(H14,2)*ROUND(G14,3),2)</f>
      </c>
      <c r="O14">
        <f>(I14*21)/100</f>
      </c>
      <c t="s">
        <v>13</v>
      </c>
    </row>
    <row r="15" spans="1:5" ht="25.5">
      <c r="A15" s="28" t="s">
        <v>40</v>
      </c>
      <c r="E15" s="29" t="s">
        <v>469</v>
      </c>
    </row>
    <row r="16" spans="1:5" ht="12.75">
      <c r="A16" s="30" t="s">
        <v>42</v>
      </c>
      <c r="E16" s="31" t="s">
        <v>775</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85.289</v>
      </c>
      <c s="27">
        <v>0</v>
      </c>
      <c s="27">
        <f>ROUND(ROUND(H19,2)*ROUND(G19,3),2)</f>
      </c>
      <c r="O19">
        <f>(I19*21)/100</f>
      </c>
      <c t="s">
        <v>13</v>
      </c>
    </row>
    <row r="20" spans="1:5" ht="38.25">
      <c r="A20" s="28" t="s">
        <v>40</v>
      </c>
      <c r="E20" s="29" t="s">
        <v>643</v>
      </c>
    </row>
    <row r="21" spans="1:5" ht="12.75">
      <c r="A21" s="30" t="s">
        <v>42</v>
      </c>
      <c r="E21" s="31" t="s">
        <v>776</v>
      </c>
    </row>
    <row r="22" spans="1:5" ht="63.75">
      <c r="A22" t="s">
        <v>44</v>
      </c>
      <c r="E22" s="29" t="s">
        <v>146</v>
      </c>
    </row>
    <row r="23" spans="1:16" ht="12.75">
      <c r="A23" s="19" t="s">
        <v>35</v>
      </c>
      <c s="23" t="s">
        <v>23</v>
      </c>
      <c s="23" t="s">
        <v>473</v>
      </c>
      <c s="19" t="s">
        <v>37</v>
      </c>
      <c s="24" t="s">
        <v>474</v>
      </c>
      <c s="25" t="s">
        <v>143</v>
      </c>
      <c s="26">
        <v>10.6</v>
      </c>
      <c s="27">
        <v>0</v>
      </c>
      <c s="27">
        <f>ROUND(ROUND(H23,2)*ROUND(G23,3),2)</f>
      </c>
      <c r="O23">
        <f>(I23*21)/100</f>
      </c>
      <c t="s">
        <v>13</v>
      </c>
    </row>
    <row r="24" spans="1:5" ht="25.5">
      <c r="A24" s="28" t="s">
        <v>40</v>
      </c>
      <c r="E24" s="29" t="s">
        <v>777</v>
      </c>
    </row>
    <row r="25" spans="1:5" ht="12.75">
      <c r="A25" s="30" t="s">
        <v>42</v>
      </c>
      <c r="E25" s="31" t="s">
        <v>778</v>
      </c>
    </row>
    <row r="26" spans="1:5" ht="38.25">
      <c r="A26" t="s">
        <v>44</v>
      </c>
      <c r="E26" s="29" t="s">
        <v>477</v>
      </c>
    </row>
    <row r="27" spans="1:16" ht="12.75">
      <c r="A27" s="19" t="s">
        <v>35</v>
      </c>
      <c s="23" t="s">
        <v>25</v>
      </c>
      <c s="23" t="s">
        <v>478</v>
      </c>
      <c s="19" t="s">
        <v>37</v>
      </c>
      <c s="24" t="s">
        <v>479</v>
      </c>
      <c s="25" t="s">
        <v>143</v>
      </c>
      <c s="26">
        <v>13.395</v>
      </c>
      <c s="27">
        <v>0</v>
      </c>
      <c s="27">
        <f>ROUND(ROUND(H27,2)*ROUND(G27,3),2)</f>
      </c>
      <c r="O27">
        <f>(I27*21)/100</f>
      </c>
      <c t="s">
        <v>13</v>
      </c>
    </row>
    <row r="28" spans="1:5" ht="25.5">
      <c r="A28" s="28" t="s">
        <v>40</v>
      </c>
      <c r="E28" s="29" t="s">
        <v>647</v>
      </c>
    </row>
    <row r="29" spans="1:5" ht="12.75">
      <c r="A29" s="30" t="s">
        <v>42</v>
      </c>
      <c r="E29" s="31" t="s">
        <v>779</v>
      </c>
    </row>
    <row r="30" spans="1:5" ht="318.75">
      <c r="A30" t="s">
        <v>44</v>
      </c>
      <c r="E30" s="29" t="s">
        <v>203</v>
      </c>
    </row>
    <row r="31" spans="1:16" ht="12.75">
      <c r="A31" s="19" t="s">
        <v>35</v>
      </c>
      <c s="23" t="s">
        <v>27</v>
      </c>
      <c s="23" t="s">
        <v>482</v>
      </c>
      <c s="19" t="s">
        <v>37</v>
      </c>
      <c s="24" t="s">
        <v>483</v>
      </c>
      <c s="25" t="s">
        <v>143</v>
      </c>
      <c s="26">
        <v>67.5</v>
      </c>
      <c s="27">
        <v>0</v>
      </c>
      <c s="27">
        <f>ROUND(ROUND(H31,2)*ROUND(G31,3),2)</f>
      </c>
      <c r="O31">
        <f>(I31*21)/100</f>
      </c>
      <c t="s">
        <v>13</v>
      </c>
    </row>
    <row r="32" spans="1:5" ht="12.75">
      <c r="A32" s="28" t="s">
        <v>40</v>
      </c>
      <c r="E32" s="29" t="s">
        <v>37</v>
      </c>
    </row>
    <row r="33" spans="1:5" ht="12.75">
      <c r="A33" s="30" t="s">
        <v>42</v>
      </c>
      <c r="E33" s="31" t="s">
        <v>780</v>
      </c>
    </row>
    <row r="34" spans="1:5" ht="229.5">
      <c r="A34" t="s">
        <v>44</v>
      </c>
      <c r="E34" s="29" t="s">
        <v>486</v>
      </c>
    </row>
    <row r="35" spans="1:16" ht="12.75">
      <c r="A35" s="19" t="s">
        <v>35</v>
      </c>
      <c s="23" t="s">
        <v>64</v>
      </c>
      <c s="23" t="s">
        <v>217</v>
      </c>
      <c s="19" t="s">
        <v>37</v>
      </c>
      <c s="24" t="s">
        <v>218</v>
      </c>
      <c s="25" t="s">
        <v>48</v>
      </c>
      <c s="26">
        <v>49.95</v>
      </c>
      <c s="27">
        <v>0</v>
      </c>
      <c s="27">
        <f>ROUND(ROUND(H35,2)*ROUND(G35,3),2)</f>
      </c>
      <c r="O35">
        <f>(I35*21)/100</f>
      </c>
      <c t="s">
        <v>13</v>
      </c>
    </row>
    <row r="36" spans="1:5" ht="12.75">
      <c r="A36" s="28" t="s">
        <v>40</v>
      </c>
      <c r="E36" s="29" t="s">
        <v>37</v>
      </c>
    </row>
    <row r="37" spans="1:5" ht="12.75">
      <c r="A37" s="30" t="s">
        <v>42</v>
      </c>
      <c r="E37" s="31" t="s">
        <v>781</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3.049</v>
      </c>
      <c s="27">
        <v>0</v>
      </c>
      <c s="27">
        <f>ROUND(ROUND(H49,2)*ROUND(G49,3),2)</f>
      </c>
      <c r="O49">
        <f>(I49*21)/100</f>
      </c>
      <c t="s">
        <v>13</v>
      </c>
    </row>
    <row r="50" spans="1:5" ht="25.5">
      <c r="A50" s="28" t="s">
        <v>40</v>
      </c>
      <c r="E50" s="29" t="s">
        <v>498</v>
      </c>
    </row>
    <row r="51" spans="1:5" ht="12.75">
      <c r="A51" s="30" t="s">
        <v>42</v>
      </c>
      <c r="E51" s="31" t="s">
        <v>782</v>
      </c>
    </row>
    <row r="52" spans="1:5" ht="382.5">
      <c r="A52" t="s">
        <v>44</v>
      </c>
      <c r="E52" s="29" t="s">
        <v>500</v>
      </c>
    </row>
    <row r="53" spans="1:16" ht="12.75">
      <c r="A53" s="19" t="s">
        <v>35</v>
      </c>
      <c s="23" t="s">
        <v>75</v>
      </c>
      <c s="23" t="s">
        <v>276</v>
      </c>
      <c s="19" t="s">
        <v>37</v>
      </c>
      <c s="24" t="s">
        <v>277</v>
      </c>
      <c s="25" t="s">
        <v>113</v>
      </c>
      <c s="26">
        <v>0.457</v>
      </c>
      <c s="27">
        <v>0</v>
      </c>
      <c s="27">
        <f>ROUND(ROUND(H53,2)*ROUND(G53,3),2)</f>
      </c>
      <c r="O53">
        <f>(I53*21)/100</f>
      </c>
      <c t="s">
        <v>13</v>
      </c>
    </row>
    <row r="54" spans="1:5" ht="12.75">
      <c r="A54" s="28" t="s">
        <v>40</v>
      </c>
      <c r="E54" s="29" t="s">
        <v>37</v>
      </c>
    </row>
    <row r="55" spans="1:5" ht="12.75">
      <c r="A55" s="30" t="s">
        <v>42</v>
      </c>
      <c r="E55" s="31" t="s">
        <v>783</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34.2</v>
      </c>
      <c s="27">
        <v>0</v>
      </c>
      <c s="27">
        <f>ROUND(ROUND(H70,2)*ROUND(G70,3),2)</f>
      </c>
      <c r="O70">
        <f>(I70*21)/100</f>
      </c>
      <c t="s">
        <v>13</v>
      </c>
    </row>
    <row r="71" spans="1:5" ht="12.75">
      <c r="A71" s="28" t="s">
        <v>40</v>
      </c>
      <c r="E71" s="29" t="s">
        <v>513</v>
      </c>
    </row>
    <row r="72" spans="1:5" ht="12.75">
      <c r="A72" s="30" t="s">
        <v>42</v>
      </c>
      <c r="E72" s="31" t="s">
        <v>784</v>
      </c>
    </row>
    <row r="73" spans="1:5" ht="38.25">
      <c r="A73" t="s">
        <v>44</v>
      </c>
      <c r="E73" s="29" t="s">
        <v>515</v>
      </c>
    </row>
    <row r="74" spans="1:16" ht="12.75">
      <c r="A74" s="19" t="s">
        <v>35</v>
      </c>
      <c s="23" t="s">
        <v>98</v>
      </c>
      <c s="23" t="s">
        <v>516</v>
      </c>
      <c s="19" t="s">
        <v>37</v>
      </c>
      <c s="24" t="s">
        <v>517</v>
      </c>
      <c s="25" t="s">
        <v>143</v>
      </c>
      <c s="26">
        <v>13.5</v>
      </c>
      <c s="27">
        <v>0</v>
      </c>
      <c s="27">
        <f>ROUND(ROUND(H74,2)*ROUND(G74,3),2)</f>
      </c>
      <c r="O74">
        <f>(I74*21)/100</f>
      </c>
      <c t="s">
        <v>13</v>
      </c>
    </row>
    <row r="75" spans="1:5" ht="12.75">
      <c r="A75" s="28" t="s">
        <v>40</v>
      </c>
      <c r="E75" s="29" t="s">
        <v>37</v>
      </c>
    </row>
    <row r="76" spans="1:5" ht="12.75">
      <c r="A76" s="30" t="s">
        <v>42</v>
      </c>
      <c r="E76" s="31" t="s">
        <v>785</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68.479</v>
      </c>
      <c s="27">
        <v>0</v>
      </c>
      <c s="27">
        <f>ROUND(ROUND(H83,2)*ROUND(G83,3),2)</f>
      </c>
      <c r="O83">
        <f>(I83*21)/100</f>
      </c>
      <c t="s">
        <v>13</v>
      </c>
    </row>
    <row r="84" spans="1:5" ht="25.5">
      <c r="A84" s="28" t="s">
        <v>40</v>
      </c>
      <c r="E84" s="29" t="s">
        <v>528</v>
      </c>
    </row>
    <row r="85" spans="1:5" ht="12.75">
      <c r="A85" s="30" t="s">
        <v>42</v>
      </c>
      <c r="E85" s="31" t="s">
        <v>786</v>
      </c>
    </row>
    <row r="86" spans="1:5" ht="191.25">
      <c r="A86" t="s">
        <v>44</v>
      </c>
      <c r="E86" s="29" t="s">
        <v>530</v>
      </c>
    </row>
    <row r="87" spans="1:16" ht="25.5">
      <c r="A87" s="19" t="s">
        <v>35</v>
      </c>
      <c s="23" t="s">
        <v>187</v>
      </c>
      <c s="23" t="s">
        <v>531</v>
      </c>
      <c s="19" t="s">
        <v>37</v>
      </c>
      <c s="24" t="s">
        <v>532</v>
      </c>
      <c s="25" t="s">
        <v>48</v>
      </c>
      <c s="26">
        <v>34.24</v>
      </c>
      <c s="27">
        <v>0</v>
      </c>
      <c s="27">
        <f>ROUND(ROUND(H87,2)*ROUND(G87,3),2)</f>
      </c>
      <c r="O87">
        <f>(I87*21)/100</f>
      </c>
      <c t="s">
        <v>13</v>
      </c>
    </row>
    <row r="88" spans="1:5" ht="12.75">
      <c r="A88" s="28" t="s">
        <v>40</v>
      </c>
      <c r="E88" s="29" t="s">
        <v>533</v>
      </c>
    </row>
    <row r="89" spans="1:5" ht="12.75">
      <c r="A89" s="30" t="s">
        <v>42</v>
      </c>
      <c r="E89" s="31" t="s">
        <v>787</v>
      </c>
    </row>
    <row r="90" spans="1:5" ht="191.25">
      <c r="A90" t="s">
        <v>44</v>
      </c>
      <c r="E90" s="29" t="s">
        <v>530</v>
      </c>
    </row>
    <row r="91" spans="1:16" ht="12.75">
      <c r="A91" s="19" t="s">
        <v>35</v>
      </c>
      <c s="23" t="s">
        <v>193</v>
      </c>
      <c s="23" t="s">
        <v>535</v>
      </c>
      <c s="19" t="s">
        <v>37</v>
      </c>
      <c s="24" t="s">
        <v>536</v>
      </c>
      <c s="25" t="s">
        <v>48</v>
      </c>
      <c s="26">
        <v>34.24</v>
      </c>
      <c s="27">
        <v>0</v>
      </c>
      <c s="27">
        <f>ROUND(ROUND(H91,2)*ROUND(G91,3),2)</f>
      </c>
      <c r="O91">
        <f>(I91*21)/100</f>
      </c>
      <c t="s">
        <v>13</v>
      </c>
    </row>
    <row r="92" spans="1:5" ht="12.75">
      <c r="A92" s="28" t="s">
        <v>40</v>
      </c>
      <c r="E92" s="29" t="s">
        <v>537</v>
      </c>
    </row>
    <row r="93" spans="1:5" ht="12.75">
      <c r="A93" s="30" t="s">
        <v>42</v>
      </c>
      <c r="E93" s="31" t="s">
        <v>787</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5.5</v>
      </c>
      <c s="27">
        <v>0</v>
      </c>
      <c s="27">
        <f>ROUND(ROUND(H117,2)*ROUND(G117,3),2)</f>
      </c>
      <c r="O117">
        <f>(I117*21)/100</f>
      </c>
      <c t="s">
        <v>13</v>
      </c>
    </row>
    <row r="118" spans="1:5" ht="38.25">
      <c r="A118" s="28" t="s">
        <v>40</v>
      </c>
      <c r="E118" s="29" t="s">
        <v>590</v>
      </c>
    </row>
    <row r="119" spans="1:5" ht="12.75">
      <c r="A119" s="30" t="s">
        <v>42</v>
      </c>
      <c r="E119" s="31" t="s">
        <v>788</v>
      </c>
    </row>
    <row r="120" spans="1:5" ht="102">
      <c r="A120" t="s">
        <v>44</v>
      </c>
      <c r="E120" s="29" t="s">
        <v>460</v>
      </c>
    </row>
    <row r="121" spans="1:16" ht="12.75">
      <c r="A121" s="19" t="s">
        <v>35</v>
      </c>
      <c s="23" t="s">
        <v>227</v>
      </c>
      <c s="23" t="s">
        <v>566</v>
      </c>
      <c s="19" t="s">
        <v>37</v>
      </c>
      <c s="24" t="s">
        <v>567</v>
      </c>
      <c s="25" t="s">
        <v>143</v>
      </c>
      <c s="26">
        <v>12.2</v>
      </c>
      <c s="27">
        <v>0</v>
      </c>
      <c s="27">
        <f>ROUND(ROUND(H121,2)*ROUND(G121,3),2)</f>
      </c>
      <c r="O121">
        <f>(I121*21)/100</f>
      </c>
      <c t="s">
        <v>13</v>
      </c>
    </row>
    <row r="122" spans="1:5" ht="51">
      <c r="A122" s="28" t="s">
        <v>40</v>
      </c>
      <c r="E122" s="29" t="s">
        <v>568</v>
      </c>
    </row>
    <row r="123" spans="1:5" ht="12.75">
      <c r="A123" s="30" t="s">
        <v>42</v>
      </c>
      <c r="E123" s="31" t="s">
        <v>789</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790</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790</v>
      </c>
      <c s="5"/>
      <c s="14" t="s">
        <v>791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189.086</v>
      </c>
      <c s="27">
        <v>0</v>
      </c>
      <c s="27">
        <f>ROUND(ROUND(H10,2)*ROUND(G10,3),2)</f>
      </c>
      <c r="O10">
        <f>(I10*21)/100</f>
      </c>
      <c t="s">
        <v>13</v>
      </c>
    </row>
    <row r="11" spans="1:5" ht="25.5">
      <c r="A11" s="28" t="s">
        <v>40</v>
      </c>
      <c r="E11" s="29" t="s">
        <v>467</v>
      </c>
    </row>
    <row r="12" spans="1:5" ht="38.25">
      <c r="A12" s="30" t="s">
        <v>42</v>
      </c>
      <c r="E12" s="31" t="s">
        <v>792</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469</v>
      </c>
    </row>
    <row r="16" spans="1:5" ht="12.75">
      <c r="A16" s="30" t="s">
        <v>42</v>
      </c>
      <c r="E16" s="31" t="s">
        <v>729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82.654</v>
      </c>
      <c s="27">
        <v>0</v>
      </c>
      <c s="27">
        <f>ROUND(ROUND(H19,2)*ROUND(G19,3),2)</f>
      </c>
      <c r="O19">
        <f>(I19*21)/100</f>
      </c>
      <c t="s">
        <v>13</v>
      </c>
    </row>
    <row r="20" spans="1:5" ht="38.25">
      <c r="A20" s="28" t="s">
        <v>40</v>
      </c>
      <c r="E20" s="29" t="s">
        <v>643</v>
      </c>
    </row>
    <row r="21" spans="1:5" ht="12.75">
      <c r="A21" s="30" t="s">
        <v>42</v>
      </c>
      <c r="E21" s="31" t="s">
        <v>793</v>
      </c>
    </row>
    <row r="22" spans="1:5" ht="63.75">
      <c r="A22" t="s">
        <v>44</v>
      </c>
      <c r="E22" s="29" t="s">
        <v>146</v>
      </c>
    </row>
    <row r="23" spans="1:16" ht="12.75">
      <c r="A23" s="19" t="s">
        <v>35</v>
      </c>
      <c s="23" t="s">
        <v>23</v>
      </c>
      <c s="23" t="s">
        <v>473</v>
      </c>
      <c s="19" t="s">
        <v>37</v>
      </c>
      <c s="24" t="s">
        <v>474</v>
      </c>
      <c s="25" t="s">
        <v>143</v>
      </c>
      <c s="26">
        <v>12.6</v>
      </c>
      <c s="27">
        <v>0</v>
      </c>
      <c s="27">
        <f>ROUND(ROUND(H23,2)*ROUND(G23,3),2)</f>
      </c>
      <c r="O23">
        <f>(I23*21)/100</f>
      </c>
      <c t="s">
        <v>13</v>
      </c>
    </row>
    <row r="24" spans="1:5" ht="25.5">
      <c r="A24" s="28" t="s">
        <v>40</v>
      </c>
      <c r="E24" s="29" t="s">
        <v>794</v>
      </c>
    </row>
    <row r="25" spans="1:5" ht="12.75">
      <c r="A25" s="30" t="s">
        <v>42</v>
      </c>
      <c r="E25" s="31" t="s">
        <v>750</v>
      </c>
    </row>
    <row r="26" spans="1:5" ht="38.25">
      <c r="A26" t="s">
        <v>44</v>
      </c>
      <c r="E26" s="29" t="s">
        <v>477</v>
      </c>
    </row>
    <row r="27" spans="1:16" ht="12.75">
      <c r="A27" s="19" t="s">
        <v>35</v>
      </c>
      <c s="23" t="s">
        <v>25</v>
      </c>
      <c s="23" t="s">
        <v>478</v>
      </c>
      <c s="19" t="s">
        <v>37</v>
      </c>
      <c s="24" t="s">
        <v>479</v>
      </c>
      <c s="25" t="s">
        <v>143</v>
      </c>
      <c s="26">
        <v>14.205</v>
      </c>
      <c s="27">
        <v>0</v>
      </c>
      <c s="27">
        <f>ROUND(ROUND(H27,2)*ROUND(G27,3),2)</f>
      </c>
      <c r="O27">
        <f>(I27*21)/100</f>
      </c>
      <c t="s">
        <v>13</v>
      </c>
    </row>
    <row r="28" spans="1:5" ht="25.5">
      <c r="A28" s="28" t="s">
        <v>40</v>
      </c>
      <c r="E28" s="29" t="s">
        <v>647</v>
      </c>
    </row>
    <row r="29" spans="1:5" ht="12.75">
      <c r="A29" s="30" t="s">
        <v>42</v>
      </c>
      <c r="E29" s="31" t="s">
        <v>795</v>
      </c>
    </row>
    <row r="30" spans="1:5" ht="318.75">
      <c r="A30" t="s">
        <v>44</v>
      </c>
      <c r="E30" s="29" t="s">
        <v>203</v>
      </c>
    </row>
    <row r="31" spans="1:16" ht="12.75">
      <c r="A31" s="19" t="s">
        <v>35</v>
      </c>
      <c s="23" t="s">
        <v>27</v>
      </c>
      <c s="23" t="s">
        <v>482</v>
      </c>
      <c s="19" t="s">
        <v>37</v>
      </c>
      <c s="24" t="s">
        <v>483</v>
      </c>
      <c s="25" t="s">
        <v>143</v>
      </c>
      <c s="26">
        <v>62.4</v>
      </c>
      <c s="27">
        <v>0</v>
      </c>
      <c s="27">
        <f>ROUND(ROUND(H31,2)*ROUND(G31,3),2)</f>
      </c>
      <c r="O31">
        <f>(I31*21)/100</f>
      </c>
      <c t="s">
        <v>13</v>
      </c>
    </row>
    <row r="32" spans="1:5" ht="12.75">
      <c r="A32" s="28" t="s">
        <v>40</v>
      </c>
      <c r="E32" s="29" t="s">
        <v>37</v>
      </c>
    </row>
    <row r="33" spans="1:5" ht="12.75">
      <c r="A33" s="30" t="s">
        <v>42</v>
      </c>
      <c r="E33" s="31" t="s">
        <v>796</v>
      </c>
    </row>
    <row r="34" spans="1:5" ht="229.5">
      <c r="A34" t="s">
        <v>44</v>
      </c>
      <c r="E34" s="29" t="s">
        <v>486</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797</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3.049</v>
      </c>
      <c s="27">
        <v>0</v>
      </c>
      <c s="27">
        <f>ROUND(ROUND(H49,2)*ROUND(G49,3),2)</f>
      </c>
      <c r="O49">
        <f>(I49*21)/100</f>
      </c>
      <c t="s">
        <v>13</v>
      </c>
    </row>
    <row r="50" spans="1:5" ht="25.5">
      <c r="A50" s="28" t="s">
        <v>40</v>
      </c>
      <c r="E50" s="29" t="s">
        <v>498</v>
      </c>
    </row>
    <row r="51" spans="1:5" ht="12.75">
      <c r="A51" s="30" t="s">
        <v>42</v>
      </c>
      <c r="E51" s="31" t="s">
        <v>782</v>
      </c>
    </row>
    <row r="52" spans="1:5" ht="382.5">
      <c r="A52" t="s">
        <v>44</v>
      </c>
      <c r="E52" s="29" t="s">
        <v>500</v>
      </c>
    </row>
    <row r="53" spans="1:16" ht="12.75">
      <c r="A53" s="19" t="s">
        <v>35</v>
      </c>
      <c s="23" t="s">
        <v>75</v>
      </c>
      <c s="23" t="s">
        <v>276</v>
      </c>
      <c s="19" t="s">
        <v>37</v>
      </c>
      <c s="24" t="s">
        <v>277</v>
      </c>
      <c s="25" t="s">
        <v>113</v>
      </c>
      <c s="26">
        <v>0.457</v>
      </c>
      <c s="27">
        <v>0</v>
      </c>
      <c s="27">
        <f>ROUND(ROUND(H53,2)*ROUND(G53,3),2)</f>
      </c>
      <c r="O53">
        <f>(I53*21)/100</f>
      </c>
      <c t="s">
        <v>13</v>
      </c>
    </row>
    <row r="54" spans="1:5" ht="12.75">
      <c r="A54" s="28" t="s">
        <v>40</v>
      </c>
      <c r="E54" s="29" t="s">
        <v>37</v>
      </c>
    </row>
    <row r="55" spans="1:5" ht="12.75">
      <c r="A55" s="30" t="s">
        <v>42</v>
      </c>
      <c r="E55" s="31" t="s">
        <v>783</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4.871</v>
      </c>
      <c s="27">
        <v>0</v>
      </c>
      <c s="27">
        <f>ROUND(ROUND(H66,2)*ROUND(G66,3),2)</f>
      </c>
      <c r="O66">
        <f>(I66*21)/100</f>
      </c>
      <c t="s">
        <v>13</v>
      </c>
    </row>
    <row r="67" spans="1:5" ht="12.75">
      <c r="A67" s="28" t="s">
        <v>40</v>
      </c>
      <c r="E67" s="29" t="s">
        <v>509</v>
      </c>
    </row>
    <row r="68" spans="1:5" ht="12.75">
      <c r="A68" s="30" t="s">
        <v>42</v>
      </c>
      <c r="E68" s="31" t="s">
        <v>799</v>
      </c>
    </row>
    <row r="69" spans="1:5" ht="369.75">
      <c r="A69" t="s">
        <v>44</v>
      </c>
      <c r="E69" s="29" t="s">
        <v>298</v>
      </c>
    </row>
    <row r="70" spans="1:16" ht="12.75">
      <c r="A70" s="19" t="s">
        <v>35</v>
      </c>
      <c s="23" t="s">
        <v>92</v>
      </c>
      <c s="23" t="s">
        <v>511</v>
      </c>
      <c s="19" t="s">
        <v>37</v>
      </c>
      <c s="24" t="s">
        <v>512</v>
      </c>
      <c s="25" t="s">
        <v>143</v>
      </c>
      <c s="26">
        <v>32</v>
      </c>
      <c s="27">
        <v>0</v>
      </c>
      <c s="27">
        <f>ROUND(ROUND(H70,2)*ROUND(G70,3),2)</f>
      </c>
      <c r="O70">
        <f>(I70*21)/100</f>
      </c>
      <c t="s">
        <v>13</v>
      </c>
    </row>
    <row r="71" spans="1:5" ht="12.75">
      <c r="A71" s="28" t="s">
        <v>40</v>
      </c>
      <c r="E71" s="29" t="s">
        <v>513</v>
      </c>
    </row>
    <row r="72" spans="1:5" ht="12.75">
      <c r="A72" s="30" t="s">
        <v>42</v>
      </c>
      <c r="E72" s="31" t="s">
        <v>763</v>
      </c>
    </row>
    <row r="73" spans="1:5" ht="38.25">
      <c r="A73" t="s">
        <v>44</v>
      </c>
      <c r="E73" s="29" t="s">
        <v>515</v>
      </c>
    </row>
    <row r="74" spans="1:16" ht="12.75">
      <c r="A74" s="19" t="s">
        <v>35</v>
      </c>
      <c s="23" t="s">
        <v>98</v>
      </c>
      <c s="23" t="s">
        <v>516</v>
      </c>
      <c s="19" t="s">
        <v>37</v>
      </c>
      <c s="24" t="s">
        <v>517</v>
      </c>
      <c s="25" t="s">
        <v>143</v>
      </c>
      <c s="26">
        <v>10.5</v>
      </c>
      <c s="27">
        <v>0</v>
      </c>
      <c s="27">
        <f>ROUND(ROUND(H74,2)*ROUND(G74,3),2)</f>
      </c>
      <c r="O74">
        <f>(I74*21)/100</f>
      </c>
      <c t="s">
        <v>13</v>
      </c>
    </row>
    <row r="75" spans="1:5" ht="12.75">
      <c r="A75" s="28" t="s">
        <v>40</v>
      </c>
      <c r="E75" s="29" t="s">
        <v>37</v>
      </c>
    </row>
    <row r="76" spans="1:5" ht="12.75">
      <c r="A76" s="30" t="s">
        <v>42</v>
      </c>
      <c r="E76" s="31" t="s">
        <v>800</v>
      </c>
    </row>
    <row r="77" spans="1:5" ht="102">
      <c r="A77" t="s">
        <v>44</v>
      </c>
      <c r="E77" s="29" t="s">
        <v>519</v>
      </c>
    </row>
    <row r="78" spans="1:16" ht="12.75">
      <c r="A78" s="19" t="s">
        <v>35</v>
      </c>
      <c s="23" t="s">
        <v>104</v>
      </c>
      <c s="23" t="s">
        <v>520</v>
      </c>
      <c s="19" t="s">
        <v>37</v>
      </c>
      <c s="24" t="s">
        <v>521</v>
      </c>
      <c s="25" t="s">
        <v>143</v>
      </c>
      <c s="26">
        <v>1.699</v>
      </c>
      <c s="27">
        <v>0</v>
      </c>
      <c s="27">
        <f>ROUND(ROUND(H78,2)*ROUND(G78,3),2)</f>
      </c>
      <c r="O78">
        <f>(I78*21)/100</f>
      </c>
      <c t="s">
        <v>13</v>
      </c>
    </row>
    <row r="79" spans="1:5" ht="12.75">
      <c r="A79" s="28" t="s">
        <v>40</v>
      </c>
      <c r="E79" s="29" t="s">
        <v>522</v>
      </c>
    </row>
    <row r="80" spans="1:5" ht="12.75">
      <c r="A80" s="30" t="s">
        <v>42</v>
      </c>
      <c r="E80" s="31" t="s">
        <v>801</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65.009</v>
      </c>
      <c s="27">
        <v>0</v>
      </c>
      <c s="27">
        <f>ROUND(ROUND(H83,2)*ROUND(G83,3),2)</f>
      </c>
      <c r="O83">
        <f>(I83*21)/100</f>
      </c>
      <c t="s">
        <v>13</v>
      </c>
    </row>
    <row r="84" spans="1:5" ht="25.5">
      <c r="A84" s="28" t="s">
        <v>40</v>
      </c>
      <c r="E84" s="29" t="s">
        <v>528</v>
      </c>
    </row>
    <row r="85" spans="1:5" ht="12.75">
      <c r="A85" s="30" t="s">
        <v>42</v>
      </c>
      <c r="E85" s="31" t="s">
        <v>802</v>
      </c>
    </row>
    <row r="86" spans="1:5" ht="191.25">
      <c r="A86" t="s">
        <v>44</v>
      </c>
      <c r="E86" s="29" t="s">
        <v>530</v>
      </c>
    </row>
    <row r="87" spans="1:16" ht="25.5">
      <c r="A87" s="19" t="s">
        <v>35</v>
      </c>
      <c s="23" t="s">
        <v>187</v>
      </c>
      <c s="23" t="s">
        <v>531</v>
      </c>
      <c s="19" t="s">
        <v>37</v>
      </c>
      <c s="24" t="s">
        <v>532</v>
      </c>
      <c s="25" t="s">
        <v>48</v>
      </c>
      <c s="26">
        <v>32.505</v>
      </c>
      <c s="27">
        <v>0</v>
      </c>
      <c s="27">
        <f>ROUND(ROUND(H87,2)*ROUND(G87,3),2)</f>
      </c>
      <c r="O87">
        <f>(I87*21)/100</f>
      </c>
      <c t="s">
        <v>13</v>
      </c>
    </row>
    <row r="88" spans="1:5" ht="12.75">
      <c r="A88" s="28" t="s">
        <v>40</v>
      </c>
      <c r="E88" s="29" t="s">
        <v>533</v>
      </c>
    </row>
    <row r="89" spans="1:5" ht="12.75">
      <c r="A89" s="30" t="s">
        <v>42</v>
      </c>
      <c r="E89" s="31" t="s">
        <v>803</v>
      </c>
    </row>
    <row r="90" spans="1:5" ht="191.25">
      <c r="A90" t="s">
        <v>44</v>
      </c>
      <c r="E90" s="29" t="s">
        <v>530</v>
      </c>
    </row>
    <row r="91" spans="1:16" ht="12.75">
      <c r="A91" s="19" t="s">
        <v>35</v>
      </c>
      <c s="23" t="s">
        <v>193</v>
      </c>
      <c s="23" t="s">
        <v>535</v>
      </c>
      <c s="19" t="s">
        <v>37</v>
      </c>
      <c s="24" t="s">
        <v>536</v>
      </c>
      <c s="25" t="s">
        <v>48</v>
      </c>
      <c s="26">
        <v>32.505</v>
      </c>
      <c s="27">
        <v>0</v>
      </c>
      <c s="27">
        <f>ROUND(ROUND(H91,2)*ROUND(G91,3),2)</f>
      </c>
      <c r="O91">
        <f>(I91*21)/100</f>
      </c>
      <c t="s">
        <v>13</v>
      </c>
    </row>
    <row r="92" spans="1:5" ht="12.75">
      <c r="A92" s="28" t="s">
        <v>40</v>
      </c>
      <c r="E92" s="29" t="s">
        <v>537</v>
      </c>
    </row>
    <row r="93" spans="1:5" ht="12.75">
      <c r="A93" s="30" t="s">
        <v>42</v>
      </c>
      <c r="E93" s="31" t="s">
        <v>803</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6.7</v>
      </c>
      <c s="27">
        <v>0</v>
      </c>
      <c s="27">
        <f>ROUND(ROUND(H117,2)*ROUND(G117,3),2)</f>
      </c>
      <c r="O117">
        <f>(I117*21)/100</f>
      </c>
      <c t="s">
        <v>13</v>
      </c>
    </row>
    <row r="118" spans="1:5" ht="38.25">
      <c r="A118" s="28" t="s">
        <v>40</v>
      </c>
      <c r="E118" s="29" t="s">
        <v>564</v>
      </c>
    </row>
    <row r="119" spans="1:5" ht="12.75">
      <c r="A119" s="30" t="s">
        <v>42</v>
      </c>
      <c r="E119" s="31" t="s">
        <v>804</v>
      </c>
    </row>
    <row r="120" spans="1:5" ht="102">
      <c r="A120" t="s">
        <v>44</v>
      </c>
      <c r="E120" s="29" t="s">
        <v>460</v>
      </c>
    </row>
    <row r="121" spans="1:16" ht="12.75">
      <c r="A121" s="19" t="s">
        <v>35</v>
      </c>
      <c s="23" t="s">
        <v>227</v>
      </c>
      <c s="23" t="s">
        <v>566</v>
      </c>
      <c s="19" t="s">
        <v>37</v>
      </c>
      <c s="24" t="s">
        <v>567</v>
      </c>
      <c s="25" t="s">
        <v>143</v>
      </c>
      <c s="26">
        <v>13.5</v>
      </c>
      <c s="27">
        <v>0</v>
      </c>
      <c s="27">
        <f>ROUND(ROUND(H121,2)*ROUND(G121,3),2)</f>
      </c>
      <c r="O121">
        <f>(I121*21)/100</f>
      </c>
      <c t="s">
        <v>13</v>
      </c>
    </row>
    <row r="122" spans="1:5" ht="51">
      <c r="A122" s="28" t="s">
        <v>40</v>
      </c>
      <c r="E122" s="29" t="s">
        <v>805</v>
      </c>
    </row>
    <row r="123" spans="1:5" ht="12.75">
      <c r="A123" s="30" t="s">
        <v>42</v>
      </c>
      <c r="E123" s="31" t="s">
        <v>744</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806</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806</v>
      </c>
      <c s="5"/>
      <c s="14" t="s">
        <v>807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186.263</v>
      </c>
      <c s="27">
        <v>0</v>
      </c>
      <c s="27">
        <f>ROUND(ROUND(H10,2)*ROUND(G10,3),2)</f>
      </c>
      <c r="O10">
        <f>(I10*21)/100</f>
      </c>
      <c t="s">
        <v>13</v>
      </c>
    </row>
    <row r="11" spans="1:5" ht="25.5">
      <c r="A11" s="28" t="s">
        <v>40</v>
      </c>
      <c r="E11" s="29" t="s">
        <v>467</v>
      </c>
    </row>
    <row r="12" spans="1:5" ht="38.25">
      <c r="A12" s="30" t="s">
        <v>42</v>
      </c>
      <c r="E12" s="31" t="s">
        <v>808</v>
      </c>
    </row>
    <row r="13" spans="1:5" ht="25.5">
      <c r="A13" t="s">
        <v>44</v>
      </c>
      <c r="E13" s="29" t="s">
        <v>116</v>
      </c>
    </row>
    <row r="14" spans="1:16" ht="12.75">
      <c r="A14" s="19" t="s">
        <v>35</v>
      </c>
      <c s="23" t="s">
        <v>13</v>
      </c>
      <c s="23" t="s">
        <v>122</v>
      </c>
      <c s="19" t="s">
        <v>37</v>
      </c>
      <c s="24" t="s">
        <v>123</v>
      </c>
      <c s="25" t="s">
        <v>113</v>
      </c>
      <c s="26">
        <v>35.5</v>
      </c>
      <c s="27">
        <v>0</v>
      </c>
      <c s="27">
        <f>ROUND(ROUND(H14,2)*ROUND(G14,3),2)</f>
      </c>
      <c r="O14">
        <f>(I14*21)/100</f>
      </c>
      <c t="s">
        <v>13</v>
      </c>
    </row>
    <row r="15" spans="1:5" ht="25.5">
      <c r="A15" s="28" t="s">
        <v>40</v>
      </c>
      <c r="E15" s="29" t="s">
        <v>469</v>
      </c>
    </row>
    <row r="16" spans="1:5" ht="12.75">
      <c r="A16" s="30" t="s">
        <v>42</v>
      </c>
      <c r="E16" s="31" t="s">
        <v>809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78.608</v>
      </c>
      <c s="27">
        <v>0</v>
      </c>
      <c s="27">
        <f>ROUND(ROUND(H19,2)*ROUND(G19,3),2)</f>
      </c>
      <c r="O19">
        <f>(I19*21)/100</f>
      </c>
      <c t="s">
        <v>13</v>
      </c>
    </row>
    <row r="20" spans="1:5" ht="38.25">
      <c r="A20" s="28" t="s">
        <v>40</v>
      </c>
      <c r="E20" s="29" t="s">
        <v>643</v>
      </c>
    </row>
    <row r="21" spans="1:5" ht="12.75">
      <c r="A21" s="30" t="s">
        <v>42</v>
      </c>
      <c r="E21" s="31" t="s">
        <v>810</v>
      </c>
    </row>
    <row r="22" spans="1:5" ht="63.75">
      <c r="A22" t="s">
        <v>44</v>
      </c>
      <c r="E22" s="29" t="s">
        <v>146</v>
      </c>
    </row>
    <row r="23" spans="1:16" ht="12.75">
      <c r="A23" s="19" t="s">
        <v>35</v>
      </c>
      <c s="23" t="s">
        <v>23</v>
      </c>
      <c s="23" t="s">
        <v>473</v>
      </c>
      <c s="19" t="s">
        <v>37</v>
      </c>
      <c s="24" t="s">
        <v>474</v>
      </c>
      <c s="25" t="s">
        <v>143</v>
      </c>
      <c s="26">
        <v>10.2</v>
      </c>
      <c s="27">
        <v>0</v>
      </c>
      <c s="27">
        <f>ROUND(ROUND(H23,2)*ROUND(G23,3),2)</f>
      </c>
      <c r="O23">
        <f>(I23*21)/100</f>
      </c>
      <c t="s">
        <v>13</v>
      </c>
    </row>
    <row r="24" spans="1:5" ht="25.5">
      <c r="A24" s="28" t="s">
        <v>40</v>
      </c>
      <c r="E24" s="29" t="s">
        <v>645</v>
      </c>
    </row>
    <row r="25" spans="1:5" ht="12.75">
      <c r="A25" s="30" t="s">
        <v>42</v>
      </c>
      <c r="E25" s="31" t="s">
        <v>811</v>
      </c>
    </row>
    <row r="26" spans="1:5" ht="38.25">
      <c r="A26" t="s">
        <v>44</v>
      </c>
      <c r="E26" s="29" t="s">
        <v>477</v>
      </c>
    </row>
    <row r="27" spans="1:16" ht="12.75">
      <c r="A27" s="19" t="s">
        <v>35</v>
      </c>
      <c s="23" t="s">
        <v>25</v>
      </c>
      <c s="23" t="s">
        <v>478</v>
      </c>
      <c s="19" t="s">
        <v>37</v>
      </c>
      <c s="24" t="s">
        <v>479</v>
      </c>
      <c s="25" t="s">
        <v>143</v>
      </c>
      <c s="26">
        <v>15.705</v>
      </c>
      <c s="27">
        <v>0</v>
      </c>
      <c s="27">
        <f>ROUND(ROUND(H27,2)*ROUND(G27,3),2)</f>
      </c>
      <c r="O27">
        <f>(I27*21)/100</f>
      </c>
      <c t="s">
        <v>13</v>
      </c>
    </row>
    <row r="28" spans="1:5" ht="25.5">
      <c r="A28" s="28" t="s">
        <v>40</v>
      </c>
      <c r="E28" s="29" t="s">
        <v>647</v>
      </c>
    </row>
    <row r="29" spans="1:5" ht="12.75">
      <c r="A29" s="30" t="s">
        <v>42</v>
      </c>
      <c r="E29" s="31" t="s">
        <v>812</v>
      </c>
    </row>
    <row r="30" spans="1:5" ht="318.75">
      <c r="A30" t="s">
        <v>44</v>
      </c>
      <c r="E30" s="29" t="s">
        <v>203</v>
      </c>
    </row>
    <row r="31" spans="1:16" ht="12.75">
      <c r="A31" s="19" t="s">
        <v>35</v>
      </c>
      <c s="23" t="s">
        <v>27</v>
      </c>
      <c s="23" t="s">
        <v>482</v>
      </c>
      <c s="19" t="s">
        <v>37</v>
      </c>
      <c s="24" t="s">
        <v>483</v>
      </c>
      <c s="25" t="s">
        <v>143</v>
      </c>
      <c s="26">
        <v>58.905</v>
      </c>
      <c s="27">
        <v>0</v>
      </c>
      <c s="27">
        <f>ROUND(ROUND(H31,2)*ROUND(G31,3),2)</f>
      </c>
      <c r="O31">
        <f>(I31*21)/100</f>
      </c>
      <c t="s">
        <v>13</v>
      </c>
    </row>
    <row r="32" spans="1:5" ht="12.75">
      <c r="A32" s="28" t="s">
        <v>40</v>
      </c>
      <c r="E32" s="29" t="s">
        <v>37</v>
      </c>
    </row>
    <row r="33" spans="1:5" ht="12.75">
      <c r="A33" s="30" t="s">
        <v>42</v>
      </c>
      <c r="E33" s="31" t="s">
        <v>813</v>
      </c>
    </row>
    <row r="34" spans="1:5" ht="229.5">
      <c r="A34" t="s">
        <v>44</v>
      </c>
      <c r="E34" s="29" t="s">
        <v>486</v>
      </c>
    </row>
    <row r="35" spans="1:16" ht="12.75">
      <c r="A35" s="19" t="s">
        <v>35</v>
      </c>
      <c s="23" t="s">
        <v>64</v>
      </c>
      <c s="23" t="s">
        <v>217</v>
      </c>
      <c s="19" t="s">
        <v>37</v>
      </c>
      <c s="24" t="s">
        <v>218</v>
      </c>
      <c s="25" t="s">
        <v>48</v>
      </c>
      <c s="26">
        <v>48.69</v>
      </c>
      <c s="27">
        <v>0</v>
      </c>
      <c s="27">
        <f>ROUND(ROUND(H35,2)*ROUND(G35,3),2)</f>
      </c>
      <c r="O35">
        <f>(I35*21)/100</f>
      </c>
      <c t="s">
        <v>13</v>
      </c>
    </row>
    <row r="36" spans="1:5" ht="12.75">
      <c r="A36" s="28" t="s">
        <v>40</v>
      </c>
      <c r="E36" s="29" t="s">
        <v>37</v>
      </c>
    </row>
    <row r="37" spans="1:5" ht="12.75">
      <c r="A37" s="30" t="s">
        <v>42</v>
      </c>
      <c r="E37" s="31" t="s">
        <v>814</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3.103</v>
      </c>
      <c s="27">
        <v>0</v>
      </c>
      <c s="27">
        <f>ROUND(ROUND(H49,2)*ROUND(G49,3),2)</f>
      </c>
      <c r="O49">
        <f>(I49*21)/100</f>
      </c>
      <c t="s">
        <v>13</v>
      </c>
    </row>
    <row r="50" spans="1:5" ht="25.5">
      <c r="A50" s="28" t="s">
        <v>40</v>
      </c>
      <c r="E50" s="29" t="s">
        <v>498</v>
      </c>
    </row>
    <row r="51" spans="1:5" ht="12.75">
      <c r="A51" s="30" t="s">
        <v>42</v>
      </c>
      <c r="E51" s="31" t="s">
        <v>815</v>
      </c>
    </row>
    <row r="52" spans="1:5" ht="382.5">
      <c r="A52" t="s">
        <v>44</v>
      </c>
      <c r="E52" s="29" t="s">
        <v>500</v>
      </c>
    </row>
    <row r="53" spans="1:16" ht="12.75">
      <c r="A53" s="19" t="s">
        <v>35</v>
      </c>
      <c s="23" t="s">
        <v>75</v>
      </c>
      <c s="23" t="s">
        <v>276</v>
      </c>
      <c s="19" t="s">
        <v>37</v>
      </c>
      <c s="24" t="s">
        <v>277</v>
      </c>
      <c s="25" t="s">
        <v>113</v>
      </c>
      <c s="26">
        <v>0.465</v>
      </c>
      <c s="27">
        <v>0</v>
      </c>
      <c s="27">
        <f>ROUND(ROUND(H53,2)*ROUND(G53,3),2)</f>
      </c>
      <c r="O53">
        <f>(I53*21)/100</f>
      </c>
      <c t="s">
        <v>13</v>
      </c>
    </row>
    <row r="54" spans="1:5" ht="12.75">
      <c r="A54" s="28" t="s">
        <v>40</v>
      </c>
      <c r="E54" s="29" t="s">
        <v>37</v>
      </c>
    </row>
    <row r="55" spans="1:5" ht="12.75">
      <c r="A55" s="30" t="s">
        <v>42</v>
      </c>
      <c r="E55" s="31" t="s">
        <v>816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36.8</v>
      </c>
      <c s="27">
        <v>0</v>
      </c>
      <c s="27">
        <f>ROUND(ROUND(H70,2)*ROUND(G70,3),2)</f>
      </c>
      <c r="O70">
        <f>(I70*21)/100</f>
      </c>
      <c t="s">
        <v>13</v>
      </c>
    </row>
    <row r="71" spans="1:5" ht="12.75">
      <c r="A71" s="28" t="s">
        <v>40</v>
      </c>
      <c r="E71" s="29" t="s">
        <v>513</v>
      </c>
    </row>
    <row r="72" spans="1:5" ht="12.75">
      <c r="A72" s="30" t="s">
        <v>42</v>
      </c>
      <c r="E72" s="31" t="s">
        <v>817</v>
      </c>
    </row>
    <row r="73" spans="1:5" ht="38.25">
      <c r="A73" t="s">
        <v>44</v>
      </c>
      <c r="E73" s="29" t="s">
        <v>515</v>
      </c>
    </row>
    <row r="74" spans="1:16" ht="12.75">
      <c r="A74" s="19" t="s">
        <v>35</v>
      </c>
      <c s="23" t="s">
        <v>98</v>
      </c>
      <c s="23" t="s">
        <v>516</v>
      </c>
      <c s="19" t="s">
        <v>37</v>
      </c>
      <c s="24" t="s">
        <v>517</v>
      </c>
      <c s="25" t="s">
        <v>143</v>
      </c>
      <c s="26">
        <v>12.492</v>
      </c>
      <c s="27">
        <v>0</v>
      </c>
      <c s="27">
        <f>ROUND(ROUND(H74,2)*ROUND(G74,3),2)</f>
      </c>
      <c r="O74">
        <f>(I74*21)/100</f>
      </c>
      <c t="s">
        <v>13</v>
      </c>
    </row>
    <row r="75" spans="1:5" ht="12.75">
      <c r="A75" s="28" t="s">
        <v>40</v>
      </c>
      <c r="E75" s="29" t="s">
        <v>37</v>
      </c>
    </row>
    <row r="76" spans="1:5" ht="12.75">
      <c r="A76" s="30" t="s">
        <v>42</v>
      </c>
      <c r="E76" s="31" t="s">
        <v>818</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68.837</v>
      </c>
      <c s="27">
        <v>0</v>
      </c>
      <c s="27">
        <f>ROUND(ROUND(H83,2)*ROUND(G83,3),2)</f>
      </c>
      <c r="O83">
        <f>(I83*21)/100</f>
      </c>
      <c t="s">
        <v>13</v>
      </c>
    </row>
    <row r="84" spans="1:5" ht="25.5">
      <c r="A84" s="28" t="s">
        <v>40</v>
      </c>
      <c r="E84" s="29" t="s">
        <v>528</v>
      </c>
    </row>
    <row r="85" spans="1:5" ht="12.75">
      <c r="A85" s="30" t="s">
        <v>42</v>
      </c>
      <c r="E85" s="31" t="s">
        <v>819</v>
      </c>
    </row>
    <row r="86" spans="1:5" ht="191.25">
      <c r="A86" t="s">
        <v>44</v>
      </c>
      <c r="E86" s="29" t="s">
        <v>530</v>
      </c>
    </row>
    <row r="87" spans="1:16" ht="25.5">
      <c r="A87" s="19" t="s">
        <v>35</v>
      </c>
      <c s="23" t="s">
        <v>187</v>
      </c>
      <c s="23" t="s">
        <v>531</v>
      </c>
      <c s="19" t="s">
        <v>37</v>
      </c>
      <c s="24" t="s">
        <v>532</v>
      </c>
      <c s="25" t="s">
        <v>48</v>
      </c>
      <c s="26">
        <v>34.419</v>
      </c>
      <c s="27">
        <v>0</v>
      </c>
      <c s="27">
        <f>ROUND(ROUND(H87,2)*ROUND(G87,3),2)</f>
      </c>
      <c r="O87">
        <f>(I87*21)/100</f>
      </c>
      <c t="s">
        <v>13</v>
      </c>
    </row>
    <row r="88" spans="1:5" ht="12.75">
      <c r="A88" s="28" t="s">
        <v>40</v>
      </c>
      <c r="E88" s="29" t="s">
        <v>533</v>
      </c>
    </row>
    <row r="89" spans="1:5" ht="12.75">
      <c r="A89" s="30" t="s">
        <v>42</v>
      </c>
      <c r="E89" s="31" t="s">
        <v>820</v>
      </c>
    </row>
    <row r="90" spans="1:5" ht="191.25">
      <c r="A90" t="s">
        <v>44</v>
      </c>
      <c r="E90" s="29" t="s">
        <v>530</v>
      </c>
    </row>
    <row r="91" spans="1:16" ht="12.75">
      <c r="A91" s="19" t="s">
        <v>35</v>
      </c>
      <c s="23" t="s">
        <v>193</v>
      </c>
      <c s="23" t="s">
        <v>535</v>
      </c>
      <c s="19" t="s">
        <v>37</v>
      </c>
      <c s="24" t="s">
        <v>536</v>
      </c>
      <c s="25" t="s">
        <v>48</v>
      </c>
      <c s="26">
        <v>34.419</v>
      </c>
      <c s="27">
        <v>0</v>
      </c>
      <c s="27">
        <f>ROUND(ROUND(H91,2)*ROUND(G91,3),2)</f>
      </c>
      <c r="O91">
        <f>(I91*21)/100</f>
      </c>
      <c t="s">
        <v>13</v>
      </c>
    </row>
    <row r="92" spans="1:5" ht="12.75">
      <c r="A92" s="28" t="s">
        <v>40</v>
      </c>
      <c r="E92" s="29" t="s">
        <v>537</v>
      </c>
    </row>
    <row r="93" spans="1:5" ht="12.75">
      <c r="A93" s="30" t="s">
        <v>42</v>
      </c>
      <c r="E93" s="31" t="s">
        <v>820</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7.5</v>
      </c>
      <c s="27">
        <v>0</v>
      </c>
      <c s="27">
        <f>ROUND(ROUND(H117,2)*ROUND(G117,3),2)</f>
      </c>
      <c r="O117">
        <f>(I117*21)/100</f>
      </c>
      <c t="s">
        <v>13</v>
      </c>
    </row>
    <row r="118" spans="1:5" ht="38.25">
      <c r="A118" s="28" t="s">
        <v>40</v>
      </c>
      <c r="E118" s="29" t="s">
        <v>564</v>
      </c>
    </row>
    <row r="119" spans="1:5" ht="12.75">
      <c r="A119" s="30" t="s">
        <v>42</v>
      </c>
      <c r="E119" s="31" t="s">
        <v>821</v>
      </c>
    </row>
    <row r="120" spans="1:5" ht="102">
      <c r="A120" t="s">
        <v>44</v>
      </c>
      <c r="E120" s="29" t="s">
        <v>460</v>
      </c>
    </row>
    <row r="121" spans="1:16" ht="12.75">
      <c r="A121" s="19" t="s">
        <v>35</v>
      </c>
      <c s="23" t="s">
        <v>227</v>
      </c>
      <c s="23" t="s">
        <v>566</v>
      </c>
      <c s="19" t="s">
        <v>37</v>
      </c>
      <c s="24" t="s">
        <v>567</v>
      </c>
      <c s="25" t="s">
        <v>143</v>
      </c>
      <c s="26">
        <v>14.2</v>
      </c>
      <c s="27">
        <v>0</v>
      </c>
      <c s="27">
        <f>ROUND(ROUND(H121,2)*ROUND(G121,3),2)</f>
      </c>
      <c r="O121">
        <f>(I121*21)/100</f>
      </c>
      <c t="s">
        <v>13</v>
      </c>
    </row>
    <row r="122" spans="1:5" ht="51">
      <c r="A122" s="28" t="s">
        <v>40</v>
      </c>
      <c r="E122" s="29" t="s">
        <v>805</v>
      </c>
    </row>
    <row r="123" spans="1:5" ht="12.75">
      <c r="A123" s="30" t="s">
        <v>42</v>
      </c>
      <c r="E123" s="31" t="s">
        <v>822</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0+O9+O18+O43+O52+O65+O78+O91</f>
      </c>
      <c t="s">
        <v>12</v>
      </c>
    </row>
    <row r="3" spans="1:16" ht="15" customHeight="1">
      <c r="A3" t="s">
        <v>1</v>
      </c>
      <c s="8" t="s">
        <v>4</v>
      </c>
      <c s="9" t="s">
        <v>5</v>
      </c>
      <c s="1"/>
      <c s="10" t="s">
        <v>6</v>
      </c>
      <c s="1"/>
      <c s="4"/>
      <c s="3" t="s">
        <v>823</v>
      </c>
      <c s="32">
        <f>0+I9+I18+I43+I52+I65+I78+I91</f>
      </c>
      <c r="O3" t="s">
        <v>9</v>
      </c>
      <c t="s">
        <v>13</v>
      </c>
    </row>
    <row r="4" spans="1:16" ht="15" customHeight="1">
      <c r="A4" t="s">
        <v>7</v>
      </c>
      <c s="8" t="s">
        <v>461</v>
      </c>
      <c s="9" t="s">
        <v>462</v>
      </c>
      <c s="1"/>
      <c s="10" t="s">
        <v>463</v>
      </c>
      <c s="1"/>
      <c s="1"/>
      <c s="7"/>
      <c s="7"/>
      <c r="O4" t="s">
        <v>10</v>
      </c>
      <c t="s">
        <v>13</v>
      </c>
    </row>
    <row r="5" spans="1:16" ht="12.75" customHeight="1">
      <c r="A5" t="s">
        <v>464</v>
      </c>
      <c s="12" t="s">
        <v>8</v>
      </c>
      <c s="13" t="s">
        <v>823</v>
      </c>
      <c s="5"/>
      <c s="14" t="s">
        <v>824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39.352</v>
      </c>
      <c s="27">
        <v>0</v>
      </c>
      <c s="27">
        <f>ROUND(ROUND(H10,2)*ROUND(G10,3),2)</f>
      </c>
      <c r="O10">
        <f>(I10*21)/100</f>
      </c>
      <c t="s">
        <v>13</v>
      </c>
    </row>
    <row r="11" spans="1:5" ht="25.5">
      <c r="A11" s="28" t="s">
        <v>40</v>
      </c>
      <c r="E11" s="29" t="s">
        <v>467</v>
      </c>
    </row>
    <row r="12" spans="1:5" ht="38.25">
      <c r="A12" s="30" t="s">
        <v>42</v>
      </c>
      <c r="E12" s="31" t="s">
        <v>825</v>
      </c>
    </row>
    <row r="13" spans="1:5" ht="25.5">
      <c r="A13" t="s">
        <v>44</v>
      </c>
      <c r="E13" s="29" t="s">
        <v>116</v>
      </c>
    </row>
    <row r="14" spans="1:16" ht="12.75">
      <c r="A14" s="19" t="s">
        <v>35</v>
      </c>
      <c s="23" t="s">
        <v>13</v>
      </c>
      <c s="23" t="s">
        <v>122</v>
      </c>
      <c s="19" t="s">
        <v>37</v>
      </c>
      <c s="24" t="s">
        <v>123</v>
      </c>
      <c s="25" t="s">
        <v>113</v>
      </c>
      <c s="26">
        <v>13.75</v>
      </c>
      <c s="27">
        <v>0</v>
      </c>
      <c s="27">
        <f>ROUND(ROUND(H14,2)*ROUND(G14,3),2)</f>
      </c>
      <c r="O14">
        <f>(I14*21)/100</f>
      </c>
      <c t="s">
        <v>13</v>
      </c>
    </row>
    <row r="15" spans="1:5" ht="25.5">
      <c r="A15" s="28" t="s">
        <v>40</v>
      </c>
      <c r="E15" s="29" t="s">
        <v>469</v>
      </c>
    </row>
    <row r="16" spans="1:5" ht="12.75">
      <c r="A16" s="30" t="s">
        <v>42</v>
      </c>
      <c r="E16" s="31" t="s">
        <v>826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10.234</v>
      </c>
      <c s="27">
        <v>0</v>
      </c>
      <c s="27">
        <f>ROUND(ROUND(H19,2)*ROUND(G19,3),2)</f>
      </c>
      <c r="O19">
        <f>(I19*21)/100</f>
      </c>
      <c t="s">
        <v>13</v>
      </c>
    </row>
    <row r="20" spans="1:5" ht="38.25">
      <c r="A20" s="28" t="s">
        <v>40</v>
      </c>
      <c r="E20" s="29" t="s">
        <v>730</v>
      </c>
    </row>
    <row r="21" spans="1:5" ht="12.75">
      <c r="A21" s="30" t="s">
        <v>42</v>
      </c>
      <c r="E21" s="31" t="s">
        <v>827</v>
      </c>
    </row>
    <row r="22" spans="1:5" ht="63.75">
      <c r="A22" t="s">
        <v>44</v>
      </c>
      <c r="E22" s="29" t="s">
        <v>146</v>
      </c>
    </row>
    <row r="23" spans="1:16" ht="12.75">
      <c r="A23" s="19" t="s">
        <v>35</v>
      </c>
      <c s="23" t="s">
        <v>23</v>
      </c>
      <c s="23" t="s">
        <v>473</v>
      </c>
      <c s="19" t="s">
        <v>37</v>
      </c>
      <c s="24" t="s">
        <v>474</v>
      </c>
      <c s="25" t="s">
        <v>143</v>
      </c>
      <c s="26">
        <v>2.5</v>
      </c>
      <c s="27">
        <v>0</v>
      </c>
      <c s="27">
        <f>ROUND(ROUND(H23,2)*ROUND(G23,3),2)</f>
      </c>
      <c r="O23">
        <f>(I23*21)/100</f>
      </c>
      <c t="s">
        <v>13</v>
      </c>
    </row>
    <row r="24" spans="1:5" ht="25.5">
      <c r="A24" s="28" t="s">
        <v>40</v>
      </c>
      <c r="E24" s="29" t="s">
        <v>645</v>
      </c>
    </row>
    <row r="25" spans="1:5" ht="12.75">
      <c r="A25" s="30" t="s">
        <v>42</v>
      </c>
      <c r="E25" s="31" t="s">
        <v>685</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6.495</v>
      </c>
      <c s="27">
        <v>0</v>
      </c>
      <c s="27">
        <f>ROUND(ROUND(H31,2)*ROUND(G31,3),2)</f>
      </c>
      <c r="O31">
        <f>(I31*21)/100</f>
      </c>
      <c t="s">
        <v>13</v>
      </c>
    </row>
    <row r="32" spans="1:5" ht="25.5">
      <c r="A32" s="28" t="s">
        <v>40</v>
      </c>
      <c r="E32" s="29" t="s">
        <v>647</v>
      </c>
    </row>
    <row r="33" spans="1:5" ht="12.75">
      <c r="A33" s="30" t="s">
        <v>42</v>
      </c>
      <c r="E33" s="31" t="s">
        <v>580</v>
      </c>
    </row>
    <row r="34" spans="1:5" ht="318.75">
      <c r="A34" t="s">
        <v>44</v>
      </c>
      <c r="E34" s="29" t="s">
        <v>203</v>
      </c>
    </row>
    <row r="35" spans="1:16" ht="12.75">
      <c r="A35" s="19" t="s">
        <v>35</v>
      </c>
      <c s="23" t="s">
        <v>64</v>
      </c>
      <c s="23" t="s">
        <v>482</v>
      </c>
      <c s="19" t="s">
        <v>37</v>
      </c>
      <c s="24" t="s">
        <v>483</v>
      </c>
      <c s="25" t="s">
        <v>143</v>
      </c>
      <c s="26">
        <v>15.495</v>
      </c>
      <c s="27">
        <v>0</v>
      </c>
      <c s="27">
        <f>ROUND(ROUND(H35,2)*ROUND(G35,3),2)</f>
      </c>
      <c r="O35">
        <f>(I35*21)/100</f>
      </c>
      <c t="s">
        <v>13</v>
      </c>
    </row>
    <row r="36" spans="1:5" ht="12.75">
      <c r="A36" s="28" t="s">
        <v>40</v>
      </c>
      <c r="E36" s="29" t="s">
        <v>37</v>
      </c>
    </row>
    <row r="37" spans="1:5" ht="12.75">
      <c r="A37" s="30" t="s">
        <v>42</v>
      </c>
      <c r="E37" s="31" t="s">
        <v>828</v>
      </c>
    </row>
    <row r="38" spans="1:5" ht="229.5">
      <c r="A38" t="s">
        <v>44</v>
      </c>
      <c r="E38" s="29" t="s">
        <v>486</v>
      </c>
    </row>
    <row r="39" spans="1:16" ht="12.75">
      <c r="A39" s="19" t="s">
        <v>35</v>
      </c>
      <c s="23" t="s">
        <v>69</v>
      </c>
      <c s="23" t="s">
        <v>217</v>
      </c>
      <c s="19" t="s">
        <v>37</v>
      </c>
      <c s="24" t="s">
        <v>218</v>
      </c>
      <c s="25" t="s">
        <v>48</v>
      </c>
      <c s="26">
        <v>10.5</v>
      </c>
      <c s="27">
        <v>0</v>
      </c>
      <c s="27">
        <f>ROUND(ROUND(H39,2)*ROUND(G39,3),2)</f>
      </c>
      <c r="O39">
        <f>(I39*21)/100</f>
      </c>
      <c t="s">
        <v>13</v>
      </c>
    </row>
    <row r="40" spans="1:5" ht="12.75">
      <c r="A40" s="28" t="s">
        <v>40</v>
      </c>
      <c r="E40" s="29" t="s">
        <v>37</v>
      </c>
    </row>
    <row r="41" spans="1:5" ht="12.75">
      <c r="A41" s="30" t="s">
        <v>42</v>
      </c>
      <c r="E41" s="31" t="s">
        <v>829</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2.29</v>
      </c>
      <c s="27">
        <v>0</v>
      </c>
      <c s="27">
        <f>ROUND(ROUND(H44,2)*ROUND(G44,3),2)</f>
      </c>
      <c r="O44">
        <f>(I44*21)/100</f>
      </c>
      <c t="s">
        <v>13</v>
      </c>
    </row>
    <row r="45" spans="1:5" ht="25.5">
      <c r="A45" s="28" t="s">
        <v>40</v>
      </c>
      <c r="E45" s="29" t="s">
        <v>498</v>
      </c>
    </row>
    <row r="46" spans="1:5" ht="12.75">
      <c r="A46" s="30" t="s">
        <v>42</v>
      </c>
      <c r="E46" s="31" t="s">
        <v>830</v>
      </c>
    </row>
    <row r="47" spans="1:5" ht="382.5">
      <c r="A47" t="s">
        <v>44</v>
      </c>
      <c r="E47" s="29" t="s">
        <v>500</v>
      </c>
    </row>
    <row r="48" spans="1:16" ht="12.75">
      <c r="A48" s="19" t="s">
        <v>35</v>
      </c>
      <c s="23" t="s">
        <v>32</v>
      </c>
      <c s="23" t="s">
        <v>276</v>
      </c>
      <c s="19" t="s">
        <v>37</v>
      </c>
      <c s="24" t="s">
        <v>277</v>
      </c>
      <c s="25" t="s">
        <v>113</v>
      </c>
      <c s="26">
        <v>0.344</v>
      </c>
      <c s="27">
        <v>0</v>
      </c>
      <c s="27">
        <f>ROUND(ROUND(H48,2)*ROUND(G48,3),2)</f>
      </c>
      <c r="O48">
        <f>(I48*21)/100</f>
      </c>
      <c t="s">
        <v>13</v>
      </c>
    </row>
    <row r="49" spans="1:5" ht="12.75">
      <c r="A49" s="28" t="s">
        <v>40</v>
      </c>
      <c r="E49" s="29" t="s">
        <v>37</v>
      </c>
    </row>
    <row r="50" spans="1:5" ht="12.75">
      <c r="A50" s="30" t="s">
        <v>42</v>
      </c>
      <c r="E50" s="31" t="s">
        <v>831</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3.2</v>
      </c>
      <c s="27">
        <v>0</v>
      </c>
      <c s="27">
        <f>ROUND(ROUND(H53,2)*ROUND(G53,3),2)</f>
      </c>
      <c r="O53">
        <f>(I53*21)/100</f>
      </c>
      <c t="s">
        <v>13</v>
      </c>
    </row>
    <row r="54" spans="1:5" ht="25.5">
      <c r="A54" s="28" t="s">
        <v>40</v>
      </c>
      <c r="E54" s="29" t="s">
        <v>506</v>
      </c>
    </row>
    <row r="55" spans="1:5" ht="12.75">
      <c r="A55" s="30" t="s">
        <v>42</v>
      </c>
      <c r="E55" s="31" t="s">
        <v>653</v>
      </c>
    </row>
    <row r="56" spans="1:5" ht="369.75">
      <c r="A56" t="s">
        <v>44</v>
      </c>
      <c r="E56" s="29" t="s">
        <v>298</v>
      </c>
    </row>
    <row r="57" spans="1:16" ht="12.75">
      <c r="A57" s="19" t="s">
        <v>35</v>
      </c>
      <c s="23" t="s">
        <v>79</v>
      </c>
      <c s="23" t="s">
        <v>511</v>
      </c>
      <c s="19" t="s">
        <v>37</v>
      </c>
      <c s="24" t="s">
        <v>512</v>
      </c>
      <c s="25" t="s">
        <v>143</v>
      </c>
      <c s="26">
        <v>16.7</v>
      </c>
      <c s="27">
        <v>0</v>
      </c>
      <c s="27">
        <f>ROUND(ROUND(H57,2)*ROUND(G57,3),2)</f>
      </c>
      <c r="O57">
        <f>(I57*21)/100</f>
      </c>
      <c t="s">
        <v>13</v>
      </c>
    </row>
    <row r="58" spans="1:5" ht="12.75">
      <c r="A58" s="28" t="s">
        <v>40</v>
      </c>
      <c r="E58" s="29" t="s">
        <v>513</v>
      </c>
    </row>
    <row r="59" spans="1:5" ht="12.75">
      <c r="A59" s="30" t="s">
        <v>42</v>
      </c>
      <c r="E59" s="31" t="s">
        <v>832</v>
      </c>
    </row>
    <row r="60" spans="1:5" ht="38.25">
      <c r="A60" t="s">
        <v>44</v>
      </c>
      <c r="E60" s="29" t="s">
        <v>515</v>
      </c>
    </row>
    <row r="61" spans="1:16" ht="12.75">
      <c r="A61" s="19" t="s">
        <v>35</v>
      </c>
      <c s="23" t="s">
        <v>83</v>
      </c>
      <c s="23" t="s">
        <v>516</v>
      </c>
      <c s="19" t="s">
        <v>37</v>
      </c>
      <c s="24" t="s">
        <v>517</v>
      </c>
      <c s="25" t="s">
        <v>143</v>
      </c>
      <c s="26">
        <v>2.796</v>
      </c>
      <c s="27">
        <v>0</v>
      </c>
      <c s="27">
        <f>ROUND(ROUND(H61,2)*ROUND(G61,3),2)</f>
      </c>
      <c r="O61">
        <f>(I61*21)/100</f>
      </c>
      <c t="s">
        <v>13</v>
      </c>
    </row>
    <row r="62" spans="1:5" ht="12.75">
      <c r="A62" s="28" t="s">
        <v>40</v>
      </c>
      <c r="E62" s="29" t="s">
        <v>37</v>
      </c>
    </row>
    <row r="63" spans="1:5" ht="38.25">
      <c r="A63" s="30" t="s">
        <v>42</v>
      </c>
      <c r="E63" s="31" t="s">
        <v>833</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21.598</v>
      </c>
      <c s="27">
        <v>0</v>
      </c>
      <c s="27">
        <f>ROUND(ROUND(H66,2)*ROUND(G66,3),2)</f>
      </c>
      <c r="O66">
        <f>(I66*21)/100</f>
      </c>
      <c t="s">
        <v>13</v>
      </c>
    </row>
    <row r="67" spans="1:5" ht="25.5">
      <c r="A67" s="28" t="s">
        <v>40</v>
      </c>
      <c r="E67" s="29" t="s">
        <v>528</v>
      </c>
    </row>
    <row r="68" spans="1:5" ht="12.75">
      <c r="A68" s="30" t="s">
        <v>42</v>
      </c>
      <c r="E68" s="31" t="s">
        <v>834</v>
      </c>
    </row>
    <row r="69" spans="1:5" ht="191.25">
      <c r="A69" t="s">
        <v>44</v>
      </c>
      <c r="E69" s="29" t="s">
        <v>530</v>
      </c>
    </row>
    <row r="70" spans="1:16" ht="25.5">
      <c r="A70" s="19" t="s">
        <v>35</v>
      </c>
      <c s="23" t="s">
        <v>92</v>
      </c>
      <c s="23" t="s">
        <v>531</v>
      </c>
      <c s="19" t="s">
        <v>37</v>
      </c>
      <c s="24" t="s">
        <v>532</v>
      </c>
      <c s="25" t="s">
        <v>48</v>
      </c>
      <c s="26">
        <v>10.799</v>
      </c>
      <c s="27">
        <v>0</v>
      </c>
      <c s="27">
        <f>ROUND(ROUND(H70,2)*ROUND(G70,3),2)</f>
      </c>
      <c r="O70">
        <f>(I70*21)/100</f>
      </c>
      <c t="s">
        <v>13</v>
      </c>
    </row>
    <row r="71" spans="1:5" ht="12.75">
      <c r="A71" s="28" t="s">
        <v>40</v>
      </c>
      <c r="E71" s="29" t="s">
        <v>533</v>
      </c>
    </row>
    <row r="72" spans="1:5" ht="12.75">
      <c r="A72" s="30" t="s">
        <v>42</v>
      </c>
      <c r="E72" s="31" t="s">
        <v>835</v>
      </c>
    </row>
    <row r="73" spans="1:5" ht="191.25">
      <c r="A73" t="s">
        <v>44</v>
      </c>
      <c r="E73" s="29" t="s">
        <v>530</v>
      </c>
    </row>
    <row r="74" spans="1:16" ht="12.75">
      <c r="A74" s="19" t="s">
        <v>35</v>
      </c>
      <c s="23" t="s">
        <v>98</v>
      </c>
      <c s="23" t="s">
        <v>535</v>
      </c>
      <c s="19" t="s">
        <v>37</v>
      </c>
      <c s="24" t="s">
        <v>536</v>
      </c>
      <c s="25" t="s">
        <v>48</v>
      </c>
      <c s="26">
        <v>10.799</v>
      </c>
      <c s="27">
        <v>0</v>
      </c>
      <c s="27">
        <f>ROUND(ROUND(H74,2)*ROUND(G74,3),2)</f>
      </c>
      <c r="O74">
        <f>(I74*21)/100</f>
      </c>
      <c t="s">
        <v>13</v>
      </c>
    </row>
    <row r="75" spans="1:5" ht="12.75">
      <c r="A75" s="28" t="s">
        <v>40</v>
      </c>
      <c r="E75" s="29" t="s">
        <v>537</v>
      </c>
    </row>
    <row r="76" spans="1:5" ht="12.75">
      <c r="A76" s="30" t="s">
        <v>42</v>
      </c>
      <c r="E76" s="31" t="s">
        <v>835</v>
      </c>
    </row>
    <row r="77" spans="1:5" ht="38.25">
      <c r="A77" t="s">
        <v>44</v>
      </c>
      <c r="E77" s="29" t="s">
        <v>538</v>
      </c>
    </row>
    <row r="78" spans="1:18" ht="12.75" customHeight="1">
      <c r="A78" s="5" t="s">
        <v>33</v>
      </c>
      <c s="5"/>
      <c s="35" t="s">
        <v>69</v>
      </c>
      <c s="5"/>
      <c s="21" t="s">
        <v>539</v>
      </c>
      <c s="5"/>
      <c s="5"/>
      <c s="5"/>
      <c s="36">
        <f>0+Q78</f>
      </c>
      <c r="O78">
        <f>0+R78</f>
      </c>
      <c r="Q78">
        <f>0+I79+I83+I87</f>
      </c>
      <c>
        <f>0+O79+O83+O87</f>
      </c>
    </row>
    <row r="79" spans="1:16" ht="12.75">
      <c r="A79" s="19" t="s">
        <v>35</v>
      </c>
      <c s="23" t="s">
        <v>104</v>
      </c>
      <c s="23" t="s">
        <v>544</v>
      </c>
      <c s="19" t="s">
        <v>37</v>
      </c>
      <c s="24" t="s">
        <v>545</v>
      </c>
      <c s="25" t="s">
        <v>166</v>
      </c>
      <c s="26">
        <v>10</v>
      </c>
      <c s="27">
        <v>0</v>
      </c>
      <c s="27">
        <f>ROUND(ROUND(H79,2)*ROUND(G79,3),2)</f>
      </c>
      <c r="O79">
        <f>(I79*21)/100</f>
      </c>
      <c t="s">
        <v>13</v>
      </c>
    </row>
    <row r="80" spans="1:5" ht="12.75">
      <c r="A80" s="28" t="s">
        <v>40</v>
      </c>
      <c r="E80" s="29" t="s">
        <v>546</v>
      </c>
    </row>
    <row r="81" spans="1:5" ht="12.75">
      <c r="A81" s="30" t="s">
        <v>42</v>
      </c>
      <c r="E81" s="31" t="s">
        <v>579</v>
      </c>
    </row>
    <row r="82" spans="1:5" ht="242.25">
      <c r="A82" t="s">
        <v>44</v>
      </c>
      <c r="E82" s="29" t="s">
        <v>548</v>
      </c>
    </row>
    <row r="83" spans="1:16" ht="12.75">
      <c r="A83" s="19" t="s">
        <v>35</v>
      </c>
      <c s="23" t="s">
        <v>184</v>
      </c>
      <c s="23" t="s">
        <v>549</v>
      </c>
      <c s="19" t="s">
        <v>37</v>
      </c>
      <c s="24" t="s">
        <v>550</v>
      </c>
      <c s="25" t="s">
        <v>95</v>
      </c>
      <c s="26">
        <v>1</v>
      </c>
      <c s="27">
        <v>0</v>
      </c>
      <c s="27">
        <f>ROUND(ROUND(H83,2)*ROUND(G83,3),2)</f>
      </c>
      <c r="O83">
        <f>(I83*21)/100</f>
      </c>
      <c t="s">
        <v>13</v>
      </c>
    </row>
    <row r="84" spans="1:5" ht="25.5">
      <c r="A84" s="28" t="s">
        <v>40</v>
      </c>
      <c r="E84" s="29" t="s">
        <v>551</v>
      </c>
    </row>
    <row r="85" spans="1:5" ht="12.75">
      <c r="A85" s="30" t="s">
        <v>42</v>
      </c>
      <c r="E85" s="31" t="s">
        <v>552</v>
      </c>
    </row>
    <row r="86" spans="1:5" ht="242.25">
      <c r="A86" t="s">
        <v>44</v>
      </c>
      <c r="E86" s="29" t="s">
        <v>553</v>
      </c>
    </row>
    <row r="87" spans="1:16" ht="12.75">
      <c r="A87" s="19" t="s">
        <v>35</v>
      </c>
      <c s="23" t="s">
        <v>187</v>
      </c>
      <c s="23" t="s">
        <v>554</v>
      </c>
      <c s="19" t="s">
        <v>37</v>
      </c>
      <c s="24" t="s">
        <v>555</v>
      </c>
      <c s="25" t="s">
        <v>143</v>
      </c>
      <c s="26">
        <v>1.2</v>
      </c>
      <c s="27">
        <v>0</v>
      </c>
      <c s="27">
        <f>ROUND(ROUND(H87,2)*ROUND(G87,3),2)</f>
      </c>
      <c r="O87">
        <f>(I87*21)/100</f>
      </c>
      <c t="s">
        <v>13</v>
      </c>
    </row>
    <row r="88" spans="1:5" ht="12.75">
      <c r="A88" s="28" t="s">
        <v>40</v>
      </c>
      <c r="E88" s="29" t="s">
        <v>556</v>
      </c>
    </row>
    <row r="89" spans="1:5" ht="12.75">
      <c r="A89" s="30" t="s">
        <v>42</v>
      </c>
      <c r="E89" s="31" t="s">
        <v>836</v>
      </c>
    </row>
    <row r="90" spans="1:5" ht="369.75">
      <c r="A90" t="s">
        <v>44</v>
      </c>
      <c r="E90" s="29" t="s">
        <v>298</v>
      </c>
    </row>
    <row r="91" spans="1:18" ht="12.75" customHeight="1">
      <c r="A91" s="5" t="s">
        <v>33</v>
      </c>
      <c s="5"/>
      <c s="35" t="s">
        <v>30</v>
      </c>
      <c s="5"/>
      <c s="21" t="s">
        <v>387</v>
      </c>
      <c s="5"/>
      <c s="5"/>
      <c s="5"/>
      <c s="36">
        <f>0+Q91</f>
      </c>
      <c r="O91">
        <f>0+R91</f>
      </c>
      <c r="Q91">
        <f>0+I92+I96+I100</f>
      </c>
      <c>
        <f>0+O92+O96+O100</f>
      </c>
    </row>
    <row r="92" spans="1:16" ht="12.75">
      <c r="A92" s="19" t="s">
        <v>35</v>
      </c>
      <c s="23" t="s">
        <v>193</v>
      </c>
      <c s="23" t="s">
        <v>558</v>
      </c>
      <c s="19" t="s">
        <v>37</v>
      </c>
      <c s="24" t="s">
        <v>559</v>
      </c>
      <c s="25" t="s">
        <v>166</v>
      </c>
      <c s="26">
        <v>5.1</v>
      </c>
      <c s="27">
        <v>0</v>
      </c>
      <c s="27">
        <f>ROUND(ROUND(H92,2)*ROUND(G92,3),2)</f>
      </c>
      <c r="O92">
        <f>(I92*21)/100</f>
      </c>
      <c t="s">
        <v>13</v>
      </c>
    </row>
    <row r="93" spans="1:5" ht="12.75">
      <c r="A93" s="28" t="s">
        <v>40</v>
      </c>
      <c r="E93" s="29" t="s">
        <v>37</v>
      </c>
    </row>
    <row r="94" spans="1:5" ht="12.75">
      <c r="A94" s="30" t="s">
        <v>42</v>
      </c>
      <c r="E94" s="31" t="s">
        <v>837</v>
      </c>
    </row>
    <row r="95" spans="1:5" ht="63.75">
      <c r="A95" t="s">
        <v>44</v>
      </c>
      <c r="E95" s="29" t="s">
        <v>561</v>
      </c>
    </row>
    <row r="96" spans="1:16" ht="12.75">
      <c r="A96" s="19" t="s">
        <v>35</v>
      </c>
      <c s="23" t="s">
        <v>198</v>
      </c>
      <c s="23" t="s">
        <v>562</v>
      </c>
      <c s="19" t="s">
        <v>37</v>
      </c>
      <c s="24" t="s">
        <v>563</v>
      </c>
      <c s="25" t="s">
        <v>143</v>
      </c>
      <c s="26">
        <v>4.2</v>
      </c>
      <c s="27">
        <v>0</v>
      </c>
      <c s="27">
        <f>ROUND(ROUND(H96,2)*ROUND(G96,3),2)</f>
      </c>
      <c r="O96">
        <f>(I96*21)/100</f>
      </c>
      <c t="s">
        <v>13</v>
      </c>
    </row>
    <row r="97" spans="1:5" ht="38.25">
      <c r="A97" s="28" t="s">
        <v>40</v>
      </c>
      <c r="E97" s="29" t="s">
        <v>590</v>
      </c>
    </row>
    <row r="98" spans="1:5" ht="12.75">
      <c r="A98" s="30" t="s">
        <v>42</v>
      </c>
      <c r="E98" s="31" t="s">
        <v>838</v>
      </c>
    </row>
    <row r="99" spans="1:5" ht="102">
      <c r="A99" t="s">
        <v>44</v>
      </c>
      <c r="E99" s="29" t="s">
        <v>460</v>
      </c>
    </row>
    <row r="100" spans="1:16" ht="12.75">
      <c r="A100" s="19" t="s">
        <v>35</v>
      </c>
      <c s="23" t="s">
        <v>204</v>
      </c>
      <c s="23" t="s">
        <v>566</v>
      </c>
      <c s="19" t="s">
        <v>37</v>
      </c>
      <c s="24" t="s">
        <v>567</v>
      </c>
      <c s="25" t="s">
        <v>143</v>
      </c>
      <c s="26">
        <v>5.5</v>
      </c>
      <c s="27">
        <v>0</v>
      </c>
      <c s="27">
        <f>ROUND(ROUND(H100,2)*ROUND(G100,3),2)</f>
      </c>
      <c r="O100">
        <f>(I100*21)/100</f>
      </c>
      <c t="s">
        <v>13</v>
      </c>
    </row>
    <row r="101" spans="1:5" ht="51">
      <c r="A101" s="28" t="s">
        <v>40</v>
      </c>
      <c r="E101" s="29" t="s">
        <v>568</v>
      </c>
    </row>
    <row r="102" spans="1:5" ht="12.75">
      <c r="A102" s="30" t="s">
        <v>42</v>
      </c>
      <c r="E102" s="31" t="s">
        <v>839</v>
      </c>
    </row>
    <row r="103" spans="1:5" ht="102">
      <c r="A103" t="s">
        <v>44</v>
      </c>
      <c r="E103"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840</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840</v>
      </c>
      <c s="5"/>
      <c s="14" t="s">
        <v>841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180.648</v>
      </c>
      <c s="27">
        <v>0</v>
      </c>
      <c s="27">
        <f>ROUND(ROUND(H10,2)*ROUND(G10,3),2)</f>
      </c>
      <c r="O10">
        <f>(I10*21)/100</f>
      </c>
      <c t="s">
        <v>13</v>
      </c>
    </row>
    <row r="11" spans="1:5" ht="25.5">
      <c r="A11" s="28" t="s">
        <v>40</v>
      </c>
      <c r="E11" s="29" t="s">
        <v>467</v>
      </c>
    </row>
    <row r="12" spans="1:5" ht="38.25">
      <c r="A12" s="30" t="s">
        <v>42</v>
      </c>
      <c r="E12" s="31" t="s">
        <v>842</v>
      </c>
    </row>
    <row r="13" spans="1:5" ht="25.5">
      <c r="A13" t="s">
        <v>44</v>
      </c>
      <c r="E13" s="29" t="s">
        <v>116</v>
      </c>
    </row>
    <row r="14" spans="1:16" ht="12.75">
      <c r="A14" s="19" t="s">
        <v>35</v>
      </c>
      <c s="23" t="s">
        <v>13</v>
      </c>
      <c s="23" t="s">
        <v>122</v>
      </c>
      <c s="19" t="s">
        <v>37</v>
      </c>
      <c s="24" t="s">
        <v>123</v>
      </c>
      <c s="25" t="s">
        <v>113</v>
      </c>
      <c s="26">
        <v>31.25</v>
      </c>
      <c s="27">
        <v>0</v>
      </c>
      <c s="27">
        <f>ROUND(ROUND(H14,2)*ROUND(G14,3),2)</f>
      </c>
      <c r="O14">
        <f>(I14*21)/100</f>
      </c>
      <c t="s">
        <v>13</v>
      </c>
    </row>
    <row r="15" spans="1:5" ht="25.5">
      <c r="A15" s="28" t="s">
        <v>40</v>
      </c>
      <c r="E15" s="29" t="s">
        <v>469</v>
      </c>
    </row>
    <row r="16" spans="1:5" ht="12.75">
      <c r="A16" s="30" t="s">
        <v>42</v>
      </c>
      <c r="E16" s="31" t="s">
        <v>843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75.599</v>
      </c>
      <c s="27">
        <v>0</v>
      </c>
      <c s="27">
        <f>ROUND(ROUND(H19,2)*ROUND(G19,3),2)</f>
      </c>
      <c r="O19">
        <f>(I19*21)/100</f>
      </c>
      <c t="s">
        <v>13</v>
      </c>
    </row>
    <row r="20" spans="1:5" ht="38.25">
      <c r="A20" s="28" t="s">
        <v>40</v>
      </c>
      <c r="E20" s="29" t="s">
        <v>643</v>
      </c>
    </row>
    <row r="21" spans="1:5" ht="12.75">
      <c r="A21" s="30" t="s">
        <v>42</v>
      </c>
      <c r="E21" s="31" t="s">
        <v>844</v>
      </c>
    </row>
    <row r="22" spans="1:5" ht="63.75">
      <c r="A22" t="s">
        <v>44</v>
      </c>
      <c r="E22" s="29" t="s">
        <v>146</v>
      </c>
    </row>
    <row r="23" spans="1:16" ht="12.75">
      <c r="A23" s="19" t="s">
        <v>35</v>
      </c>
      <c s="23" t="s">
        <v>23</v>
      </c>
      <c s="23" t="s">
        <v>473</v>
      </c>
      <c s="19" t="s">
        <v>37</v>
      </c>
      <c s="24" t="s">
        <v>474</v>
      </c>
      <c s="25" t="s">
        <v>143</v>
      </c>
      <c s="26">
        <v>14.1</v>
      </c>
      <c s="27">
        <v>0</v>
      </c>
      <c s="27">
        <f>ROUND(ROUND(H23,2)*ROUND(G23,3),2)</f>
      </c>
      <c r="O23">
        <f>(I23*21)/100</f>
      </c>
      <c t="s">
        <v>13</v>
      </c>
    </row>
    <row r="24" spans="1:5" ht="25.5">
      <c r="A24" s="28" t="s">
        <v>40</v>
      </c>
      <c r="E24" s="29" t="s">
        <v>645</v>
      </c>
    </row>
    <row r="25" spans="1:5" ht="12.75">
      <c r="A25" s="30" t="s">
        <v>42</v>
      </c>
      <c r="E25" s="31" t="s">
        <v>845</v>
      </c>
    </row>
    <row r="26" spans="1:5" ht="38.25">
      <c r="A26" t="s">
        <v>44</v>
      </c>
      <c r="E26" s="29" t="s">
        <v>477</v>
      </c>
    </row>
    <row r="27" spans="1:16" ht="12.75">
      <c r="A27" s="19" t="s">
        <v>35</v>
      </c>
      <c s="23" t="s">
        <v>25</v>
      </c>
      <c s="23" t="s">
        <v>478</v>
      </c>
      <c s="19" t="s">
        <v>37</v>
      </c>
      <c s="24" t="s">
        <v>479</v>
      </c>
      <c s="25" t="s">
        <v>143</v>
      </c>
      <c s="26">
        <v>14.25</v>
      </c>
      <c s="27">
        <v>0</v>
      </c>
      <c s="27">
        <f>ROUND(ROUND(H27,2)*ROUND(G27,3),2)</f>
      </c>
      <c r="O27">
        <f>(I27*21)/100</f>
      </c>
      <c t="s">
        <v>13</v>
      </c>
    </row>
    <row r="28" spans="1:5" ht="25.5">
      <c r="A28" s="28" t="s">
        <v>40</v>
      </c>
      <c r="E28" s="29" t="s">
        <v>647</v>
      </c>
    </row>
    <row r="29" spans="1:5" ht="12.75">
      <c r="A29" s="30" t="s">
        <v>42</v>
      </c>
      <c r="E29" s="31" t="s">
        <v>846</v>
      </c>
    </row>
    <row r="30" spans="1:5" ht="318.75">
      <c r="A30" t="s">
        <v>44</v>
      </c>
      <c r="E30" s="29" t="s">
        <v>203</v>
      </c>
    </row>
    <row r="31" spans="1:16" ht="12.75">
      <c r="A31" s="19" t="s">
        <v>35</v>
      </c>
      <c s="23" t="s">
        <v>27</v>
      </c>
      <c s="23" t="s">
        <v>482</v>
      </c>
      <c s="19" t="s">
        <v>37</v>
      </c>
      <c s="24" t="s">
        <v>483</v>
      </c>
      <c s="25" t="s">
        <v>143</v>
      </c>
      <c s="26">
        <v>55.005</v>
      </c>
      <c s="27">
        <v>0</v>
      </c>
      <c s="27">
        <f>ROUND(ROUND(H31,2)*ROUND(G31,3),2)</f>
      </c>
      <c r="O31">
        <f>(I31*21)/100</f>
      </c>
      <c t="s">
        <v>13</v>
      </c>
    </row>
    <row r="32" spans="1:5" ht="12.75">
      <c r="A32" s="28" t="s">
        <v>40</v>
      </c>
      <c r="E32" s="29" t="s">
        <v>37</v>
      </c>
    </row>
    <row r="33" spans="1:5" ht="12.75">
      <c r="A33" s="30" t="s">
        <v>42</v>
      </c>
      <c r="E33" s="31" t="s">
        <v>847</v>
      </c>
    </row>
    <row r="34" spans="1:5" ht="229.5">
      <c r="A34" t="s">
        <v>44</v>
      </c>
      <c r="E34" s="29" t="s">
        <v>486</v>
      </c>
    </row>
    <row r="35" spans="1:16" ht="12.75">
      <c r="A35" s="19" t="s">
        <v>35</v>
      </c>
      <c s="23" t="s">
        <v>64</v>
      </c>
      <c s="23" t="s">
        <v>217</v>
      </c>
      <c s="19" t="s">
        <v>37</v>
      </c>
      <c s="24" t="s">
        <v>218</v>
      </c>
      <c s="25" t="s">
        <v>48</v>
      </c>
      <c s="26">
        <v>51.93</v>
      </c>
      <c s="27">
        <v>0</v>
      </c>
      <c s="27">
        <f>ROUND(ROUND(H35,2)*ROUND(G35,3),2)</f>
      </c>
      <c r="O35">
        <f>(I35*21)/100</f>
      </c>
      <c t="s">
        <v>13</v>
      </c>
    </row>
    <row r="36" spans="1:5" ht="12.75">
      <c r="A36" s="28" t="s">
        <v>40</v>
      </c>
      <c r="E36" s="29" t="s">
        <v>37</v>
      </c>
    </row>
    <row r="37" spans="1:5" ht="12.75">
      <c r="A37" s="30" t="s">
        <v>42</v>
      </c>
      <c r="E37" s="31" t="s">
        <v>848</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3.211</v>
      </c>
      <c s="27">
        <v>0</v>
      </c>
      <c s="27">
        <f>ROUND(ROUND(H49,2)*ROUND(G49,3),2)</f>
      </c>
      <c r="O49">
        <f>(I49*21)/100</f>
      </c>
      <c t="s">
        <v>13</v>
      </c>
    </row>
    <row r="50" spans="1:5" ht="25.5">
      <c r="A50" s="28" t="s">
        <v>40</v>
      </c>
      <c r="E50" s="29" t="s">
        <v>498</v>
      </c>
    </row>
    <row r="51" spans="1:5" ht="12.75">
      <c r="A51" s="30" t="s">
        <v>42</v>
      </c>
      <c r="E51" s="31" t="s">
        <v>849</v>
      </c>
    </row>
    <row r="52" spans="1:5" ht="382.5">
      <c r="A52" t="s">
        <v>44</v>
      </c>
      <c r="E52" s="29" t="s">
        <v>500</v>
      </c>
    </row>
    <row r="53" spans="1:16" ht="12.75">
      <c r="A53" s="19" t="s">
        <v>35</v>
      </c>
      <c s="23" t="s">
        <v>75</v>
      </c>
      <c s="23" t="s">
        <v>276</v>
      </c>
      <c s="19" t="s">
        <v>37</v>
      </c>
      <c s="24" t="s">
        <v>277</v>
      </c>
      <c s="25" t="s">
        <v>113</v>
      </c>
      <c s="26">
        <v>0.482</v>
      </c>
      <c s="27">
        <v>0</v>
      </c>
      <c s="27">
        <f>ROUND(ROUND(H53,2)*ROUND(G53,3),2)</f>
      </c>
      <c r="O53">
        <f>(I53*21)/100</f>
      </c>
      <c t="s">
        <v>13</v>
      </c>
    </row>
    <row r="54" spans="1:5" ht="12.75">
      <c r="A54" s="28" t="s">
        <v>40</v>
      </c>
      <c r="E54" s="29" t="s">
        <v>37</v>
      </c>
    </row>
    <row r="55" spans="1:5" ht="12.75">
      <c r="A55" s="30" t="s">
        <v>42</v>
      </c>
      <c r="E55" s="31" t="s">
        <v>850</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851</v>
      </c>
      <c s="19" t="s">
        <v>37</v>
      </c>
      <c s="24" t="s">
        <v>852</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38.5</v>
      </c>
      <c s="27">
        <v>0</v>
      </c>
      <c s="27">
        <f>ROUND(ROUND(H70,2)*ROUND(G70,3),2)</f>
      </c>
      <c r="O70">
        <f>(I70*21)/100</f>
      </c>
      <c t="s">
        <v>13</v>
      </c>
    </row>
    <row r="71" spans="1:5" ht="12.75">
      <c r="A71" s="28" t="s">
        <v>40</v>
      </c>
      <c r="E71" s="29" t="s">
        <v>513</v>
      </c>
    </row>
    <row r="72" spans="1:5" ht="12.75">
      <c r="A72" s="30" t="s">
        <v>42</v>
      </c>
      <c r="E72" s="31" t="s">
        <v>853</v>
      </c>
    </row>
    <row r="73" spans="1:5" ht="38.25">
      <c r="A73" t="s">
        <v>44</v>
      </c>
      <c r="E73" s="29" t="s">
        <v>515</v>
      </c>
    </row>
    <row r="74" spans="1:16" ht="12.75">
      <c r="A74" s="19" t="s">
        <v>35</v>
      </c>
      <c s="23" t="s">
        <v>98</v>
      </c>
      <c s="23" t="s">
        <v>516</v>
      </c>
      <c s="19" t="s">
        <v>37</v>
      </c>
      <c s="24" t="s">
        <v>517</v>
      </c>
      <c s="25" t="s">
        <v>143</v>
      </c>
      <c s="26">
        <v>13.2</v>
      </c>
      <c s="27">
        <v>0</v>
      </c>
      <c s="27">
        <f>ROUND(ROUND(H74,2)*ROUND(G74,3),2)</f>
      </c>
      <c r="O74">
        <f>(I74*21)/100</f>
      </c>
      <c t="s">
        <v>13</v>
      </c>
    </row>
    <row r="75" spans="1:5" ht="12.75">
      <c r="A75" s="28" t="s">
        <v>40</v>
      </c>
      <c r="E75" s="29" t="s">
        <v>37</v>
      </c>
    </row>
    <row r="76" spans="1:5" ht="12.75">
      <c r="A76" s="30" t="s">
        <v>42</v>
      </c>
      <c r="E76" s="31" t="s">
        <v>854</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80.542</v>
      </c>
      <c s="27">
        <v>0</v>
      </c>
      <c s="27">
        <f>ROUND(ROUND(H83,2)*ROUND(G83,3),2)</f>
      </c>
      <c r="O83">
        <f>(I83*21)/100</f>
      </c>
      <c t="s">
        <v>13</v>
      </c>
    </row>
    <row r="84" spans="1:5" ht="25.5">
      <c r="A84" s="28" t="s">
        <v>40</v>
      </c>
      <c r="E84" s="29" t="s">
        <v>528</v>
      </c>
    </row>
    <row r="85" spans="1:5" ht="12.75">
      <c r="A85" s="30" t="s">
        <v>42</v>
      </c>
      <c r="E85" s="31" t="s">
        <v>855</v>
      </c>
    </row>
    <row r="86" spans="1:5" ht="191.25">
      <c r="A86" t="s">
        <v>44</v>
      </c>
      <c r="E86" s="29" t="s">
        <v>530</v>
      </c>
    </row>
    <row r="87" spans="1:16" ht="25.5">
      <c r="A87" s="19" t="s">
        <v>35</v>
      </c>
      <c s="23" t="s">
        <v>187</v>
      </c>
      <c s="23" t="s">
        <v>531</v>
      </c>
      <c s="19" t="s">
        <v>37</v>
      </c>
      <c s="24" t="s">
        <v>532</v>
      </c>
      <c s="25" t="s">
        <v>48</v>
      </c>
      <c s="26">
        <v>40.271</v>
      </c>
      <c s="27">
        <v>0</v>
      </c>
      <c s="27">
        <f>ROUND(ROUND(H87,2)*ROUND(G87,3),2)</f>
      </c>
      <c r="O87">
        <f>(I87*21)/100</f>
      </c>
      <c t="s">
        <v>13</v>
      </c>
    </row>
    <row r="88" spans="1:5" ht="12.75">
      <c r="A88" s="28" t="s">
        <v>40</v>
      </c>
      <c r="E88" s="29" t="s">
        <v>533</v>
      </c>
    </row>
    <row r="89" spans="1:5" ht="12.75">
      <c r="A89" s="30" t="s">
        <v>42</v>
      </c>
      <c r="E89" s="31" t="s">
        <v>856</v>
      </c>
    </row>
    <row r="90" spans="1:5" ht="191.25">
      <c r="A90" t="s">
        <v>44</v>
      </c>
      <c r="E90" s="29" t="s">
        <v>530</v>
      </c>
    </row>
    <row r="91" spans="1:16" ht="12.75">
      <c r="A91" s="19" t="s">
        <v>35</v>
      </c>
      <c s="23" t="s">
        <v>193</v>
      </c>
      <c s="23" t="s">
        <v>535</v>
      </c>
      <c s="19" t="s">
        <v>37</v>
      </c>
      <c s="24" t="s">
        <v>536</v>
      </c>
      <c s="25" t="s">
        <v>48</v>
      </c>
      <c s="26">
        <v>40.271</v>
      </c>
      <c s="27">
        <v>0</v>
      </c>
      <c s="27">
        <f>ROUND(ROUND(H91,2)*ROUND(G91,3),2)</f>
      </c>
      <c r="O91">
        <f>(I91*21)/100</f>
      </c>
      <c t="s">
        <v>13</v>
      </c>
    </row>
    <row r="92" spans="1:5" ht="12.75">
      <c r="A92" s="28" t="s">
        <v>40</v>
      </c>
      <c r="E92" s="29" t="s">
        <v>537</v>
      </c>
    </row>
    <row r="93" spans="1:5" ht="12.75">
      <c r="A93" s="30" t="s">
        <v>42</v>
      </c>
      <c r="E93" s="31" t="s">
        <v>856</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10</v>
      </c>
      <c s="27">
        <v>0</v>
      </c>
      <c s="27">
        <f>ROUND(ROUND(H96,2)*ROUND(G96,3),2)</f>
      </c>
      <c r="O96">
        <f>(I96*21)/100</f>
      </c>
      <c t="s">
        <v>13</v>
      </c>
    </row>
    <row r="97" spans="1:5" ht="12.75">
      <c r="A97" s="28" t="s">
        <v>40</v>
      </c>
      <c r="E97" s="29" t="s">
        <v>37</v>
      </c>
    </row>
    <row r="98" spans="1:5" ht="12.75">
      <c r="A98" s="30" t="s">
        <v>42</v>
      </c>
      <c r="E98" s="31" t="s">
        <v>579</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857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8.6</v>
      </c>
      <c s="27">
        <v>0</v>
      </c>
      <c s="27">
        <f>ROUND(ROUND(H117,2)*ROUND(G117,3),2)</f>
      </c>
      <c r="O117">
        <f>(I117*21)/100</f>
      </c>
      <c t="s">
        <v>13</v>
      </c>
    </row>
    <row r="118" spans="1:5" ht="38.25">
      <c r="A118" s="28" t="s">
        <v>40</v>
      </c>
      <c r="E118" s="29" t="s">
        <v>590</v>
      </c>
    </row>
    <row r="119" spans="1:5" ht="12.75">
      <c r="A119" s="30" t="s">
        <v>42</v>
      </c>
      <c r="E119" s="31" t="s">
        <v>858</v>
      </c>
    </row>
    <row r="120" spans="1:5" ht="102">
      <c r="A120" t="s">
        <v>44</v>
      </c>
      <c r="E120" s="29" t="s">
        <v>460</v>
      </c>
    </row>
    <row r="121" spans="1:16" ht="12.75">
      <c r="A121" s="19" t="s">
        <v>35</v>
      </c>
      <c s="23" t="s">
        <v>227</v>
      </c>
      <c s="23" t="s">
        <v>566</v>
      </c>
      <c s="19" t="s">
        <v>37</v>
      </c>
      <c s="24" t="s">
        <v>567</v>
      </c>
      <c s="25" t="s">
        <v>143</v>
      </c>
      <c s="26">
        <v>12.5</v>
      </c>
      <c s="27">
        <v>0</v>
      </c>
      <c s="27">
        <f>ROUND(ROUND(H121,2)*ROUND(G121,3),2)</f>
      </c>
      <c r="O121">
        <f>(I121*21)/100</f>
      </c>
      <c t="s">
        <v>13</v>
      </c>
    </row>
    <row r="122" spans="1:5" ht="51">
      <c r="A122" s="28" t="s">
        <v>40</v>
      </c>
      <c r="E122" s="29" t="s">
        <v>805</v>
      </c>
    </row>
    <row r="123" spans="1:5" ht="12.75">
      <c r="A123" s="30" t="s">
        <v>42</v>
      </c>
      <c r="E123" s="31" t="s">
        <v>859</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860</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860</v>
      </c>
      <c s="5"/>
      <c s="14" t="s">
        <v>861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182.757</v>
      </c>
      <c s="27">
        <v>0</v>
      </c>
      <c s="27">
        <f>ROUND(ROUND(H10,2)*ROUND(G10,3),2)</f>
      </c>
      <c r="O10">
        <f>(I10*21)/100</f>
      </c>
      <c t="s">
        <v>13</v>
      </c>
    </row>
    <row r="11" spans="1:5" ht="25.5">
      <c r="A11" s="28" t="s">
        <v>40</v>
      </c>
      <c r="E11" s="29" t="s">
        <v>467</v>
      </c>
    </row>
    <row r="12" spans="1:5" ht="38.25">
      <c r="A12" s="30" t="s">
        <v>42</v>
      </c>
      <c r="E12" s="31" t="s">
        <v>862</v>
      </c>
    </row>
    <row r="13" spans="1:5" ht="25.5">
      <c r="A13" t="s">
        <v>44</v>
      </c>
      <c r="E13" s="29" t="s">
        <v>116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469</v>
      </c>
    </row>
    <row r="16" spans="1:5" ht="12.75">
      <c r="A16" s="30" t="s">
        <v>42</v>
      </c>
      <c r="E16" s="31" t="s">
        <v>863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77.792</v>
      </c>
      <c s="27">
        <v>0</v>
      </c>
      <c s="27">
        <f>ROUND(ROUND(H19,2)*ROUND(G19,3),2)</f>
      </c>
      <c r="O19">
        <f>(I19*21)/100</f>
      </c>
      <c t="s">
        <v>13</v>
      </c>
    </row>
    <row r="20" spans="1:5" ht="38.25">
      <c r="A20" s="28" t="s">
        <v>40</v>
      </c>
      <c r="E20" s="29" t="s">
        <v>643</v>
      </c>
    </row>
    <row r="21" spans="1:5" ht="12.75">
      <c r="A21" s="30" t="s">
        <v>42</v>
      </c>
      <c r="E21" s="31" t="s">
        <v>864</v>
      </c>
    </row>
    <row r="22" spans="1:5" ht="63.75">
      <c r="A22" t="s">
        <v>44</v>
      </c>
      <c r="E22" s="29" t="s">
        <v>146</v>
      </c>
    </row>
    <row r="23" spans="1:16" ht="12.75">
      <c r="A23" s="19" t="s">
        <v>35</v>
      </c>
      <c s="23" t="s">
        <v>23</v>
      </c>
      <c s="23" t="s">
        <v>473</v>
      </c>
      <c s="19" t="s">
        <v>37</v>
      </c>
      <c s="24" t="s">
        <v>474</v>
      </c>
      <c s="25" t="s">
        <v>143</v>
      </c>
      <c s="26">
        <v>12.85</v>
      </c>
      <c s="27">
        <v>0</v>
      </c>
      <c s="27">
        <f>ROUND(ROUND(H23,2)*ROUND(G23,3),2)</f>
      </c>
      <c r="O23">
        <f>(I23*21)/100</f>
      </c>
      <c t="s">
        <v>13</v>
      </c>
    </row>
    <row r="24" spans="1:5" ht="25.5">
      <c r="A24" s="28" t="s">
        <v>40</v>
      </c>
      <c r="E24" s="29" t="s">
        <v>645</v>
      </c>
    </row>
    <row r="25" spans="1:5" ht="12.75">
      <c r="A25" s="30" t="s">
        <v>42</v>
      </c>
      <c r="E25" s="31" t="s">
        <v>865</v>
      </c>
    </row>
    <row r="26" spans="1:5" ht="38.25">
      <c r="A26" t="s">
        <v>44</v>
      </c>
      <c r="E26" s="29" t="s">
        <v>477</v>
      </c>
    </row>
    <row r="27" spans="1:16" ht="12.75">
      <c r="A27" s="19" t="s">
        <v>35</v>
      </c>
      <c s="23" t="s">
        <v>25</v>
      </c>
      <c s="23" t="s">
        <v>478</v>
      </c>
      <c s="19" t="s">
        <v>37</v>
      </c>
      <c s="24" t="s">
        <v>479</v>
      </c>
      <c s="25" t="s">
        <v>143</v>
      </c>
      <c s="26">
        <v>12.495</v>
      </c>
      <c s="27">
        <v>0</v>
      </c>
      <c s="27">
        <f>ROUND(ROUND(H27,2)*ROUND(G27,3),2)</f>
      </c>
      <c r="O27">
        <f>(I27*21)/100</f>
      </c>
      <c t="s">
        <v>13</v>
      </c>
    </row>
    <row r="28" spans="1:5" ht="25.5">
      <c r="A28" s="28" t="s">
        <v>40</v>
      </c>
      <c r="E28" s="29" t="s">
        <v>647</v>
      </c>
    </row>
    <row r="29" spans="1:5" ht="12.75">
      <c r="A29" s="30" t="s">
        <v>42</v>
      </c>
      <c r="E29" s="31" t="s">
        <v>866</v>
      </c>
    </row>
    <row r="30" spans="1:5" ht="318.75">
      <c r="A30" t="s">
        <v>44</v>
      </c>
      <c r="E30" s="29" t="s">
        <v>203</v>
      </c>
    </row>
    <row r="31" spans="1:16" ht="12.75">
      <c r="A31" s="19" t="s">
        <v>35</v>
      </c>
      <c s="23" t="s">
        <v>27</v>
      </c>
      <c s="23" t="s">
        <v>482</v>
      </c>
      <c s="19" t="s">
        <v>37</v>
      </c>
      <c s="24" t="s">
        <v>483</v>
      </c>
      <c s="25" t="s">
        <v>143</v>
      </c>
      <c s="26">
        <v>48.705</v>
      </c>
      <c s="27">
        <v>0</v>
      </c>
      <c s="27">
        <f>ROUND(ROUND(H31,2)*ROUND(G31,3),2)</f>
      </c>
      <c r="O31">
        <f>(I31*21)/100</f>
      </c>
      <c t="s">
        <v>13</v>
      </c>
    </row>
    <row r="32" spans="1:5" ht="12.75">
      <c r="A32" s="28" t="s">
        <v>40</v>
      </c>
      <c r="E32" s="29" t="s">
        <v>37</v>
      </c>
    </row>
    <row r="33" spans="1:5" ht="12.75">
      <c r="A33" s="30" t="s">
        <v>42</v>
      </c>
      <c r="E33" s="31" t="s">
        <v>867</v>
      </c>
    </row>
    <row r="34" spans="1:5" ht="229.5">
      <c r="A34" t="s">
        <v>44</v>
      </c>
      <c r="E34" s="29" t="s">
        <v>486</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868</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3.643</v>
      </c>
      <c s="27">
        <v>0</v>
      </c>
      <c s="27">
        <f>ROUND(ROUND(H49,2)*ROUND(G49,3),2)</f>
      </c>
      <c r="O49">
        <f>(I49*21)/100</f>
      </c>
      <c t="s">
        <v>13</v>
      </c>
    </row>
    <row r="50" spans="1:5" ht="25.5">
      <c r="A50" s="28" t="s">
        <v>40</v>
      </c>
      <c r="E50" s="29" t="s">
        <v>498</v>
      </c>
    </row>
    <row r="51" spans="1:5" ht="12.75">
      <c r="A51" s="30" t="s">
        <v>42</v>
      </c>
      <c r="E51" s="31" t="s">
        <v>869</v>
      </c>
    </row>
    <row r="52" spans="1:5" ht="382.5">
      <c r="A52" t="s">
        <v>44</v>
      </c>
      <c r="E52" s="29" t="s">
        <v>500</v>
      </c>
    </row>
    <row r="53" spans="1:16" ht="12.75">
      <c r="A53" s="19" t="s">
        <v>35</v>
      </c>
      <c s="23" t="s">
        <v>75</v>
      </c>
      <c s="23" t="s">
        <v>276</v>
      </c>
      <c s="19" t="s">
        <v>37</v>
      </c>
      <c s="24" t="s">
        <v>277</v>
      </c>
      <c s="25" t="s">
        <v>113</v>
      </c>
      <c s="26">
        <v>0.546</v>
      </c>
      <c s="27">
        <v>0</v>
      </c>
      <c s="27">
        <f>ROUND(ROUND(H53,2)*ROUND(G53,3),2)</f>
      </c>
      <c r="O53">
        <f>(I53*21)/100</f>
      </c>
      <c t="s">
        <v>13</v>
      </c>
    </row>
    <row r="54" spans="1:5" ht="12.75">
      <c r="A54" s="28" t="s">
        <v>40</v>
      </c>
      <c r="E54" s="29" t="s">
        <v>37</v>
      </c>
    </row>
    <row r="55" spans="1:5" ht="12.75">
      <c r="A55" s="30" t="s">
        <v>42</v>
      </c>
      <c r="E55" s="31" t="s">
        <v>870</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36.7</v>
      </c>
      <c s="27">
        <v>0</v>
      </c>
      <c s="27">
        <f>ROUND(ROUND(H70,2)*ROUND(G70,3),2)</f>
      </c>
      <c r="O70">
        <f>(I70*21)/100</f>
      </c>
      <c t="s">
        <v>13</v>
      </c>
    </row>
    <row r="71" spans="1:5" ht="12.75">
      <c r="A71" s="28" t="s">
        <v>40</v>
      </c>
      <c r="E71" s="29" t="s">
        <v>513</v>
      </c>
    </row>
    <row r="72" spans="1:5" ht="12.75">
      <c r="A72" s="30" t="s">
        <v>42</v>
      </c>
      <c r="E72" s="31" t="s">
        <v>871</v>
      </c>
    </row>
    <row r="73" spans="1:5" ht="38.25">
      <c r="A73" t="s">
        <v>44</v>
      </c>
      <c r="E73" s="29" t="s">
        <v>515</v>
      </c>
    </row>
    <row r="74" spans="1:16" ht="12.75">
      <c r="A74" s="19" t="s">
        <v>35</v>
      </c>
      <c s="23" t="s">
        <v>98</v>
      </c>
      <c s="23" t="s">
        <v>516</v>
      </c>
      <c s="19" t="s">
        <v>37</v>
      </c>
      <c s="24" t="s">
        <v>517</v>
      </c>
      <c s="25" t="s">
        <v>143</v>
      </c>
      <c s="26">
        <v>13.398</v>
      </c>
      <c s="27">
        <v>0</v>
      </c>
      <c s="27">
        <f>ROUND(ROUND(H74,2)*ROUND(G74,3),2)</f>
      </c>
      <c r="O74">
        <f>(I74*21)/100</f>
      </c>
      <c t="s">
        <v>13</v>
      </c>
    </row>
    <row r="75" spans="1:5" ht="12.75">
      <c r="A75" s="28" t="s">
        <v>40</v>
      </c>
      <c r="E75" s="29" t="s">
        <v>37</v>
      </c>
    </row>
    <row r="76" spans="1:5" ht="12.75">
      <c r="A76" s="30" t="s">
        <v>42</v>
      </c>
      <c r="E76" s="31" t="s">
        <v>872</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82.966</v>
      </c>
      <c s="27">
        <v>0</v>
      </c>
      <c s="27">
        <f>ROUND(ROUND(H83,2)*ROUND(G83,3),2)</f>
      </c>
      <c r="O83">
        <f>(I83*21)/100</f>
      </c>
      <c t="s">
        <v>13</v>
      </c>
    </row>
    <row r="84" spans="1:5" ht="25.5">
      <c r="A84" s="28" t="s">
        <v>40</v>
      </c>
      <c r="E84" s="29" t="s">
        <v>528</v>
      </c>
    </row>
    <row r="85" spans="1:5" ht="12.75">
      <c r="A85" s="30" t="s">
        <v>42</v>
      </c>
      <c r="E85" s="31" t="s">
        <v>873</v>
      </c>
    </row>
    <row r="86" spans="1:5" ht="191.25">
      <c r="A86" t="s">
        <v>44</v>
      </c>
      <c r="E86" s="29" t="s">
        <v>530</v>
      </c>
    </row>
    <row r="87" spans="1:16" ht="25.5">
      <c r="A87" s="19" t="s">
        <v>35</v>
      </c>
      <c s="23" t="s">
        <v>187</v>
      </c>
      <c s="23" t="s">
        <v>531</v>
      </c>
      <c s="19" t="s">
        <v>37</v>
      </c>
      <c s="24" t="s">
        <v>532</v>
      </c>
      <c s="25" t="s">
        <v>48</v>
      </c>
      <c s="26">
        <v>41.483</v>
      </c>
      <c s="27">
        <v>0</v>
      </c>
      <c s="27">
        <f>ROUND(ROUND(H87,2)*ROUND(G87,3),2)</f>
      </c>
      <c r="O87">
        <f>(I87*21)/100</f>
      </c>
      <c t="s">
        <v>13</v>
      </c>
    </row>
    <row r="88" spans="1:5" ht="12.75">
      <c r="A88" s="28" t="s">
        <v>40</v>
      </c>
      <c r="E88" s="29" t="s">
        <v>533</v>
      </c>
    </row>
    <row r="89" spans="1:5" ht="12.75">
      <c r="A89" s="30" t="s">
        <v>42</v>
      </c>
      <c r="E89" s="31" t="s">
        <v>874</v>
      </c>
    </row>
    <row r="90" spans="1:5" ht="191.25">
      <c r="A90" t="s">
        <v>44</v>
      </c>
      <c r="E90" s="29" t="s">
        <v>530</v>
      </c>
    </row>
    <row r="91" spans="1:16" ht="12.75">
      <c r="A91" s="19" t="s">
        <v>35</v>
      </c>
      <c s="23" t="s">
        <v>193</v>
      </c>
      <c s="23" t="s">
        <v>535</v>
      </c>
      <c s="19" t="s">
        <v>37</v>
      </c>
      <c s="24" t="s">
        <v>536</v>
      </c>
      <c s="25" t="s">
        <v>48</v>
      </c>
      <c s="26">
        <v>41.483</v>
      </c>
      <c s="27">
        <v>0</v>
      </c>
      <c s="27">
        <f>ROUND(ROUND(H91,2)*ROUND(G91,3),2)</f>
      </c>
      <c r="O91">
        <f>(I91*21)/100</f>
      </c>
      <c t="s">
        <v>13</v>
      </c>
    </row>
    <row r="92" spans="1:5" ht="12.75">
      <c r="A92" s="28" t="s">
        <v>40</v>
      </c>
      <c r="E92" s="29" t="s">
        <v>537</v>
      </c>
    </row>
    <row r="93" spans="1:5" ht="12.75">
      <c r="A93" s="30" t="s">
        <v>42</v>
      </c>
      <c r="E93" s="31" t="s">
        <v>874</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10</v>
      </c>
      <c s="27">
        <v>0</v>
      </c>
      <c s="27">
        <f>ROUND(ROUND(H96,2)*ROUND(G96,3),2)</f>
      </c>
      <c r="O96">
        <f>(I96*21)/100</f>
      </c>
      <c t="s">
        <v>13</v>
      </c>
    </row>
    <row r="97" spans="1:5" ht="12.75">
      <c r="A97" s="28" t="s">
        <v>40</v>
      </c>
      <c r="E97" s="29" t="s">
        <v>37</v>
      </c>
    </row>
    <row r="98" spans="1:5" ht="12.75">
      <c r="A98" s="30" t="s">
        <v>42</v>
      </c>
      <c r="E98" s="31" t="s">
        <v>579</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9.2</v>
      </c>
      <c s="27">
        <v>0</v>
      </c>
      <c s="27">
        <f>ROUND(ROUND(H117,2)*ROUND(G117,3),2)</f>
      </c>
      <c r="O117">
        <f>(I117*21)/100</f>
      </c>
      <c t="s">
        <v>13</v>
      </c>
    </row>
    <row r="118" spans="1:5" ht="38.25">
      <c r="A118" s="28" t="s">
        <v>40</v>
      </c>
      <c r="E118" s="29" t="s">
        <v>590</v>
      </c>
    </row>
    <row r="119" spans="1:5" ht="12.75">
      <c r="A119" s="30" t="s">
        <v>42</v>
      </c>
      <c r="E119" s="31" t="s">
        <v>875</v>
      </c>
    </row>
    <row r="120" spans="1:5" ht="102">
      <c r="A120" t="s">
        <v>44</v>
      </c>
      <c r="E120" s="29" t="s">
        <v>460</v>
      </c>
    </row>
    <row r="121" spans="1:16" ht="12.75">
      <c r="A121" s="19" t="s">
        <v>35</v>
      </c>
      <c s="23" t="s">
        <v>227</v>
      </c>
      <c s="23" t="s">
        <v>566</v>
      </c>
      <c s="19" t="s">
        <v>37</v>
      </c>
      <c s="24" t="s">
        <v>567</v>
      </c>
      <c s="25" t="s">
        <v>143</v>
      </c>
      <c s="26">
        <v>10.2</v>
      </c>
      <c s="27">
        <v>0</v>
      </c>
      <c s="27">
        <f>ROUND(ROUND(H121,2)*ROUND(G121,3),2)</f>
      </c>
      <c r="O121">
        <f>(I121*21)/100</f>
      </c>
      <c t="s">
        <v>13</v>
      </c>
    </row>
    <row r="122" spans="1:5" ht="51">
      <c r="A122" s="28" t="s">
        <v>40</v>
      </c>
      <c r="E122" s="29" t="s">
        <v>876</v>
      </c>
    </row>
    <row r="123" spans="1:5" ht="12.75">
      <c r="A123" s="30" t="s">
        <v>42</v>
      </c>
      <c r="E123" s="31" t="s">
        <v>877</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878</v>
      </c>
      <c s="32">
        <f>0+I9+I18+I43+I52+I65+I78+I87</f>
      </c>
      <c r="O3" t="s">
        <v>9</v>
      </c>
      <c t="s">
        <v>13</v>
      </c>
    </row>
    <row r="4" spans="1:16" ht="15" customHeight="1">
      <c r="A4" t="s">
        <v>7</v>
      </c>
      <c s="8" t="s">
        <v>461</v>
      </c>
      <c s="9" t="s">
        <v>462</v>
      </c>
      <c s="1"/>
      <c s="10" t="s">
        <v>463</v>
      </c>
      <c s="1"/>
      <c s="1"/>
      <c s="7"/>
      <c s="7"/>
      <c r="O4" t="s">
        <v>10</v>
      </c>
      <c t="s">
        <v>13</v>
      </c>
    </row>
    <row r="5" spans="1:16" ht="12.75" customHeight="1">
      <c r="A5" t="s">
        <v>464</v>
      </c>
      <c s="12" t="s">
        <v>8</v>
      </c>
      <c s="13" t="s">
        <v>878</v>
      </c>
      <c s="5"/>
      <c s="14" t="s">
        <v>879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25.831</v>
      </c>
      <c s="27">
        <v>0</v>
      </c>
      <c s="27">
        <f>ROUND(ROUND(H10,2)*ROUND(G10,3),2)</f>
      </c>
      <c r="O10">
        <f>(I10*21)/100</f>
      </c>
      <c t="s">
        <v>13</v>
      </c>
    </row>
    <row r="11" spans="1:5" ht="25.5">
      <c r="A11" s="28" t="s">
        <v>40</v>
      </c>
      <c r="E11" s="29" t="s">
        <v>467</v>
      </c>
    </row>
    <row r="12" spans="1:5" ht="38.25">
      <c r="A12" s="30" t="s">
        <v>42</v>
      </c>
      <c r="E12" s="31" t="s">
        <v>880</v>
      </c>
    </row>
    <row r="13" spans="1:5" ht="25.5">
      <c r="A13" t="s">
        <v>44</v>
      </c>
      <c r="E13" s="29" t="s">
        <v>116</v>
      </c>
    </row>
    <row r="14" spans="1:16" ht="12.75">
      <c r="A14" s="19" t="s">
        <v>35</v>
      </c>
      <c s="23" t="s">
        <v>13</v>
      </c>
      <c s="23" t="s">
        <v>122</v>
      </c>
      <c s="19" t="s">
        <v>37</v>
      </c>
      <c s="24" t="s">
        <v>123</v>
      </c>
      <c s="25" t="s">
        <v>113</v>
      </c>
      <c s="26">
        <v>10.5</v>
      </c>
      <c s="27">
        <v>0</v>
      </c>
      <c s="27">
        <f>ROUND(ROUND(H14,2)*ROUND(G14,3),2)</f>
      </c>
      <c r="O14">
        <f>(I14*21)/100</f>
      </c>
      <c t="s">
        <v>13</v>
      </c>
    </row>
    <row r="15" spans="1:5" ht="25.5">
      <c r="A15" s="28" t="s">
        <v>40</v>
      </c>
      <c r="E15" s="29" t="s">
        <v>469</v>
      </c>
    </row>
    <row r="16" spans="1:5" ht="12.75">
      <c r="A16" s="30" t="s">
        <v>42</v>
      </c>
      <c r="E16" s="31" t="s">
        <v>881</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643</v>
      </c>
    </row>
    <row r="21" spans="1:5" ht="12.75">
      <c r="A21" s="30" t="s">
        <v>42</v>
      </c>
      <c r="E21" s="31" t="s">
        <v>882</v>
      </c>
    </row>
    <row r="22" spans="1:5" ht="63.75">
      <c r="A22" t="s">
        <v>44</v>
      </c>
      <c r="E22" s="29" t="s">
        <v>146</v>
      </c>
    </row>
    <row r="23" spans="1:16" ht="12.75">
      <c r="A23" s="19" t="s">
        <v>35</v>
      </c>
      <c s="23" t="s">
        <v>23</v>
      </c>
      <c s="23" t="s">
        <v>473</v>
      </c>
      <c s="19" t="s">
        <v>37</v>
      </c>
      <c s="24" t="s">
        <v>474</v>
      </c>
      <c s="25" t="s">
        <v>143</v>
      </c>
      <c s="26">
        <v>2.6</v>
      </c>
      <c s="27">
        <v>0</v>
      </c>
      <c s="27">
        <f>ROUND(ROUND(H23,2)*ROUND(G23,3),2)</f>
      </c>
      <c r="O23">
        <f>(I23*21)/100</f>
      </c>
      <c t="s">
        <v>13</v>
      </c>
    </row>
    <row r="24" spans="1:5" ht="25.5">
      <c r="A24" s="28" t="s">
        <v>40</v>
      </c>
      <c r="E24" s="29" t="s">
        <v>645</v>
      </c>
    </row>
    <row r="25" spans="1:5" ht="12.75">
      <c r="A25" s="30" t="s">
        <v>42</v>
      </c>
      <c r="E25" s="31" t="s">
        <v>883</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3.795</v>
      </c>
      <c s="27">
        <v>0</v>
      </c>
      <c s="27">
        <f>ROUND(ROUND(H31,2)*ROUND(G31,3),2)</f>
      </c>
      <c r="O31">
        <f>(I31*21)/100</f>
      </c>
      <c t="s">
        <v>13</v>
      </c>
    </row>
    <row r="32" spans="1:5" ht="25.5">
      <c r="A32" s="28" t="s">
        <v>40</v>
      </c>
      <c r="E32" s="29" t="s">
        <v>647</v>
      </c>
    </row>
    <row r="33" spans="1:5" ht="12.75">
      <c r="A33" s="30" t="s">
        <v>42</v>
      </c>
      <c r="E33" s="31" t="s">
        <v>884</v>
      </c>
    </row>
    <row r="34" spans="1:5" ht="318.75">
      <c r="A34" t="s">
        <v>44</v>
      </c>
      <c r="E34" s="29" t="s">
        <v>203</v>
      </c>
    </row>
    <row r="35" spans="1:16" ht="12.75">
      <c r="A35" s="19" t="s">
        <v>35</v>
      </c>
      <c s="23" t="s">
        <v>64</v>
      </c>
      <c s="23" t="s">
        <v>482</v>
      </c>
      <c s="19" t="s">
        <v>37</v>
      </c>
      <c s="24" t="s">
        <v>483</v>
      </c>
      <c s="25" t="s">
        <v>143</v>
      </c>
      <c s="26">
        <v>8.496</v>
      </c>
      <c s="27">
        <v>0</v>
      </c>
      <c s="27">
        <f>ROUND(ROUND(H35,2)*ROUND(G35,3),2)</f>
      </c>
      <c r="O35">
        <f>(I35*21)/100</f>
      </c>
      <c t="s">
        <v>13</v>
      </c>
    </row>
    <row r="36" spans="1:5" ht="12.75">
      <c r="A36" s="28" t="s">
        <v>40</v>
      </c>
      <c r="E36" s="29" t="s">
        <v>37</v>
      </c>
    </row>
    <row r="37" spans="1:5" ht="12.75">
      <c r="A37" s="30" t="s">
        <v>42</v>
      </c>
      <c r="E37" s="31" t="s">
        <v>885</v>
      </c>
    </row>
    <row r="38" spans="1:5" ht="229.5">
      <c r="A38" t="s">
        <v>44</v>
      </c>
      <c r="E38" s="29" t="s">
        <v>486</v>
      </c>
    </row>
    <row r="39" spans="1:16" ht="12.75">
      <c r="A39" s="19" t="s">
        <v>35</v>
      </c>
      <c s="23" t="s">
        <v>69</v>
      </c>
      <c s="23" t="s">
        <v>217</v>
      </c>
      <c s="19" t="s">
        <v>37</v>
      </c>
      <c s="24" t="s">
        <v>218</v>
      </c>
      <c s="25" t="s">
        <v>48</v>
      </c>
      <c s="26">
        <v>8.6</v>
      </c>
      <c s="27">
        <v>0</v>
      </c>
      <c s="27">
        <f>ROUND(ROUND(H39,2)*ROUND(G39,3),2)</f>
      </c>
      <c r="O39">
        <f>(I39*21)/100</f>
      </c>
      <c t="s">
        <v>13</v>
      </c>
    </row>
    <row r="40" spans="1:5" ht="12.75">
      <c r="A40" s="28" t="s">
        <v>40</v>
      </c>
      <c r="E40" s="29" t="s">
        <v>37</v>
      </c>
    </row>
    <row r="41" spans="1:5" ht="12.75">
      <c r="A41" s="30" t="s">
        <v>42</v>
      </c>
      <c r="E41" s="31" t="s">
        <v>886</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1.403</v>
      </c>
      <c s="27">
        <v>0</v>
      </c>
      <c s="27">
        <f>ROUND(ROUND(H44,2)*ROUND(G44,3),2)</f>
      </c>
      <c r="O44">
        <f>(I44*21)/100</f>
      </c>
      <c t="s">
        <v>13</v>
      </c>
    </row>
    <row r="45" spans="1:5" ht="25.5">
      <c r="A45" s="28" t="s">
        <v>40</v>
      </c>
      <c r="E45" s="29" t="s">
        <v>498</v>
      </c>
    </row>
    <row r="46" spans="1:5" ht="12.75">
      <c r="A46" s="30" t="s">
        <v>42</v>
      </c>
      <c r="E46" s="31" t="s">
        <v>887</v>
      </c>
    </row>
    <row r="47" spans="1:5" ht="382.5">
      <c r="A47" t="s">
        <v>44</v>
      </c>
      <c r="E47" s="29" t="s">
        <v>500</v>
      </c>
    </row>
    <row r="48" spans="1:16" ht="12.75">
      <c r="A48" s="19" t="s">
        <v>35</v>
      </c>
      <c s="23" t="s">
        <v>32</v>
      </c>
      <c s="23" t="s">
        <v>276</v>
      </c>
      <c s="19" t="s">
        <v>37</v>
      </c>
      <c s="24" t="s">
        <v>277</v>
      </c>
      <c s="25" t="s">
        <v>113</v>
      </c>
      <c s="26">
        <v>0.21</v>
      </c>
      <c s="27">
        <v>0</v>
      </c>
      <c s="27">
        <f>ROUND(ROUND(H48,2)*ROUND(G48,3),2)</f>
      </c>
      <c r="O48">
        <f>(I48*21)/100</f>
      </c>
      <c t="s">
        <v>13</v>
      </c>
    </row>
    <row r="49" spans="1:5" ht="12.75">
      <c r="A49" s="28" t="s">
        <v>40</v>
      </c>
      <c r="E49" s="29" t="s">
        <v>37</v>
      </c>
    </row>
    <row r="50" spans="1:5" ht="12.75">
      <c r="A50" s="30" t="s">
        <v>42</v>
      </c>
      <c r="E50" s="31" t="s">
        <v>888</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3.2</v>
      </c>
      <c s="27">
        <v>0</v>
      </c>
      <c s="27">
        <f>ROUND(ROUND(H53,2)*ROUND(G53,3),2)</f>
      </c>
      <c r="O53">
        <f>(I53*21)/100</f>
      </c>
      <c t="s">
        <v>13</v>
      </c>
    </row>
    <row r="54" spans="1:5" ht="25.5">
      <c r="A54" s="28" t="s">
        <v>40</v>
      </c>
      <c r="E54" s="29" t="s">
        <v>506</v>
      </c>
    </row>
    <row r="55" spans="1:5" ht="12.75">
      <c r="A55" s="30" t="s">
        <v>42</v>
      </c>
      <c r="E55" s="31" t="s">
        <v>653</v>
      </c>
    </row>
    <row r="56" spans="1:5" ht="369.75">
      <c r="A56" t="s">
        <v>44</v>
      </c>
      <c r="E56" s="29" t="s">
        <v>298</v>
      </c>
    </row>
    <row r="57" spans="1:16" ht="12.75">
      <c r="A57" s="19" t="s">
        <v>35</v>
      </c>
      <c s="23" t="s">
        <v>79</v>
      </c>
      <c s="23" t="s">
        <v>511</v>
      </c>
      <c s="19" t="s">
        <v>37</v>
      </c>
      <c s="24" t="s">
        <v>512</v>
      </c>
      <c s="25" t="s">
        <v>143</v>
      </c>
      <c s="26">
        <v>4.8</v>
      </c>
      <c s="27">
        <v>0</v>
      </c>
      <c s="27">
        <f>ROUND(ROUND(H57,2)*ROUND(G57,3),2)</f>
      </c>
      <c r="O57">
        <f>(I57*21)/100</f>
      </c>
      <c t="s">
        <v>13</v>
      </c>
    </row>
    <row r="58" spans="1:5" ht="12.75">
      <c r="A58" s="28" t="s">
        <v>40</v>
      </c>
      <c r="E58" s="29" t="s">
        <v>513</v>
      </c>
    </row>
    <row r="59" spans="1:5" ht="12.75">
      <c r="A59" s="30" t="s">
        <v>42</v>
      </c>
      <c r="E59" s="31" t="s">
        <v>889</v>
      </c>
    </row>
    <row r="60" spans="1:5" ht="38.25">
      <c r="A60" t="s">
        <v>44</v>
      </c>
      <c r="E60" s="29" t="s">
        <v>515</v>
      </c>
    </row>
    <row r="61" spans="1:16" ht="12.75">
      <c r="A61" s="19" t="s">
        <v>35</v>
      </c>
      <c s="23" t="s">
        <v>83</v>
      </c>
      <c s="23" t="s">
        <v>516</v>
      </c>
      <c s="19" t="s">
        <v>37</v>
      </c>
      <c s="24" t="s">
        <v>517</v>
      </c>
      <c s="25" t="s">
        <v>143</v>
      </c>
      <c s="26">
        <v>5.598</v>
      </c>
      <c s="27">
        <v>0</v>
      </c>
      <c s="27">
        <f>ROUND(ROUND(H61,2)*ROUND(G61,3),2)</f>
      </c>
      <c r="O61">
        <f>(I61*21)/100</f>
      </c>
      <c t="s">
        <v>13</v>
      </c>
    </row>
    <row r="62" spans="1:5" ht="12.75">
      <c r="A62" s="28" t="s">
        <v>40</v>
      </c>
      <c r="E62" s="29" t="s">
        <v>37</v>
      </c>
    </row>
    <row r="63" spans="1:5" ht="12.75">
      <c r="A63" s="30" t="s">
        <v>42</v>
      </c>
      <c r="E63" s="31" t="s">
        <v>890</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6.97</v>
      </c>
      <c s="27">
        <v>0</v>
      </c>
      <c s="27">
        <f>ROUND(ROUND(H66,2)*ROUND(G66,3),2)</f>
      </c>
      <c r="O66">
        <f>(I66*21)/100</f>
      </c>
      <c t="s">
        <v>13</v>
      </c>
    </row>
    <row r="67" spans="1:5" ht="25.5">
      <c r="A67" s="28" t="s">
        <v>40</v>
      </c>
      <c r="E67" s="29" t="s">
        <v>528</v>
      </c>
    </row>
    <row r="68" spans="1:5" ht="12.75">
      <c r="A68" s="30" t="s">
        <v>42</v>
      </c>
      <c r="E68" s="31" t="s">
        <v>891</v>
      </c>
    </row>
    <row r="69" spans="1:5" ht="191.25">
      <c r="A69" t="s">
        <v>44</v>
      </c>
      <c r="E69" s="29" t="s">
        <v>530</v>
      </c>
    </row>
    <row r="70" spans="1:16" ht="25.5">
      <c r="A70" s="19" t="s">
        <v>35</v>
      </c>
      <c s="23" t="s">
        <v>92</v>
      </c>
      <c s="23" t="s">
        <v>531</v>
      </c>
      <c s="19" t="s">
        <v>37</v>
      </c>
      <c s="24" t="s">
        <v>532</v>
      </c>
      <c s="25" t="s">
        <v>48</v>
      </c>
      <c s="26">
        <v>3.485</v>
      </c>
      <c s="27">
        <v>0</v>
      </c>
      <c s="27">
        <f>ROUND(ROUND(H70,2)*ROUND(G70,3),2)</f>
      </c>
      <c r="O70">
        <f>(I70*21)/100</f>
      </c>
      <c t="s">
        <v>13</v>
      </c>
    </row>
    <row r="71" spans="1:5" ht="12.75">
      <c r="A71" s="28" t="s">
        <v>40</v>
      </c>
      <c r="E71" s="29" t="s">
        <v>533</v>
      </c>
    </row>
    <row r="72" spans="1:5" ht="12.75">
      <c r="A72" s="30" t="s">
        <v>42</v>
      </c>
      <c r="E72" s="31" t="s">
        <v>892</v>
      </c>
    </row>
    <row r="73" spans="1:5" ht="191.25">
      <c r="A73" t="s">
        <v>44</v>
      </c>
      <c r="E73" s="29" t="s">
        <v>530</v>
      </c>
    </row>
    <row r="74" spans="1:16" ht="12.75">
      <c r="A74" s="19" t="s">
        <v>35</v>
      </c>
      <c s="23" t="s">
        <v>98</v>
      </c>
      <c s="23" t="s">
        <v>535</v>
      </c>
      <c s="19" t="s">
        <v>37</v>
      </c>
      <c s="24" t="s">
        <v>536</v>
      </c>
      <c s="25" t="s">
        <v>48</v>
      </c>
      <c s="26">
        <v>3.485</v>
      </c>
      <c s="27">
        <v>0</v>
      </c>
      <c s="27">
        <f>ROUND(ROUND(H74,2)*ROUND(G74,3),2)</f>
      </c>
      <c r="O74">
        <f>(I74*21)/100</f>
      </c>
      <c t="s">
        <v>13</v>
      </c>
    </row>
    <row r="75" spans="1:5" ht="12.75">
      <c r="A75" s="28" t="s">
        <v>40</v>
      </c>
      <c r="E75" s="29" t="s">
        <v>537</v>
      </c>
    </row>
    <row r="76" spans="1:5" ht="12.75">
      <c r="A76" s="30" t="s">
        <v>42</v>
      </c>
      <c r="E76" s="31" t="s">
        <v>892</v>
      </c>
    </row>
    <row r="77" spans="1:5" ht="38.25">
      <c r="A77" t="s">
        <v>44</v>
      </c>
      <c r="E77" s="29" t="s">
        <v>538</v>
      </c>
    </row>
    <row r="78" spans="1:18" ht="12.75" customHeight="1">
      <c r="A78" s="5" t="s">
        <v>33</v>
      </c>
      <c s="5"/>
      <c s="35" t="s">
        <v>69</v>
      </c>
      <c s="5"/>
      <c s="21" t="s">
        <v>539</v>
      </c>
      <c s="5"/>
      <c s="5"/>
      <c s="5"/>
      <c s="36">
        <f>0+Q78</f>
      </c>
      <c r="O78">
        <f>0+R78</f>
      </c>
      <c r="Q78">
        <f>0+I79+I83</f>
      </c>
      <c>
        <f>0+O79+O83</f>
      </c>
    </row>
    <row r="79" spans="1:16" ht="12.75">
      <c r="A79" s="19" t="s">
        <v>35</v>
      </c>
      <c s="23" t="s">
        <v>104</v>
      </c>
      <c s="23" t="s">
        <v>544</v>
      </c>
      <c s="19" t="s">
        <v>37</v>
      </c>
      <c s="24" t="s">
        <v>545</v>
      </c>
      <c s="25" t="s">
        <v>166</v>
      </c>
      <c s="26">
        <v>12</v>
      </c>
      <c s="27">
        <v>0</v>
      </c>
      <c s="27">
        <f>ROUND(ROUND(H79,2)*ROUND(G79,3),2)</f>
      </c>
      <c r="O79">
        <f>(I79*21)/100</f>
      </c>
      <c t="s">
        <v>13</v>
      </c>
    </row>
    <row r="80" spans="1:5" ht="12.75">
      <c r="A80" s="28" t="s">
        <v>40</v>
      </c>
      <c r="E80" s="29" t="s">
        <v>546</v>
      </c>
    </row>
    <row r="81" spans="1:5" ht="12.75">
      <c r="A81" s="30" t="s">
        <v>42</v>
      </c>
      <c r="E81" s="31" t="s">
        <v>893</v>
      </c>
    </row>
    <row r="82" spans="1:5" ht="242.25">
      <c r="A82" t="s">
        <v>44</v>
      </c>
      <c r="E82" s="29" t="s">
        <v>548</v>
      </c>
    </row>
    <row r="83" spans="1:16" ht="12.75">
      <c r="A83" s="19" t="s">
        <v>35</v>
      </c>
      <c s="23" t="s">
        <v>184</v>
      </c>
      <c s="23" t="s">
        <v>554</v>
      </c>
      <c s="19" t="s">
        <v>37</v>
      </c>
      <c s="24" t="s">
        <v>555</v>
      </c>
      <c s="25" t="s">
        <v>143</v>
      </c>
      <c s="26">
        <v>3.34</v>
      </c>
      <c s="27">
        <v>0</v>
      </c>
      <c s="27">
        <f>ROUND(ROUND(H83,2)*ROUND(G83,3),2)</f>
      </c>
      <c r="O83">
        <f>(I83*21)/100</f>
      </c>
      <c t="s">
        <v>13</v>
      </c>
    </row>
    <row r="84" spans="1:5" ht="12.75">
      <c r="A84" s="28" t="s">
        <v>40</v>
      </c>
      <c r="E84" s="29" t="s">
        <v>556</v>
      </c>
    </row>
    <row r="85" spans="1:5" ht="12.75">
      <c r="A85" s="30" t="s">
        <v>42</v>
      </c>
      <c r="E85" s="31" t="s">
        <v>557</v>
      </c>
    </row>
    <row r="86" spans="1:5" ht="369.75">
      <c r="A86" t="s">
        <v>44</v>
      </c>
      <c r="E86" s="29" t="s">
        <v>298</v>
      </c>
    </row>
    <row r="87" spans="1:18" ht="12.75" customHeight="1">
      <c r="A87" s="5" t="s">
        <v>33</v>
      </c>
      <c s="5"/>
      <c s="35" t="s">
        <v>30</v>
      </c>
      <c s="5"/>
      <c s="21" t="s">
        <v>387</v>
      </c>
      <c s="5"/>
      <c s="5"/>
      <c s="5"/>
      <c s="36">
        <f>0+Q87</f>
      </c>
      <c r="O87">
        <f>0+R87</f>
      </c>
      <c r="Q87">
        <f>0+I88+I92+I96</f>
      </c>
      <c>
        <f>0+O88+O92+O96</f>
      </c>
    </row>
    <row r="88" spans="1:16" ht="12.75">
      <c r="A88" s="19" t="s">
        <v>35</v>
      </c>
      <c s="23" t="s">
        <v>187</v>
      </c>
      <c s="23" t="s">
        <v>558</v>
      </c>
      <c s="19" t="s">
        <v>37</v>
      </c>
      <c s="24" t="s">
        <v>559</v>
      </c>
      <c s="25" t="s">
        <v>166</v>
      </c>
      <c s="26">
        <v>4.2</v>
      </c>
      <c s="27">
        <v>0</v>
      </c>
      <c s="27">
        <f>ROUND(ROUND(H88,2)*ROUND(G88,3),2)</f>
      </c>
      <c r="O88">
        <f>(I88*21)/100</f>
      </c>
      <c t="s">
        <v>13</v>
      </c>
    </row>
    <row r="89" spans="1:5" ht="12.75">
      <c r="A89" s="28" t="s">
        <v>40</v>
      </c>
      <c r="E89" s="29" t="s">
        <v>37</v>
      </c>
    </row>
    <row r="90" spans="1:5" ht="12.75">
      <c r="A90" s="30" t="s">
        <v>42</v>
      </c>
      <c r="E90" s="31" t="s">
        <v>894</v>
      </c>
    </row>
    <row r="91" spans="1:5" ht="63.75">
      <c r="A91" t="s">
        <v>44</v>
      </c>
      <c r="E91" s="29" t="s">
        <v>561</v>
      </c>
    </row>
    <row r="92" spans="1:16" ht="12.75">
      <c r="A92" s="19" t="s">
        <v>35</v>
      </c>
      <c s="23" t="s">
        <v>193</v>
      </c>
      <c s="23" t="s">
        <v>562</v>
      </c>
      <c s="19" t="s">
        <v>37</v>
      </c>
      <c s="24" t="s">
        <v>563</v>
      </c>
      <c s="25" t="s">
        <v>143</v>
      </c>
      <c s="26">
        <v>5.2</v>
      </c>
      <c s="27">
        <v>0</v>
      </c>
      <c s="27">
        <f>ROUND(ROUND(H92,2)*ROUND(G92,3),2)</f>
      </c>
      <c r="O92">
        <f>(I92*21)/100</f>
      </c>
      <c t="s">
        <v>13</v>
      </c>
    </row>
    <row r="93" spans="1:5" ht="38.25">
      <c r="A93" s="28" t="s">
        <v>40</v>
      </c>
      <c r="E93" s="29" t="s">
        <v>564</v>
      </c>
    </row>
    <row r="94" spans="1:5" ht="12.75">
      <c r="A94" s="30" t="s">
        <v>42</v>
      </c>
      <c r="E94" s="31" t="s">
        <v>895</v>
      </c>
    </row>
    <row r="95" spans="1:5" ht="102">
      <c r="A95" t="s">
        <v>44</v>
      </c>
      <c r="E95" s="29" t="s">
        <v>460</v>
      </c>
    </row>
    <row r="96" spans="1:16" ht="12.75">
      <c r="A96" s="19" t="s">
        <v>35</v>
      </c>
      <c s="23" t="s">
        <v>198</v>
      </c>
      <c s="23" t="s">
        <v>566</v>
      </c>
      <c s="19" t="s">
        <v>37</v>
      </c>
      <c s="24" t="s">
        <v>567</v>
      </c>
      <c s="25" t="s">
        <v>143</v>
      </c>
      <c s="26">
        <v>4.2</v>
      </c>
      <c s="27">
        <v>0</v>
      </c>
      <c s="27">
        <f>ROUND(ROUND(H96,2)*ROUND(G96,3),2)</f>
      </c>
      <c r="O96">
        <f>(I96*21)/100</f>
      </c>
      <c t="s">
        <v>13</v>
      </c>
    </row>
    <row r="97" spans="1:5" ht="51">
      <c r="A97" s="28" t="s">
        <v>40</v>
      </c>
      <c r="E97" s="29" t="s">
        <v>896</v>
      </c>
    </row>
    <row r="98" spans="1:5" ht="12.75">
      <c r="A98" s="30" t="s">
        <v>42</v>
      </c>
      <c r="E98" s="31" t="s">
        <v>654</v>
      </c>
    </row>
    <row r="99" spans="1:5" ht="102">
      <c r="A99" t="s">
        <v>44</v>
      </c>
      <c r="E99"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0+O8+O25+O130+O143+O160+O165+O246</f>
      </c>
      <c t="s">
        <v>12</v>
      </c>
    </row>
    <row r="3" spans="1:16" ht="15" customHeight="1">
      <c r="A3" t="s">
        <v>1</v>
      </c>
      <c s="8" t="s">
        <v>4</v>
      </c>
      <c s="9" t="s">
        <v>5</v>
      </c>
      <c s="1"/>
      <c s="10" t="s">
        <v>6</v>
      </c>
      <c s="1"/>
      <c s="4"/>
      <c s="3" t="s">
        <v>109</v>
      </c>
      <c s="32">
        <f>0+I8+I25+I130+I143+I160+I165+I246</f>
      </c>
      <c r="O3" t="s">
        <v>9</v>
      </c>
      <c t="s">
        <v>13</v>
      </c>
    </row>
    <row r="4" spans="1:16" ht="15" customHeight="1">
      <c r="A4" t="s">
        <v>7</v>
      </c>
      <c s="12" t="s">
        <v>8</v>
      </c>
      <c s="13" t="s">
        <v>109</v>
      </c>
      <c s="5"/>
      <c s="14" t="s">
        <v>110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111</v>
      </c>
      <c s="19" t="s">
        <v>19</v>
      </c>
      <c s="24" t="s">
        <v>112</v>
      </c>
      <c s="25" t="s">
        <v>113</v>
      </c>
      <c s="26">
        <v>8924.285</v>
      </c>
      <c s="27">
        <v>0</v>
      </c>
      <c s="27">
        <f>ROUND(ROUND(H9,2)*ROUND(G9,3),2)</f>
      </c>
      <c r="O9">
        <f>(I9*21)/100</f>
      </c>
      <c t="s">
        <v>13</v>
      </c>
    </row>
    <row r="10" spans="1:5" ht="25.5">
      <c r="A10" s="28" t="s">
        <v>40</v>
      </c>
      <c r="E10" s="29" t="s">
        <v>114</v>
      </c>
    </row>
    <row r="11" spans="1:5" ht="76.5">
      <c r="A11" s="30" t="s">
        <v>42</v>
      </c>
      <c r="E11" s="31" t="s">
        <v>115</v>
      </c>
    </row>
    <row r="12" spans="1:5" ht="25.5">
      <c r="A12" t="s">
        <v>44</v>
      </c>
      <c r="E12" s="29" t="s">
        <v>116</v>
      </c>
    </row>
    <row r="13" spans="1:16" ht="12.75">
      <c r="A13" s="19" t="s">
        <v>35</v>
      </c>
      <c s="23" t="s">
        <v>13</v>
      </c>
      <c s="23" t="s">
        <v>111</v>
      </c>
      <c s="19" t="s">
        <v>13</v>
      </c>
      <c s="24" t="s">
        <v>112</v>
      </c>
      <c s="25" t="s">
        <v>113</v>
      </c>
      <c s="26">
        <v>497.193</v>
      </c>
      <c s="27">
        <v>0</v>
      </c>
      <c s="27">
        <f>ROUND(ROUND(H13,2)*ROUND(G13,3),2)</f>
      </c>
      <c r="O13">
        <f>(I13*21)/100</f>
      </c>
      <c t="s">
        <v>13</v>
      </c>
    </row>
    <row r="14" spans="1:5" ht="38.25">
      <c r="A14" s="28" t="s">
        <v>40</v>
      </c>
      <c r="E14" s="29" t="s">
        <v>117</v>
      </c>
    </row>
    <row r="15" spans="1:5" ht="12.75">
      <c r="A15" s="30" t="s">
        <v>42</v>
      </c>
      <c r="E15" s="31" t="s">
        <v>118</v>
      </c>
    </row>
    <row r="16" spans="1:5" ht="25.5">
      <c r="A16" t="s">
        <v>44</v>
      </c>
      <c r="E16" s="29" t="s">
        <v>119</v>
      </c>
    </row>
    <row r="17" spans="1:16" ht="12.75">
      <c r="A17" s="19" t="s">
        <v>35</v>
      </c>
      <c s="23" t="s">
        <v>23</v>
      </c>
      <c s="23" t="s">
        <v>111</v>
      </c>
      <c s="19" t="s">
        <v>12</v>
      </c>
      <c s="24" t="s">
        <v>112</v>
      </c>
      <c s="25" t="s">
        <v>113</v>
      </c>
      <c s="26">
        <v>2124.439</v>
      </c>
      <c s="27">
        <v>0</v>
      </c>
      <c s="27">
        <f>ROUND(ROUND(H17,2)*ROUND(G17,3),2)</f>
      </c>
      <c r="O17">
        <f>(I17*21)/100</f>
      </c>
      <c t="s">
        <v>13</v>
      </c>
    </row>
    <row r="18" spans="1:5" ht="25.5">
      <c r="A18" s="28" t="s">
        <v>40</v>
      </c>
      <c r="E18" s="29" t="s">
        <v>120</v>
      </c>
    </row>
    <row r="19" spans="1:5" ht="12.75">
      <c r="A19" s="30" t="s">
        <v>42</v>
      </c>
      <c r="E19" s="31" t="s">
        <v>121</v>
      </c>
    </row>
    <row r="20" spans="1:5" ht="25.5">
      <c r="A20" t="s">
        <v>44</v>
      </c>
      <c r="E20" s="29" t="s">
        <v>119</v>
      </c>
    </row>
    <row r="21" spans="1:16" ht="12.75">
      <c r="A21" s="19" t="s">
        <v>35</v>
      </c>
      <c s="23" t="s">
        <v>12</v>
      </c>
      <c s="23" t="s">
        <v>122</v>
      </c>
      <c s="19" t="s">
        <v>37</v>
      </c>
      <c s="24" t="s">
        <v>123</v>
      </c>
      <c s="25" t="s">
        <v>113</v>
      </c>
      <c s="26">
        <v>9485.462</v>
      </c>
      <c s="27">
        <v>0</v>
      </c>
      <c s="27">
        <f>ROUND(ROUND(H21,2)*ROUND(G21,3),2)</f>
      </c>
      <c r="O21">
        <f>(I21*21)/100</f>
      </c>
      <c t="s">
        <v>13</v>
      </c>
    </row>
    <row r="22" spans="1:5" ht="25.5">
      <c r="A22" s="28" t="s">
        <v>40</v>
      </c>
      <c r="E22" s="29" t="s">
        <v>124</v>
      </c>
    </row>
    <row r="23" spans="1:5" ht="89.25">
      <c r="A23" s="30" t="s">
        <v>42</v>
      </c>
      <c r="E23" s="31" t="s">
        <v>125</v>
      </c>
    </row>
    <row r="24" spans="1:5" ht="25.5">
      <c r="A24" t="s">
        <v>44</v>
      </c>
      <c r="E24" s="29" t="s">
        <v>126</v>
      </c>
    </row>
    <row r="25" spans="1:18" ht="12.75" customHeight="1">
      <c r="A25" s="5" t="s">
        <v>33</v>
      </c>
      <c s="5"/>
      <c s="35" t="s">
        <v>19</v>
      </c>
      <c s="5"/>
      <c s="21" t="s">
        <v>127</v>
      </c>
      <c s="5"/>
      <c s="5"/>
      <c s="5"/>
      <c s="36">
        <f>0+Q25</f>
      </c>
      <c r="O25">
        <f>0+R25</f>
      </c>
      <c r="Q25">
        <f>0+I26+I30+I34+I38+I42+I46+I50+I54+I58+I62+I66+I70+I74+I78+I82+I86+I90+I94+I98+I102+I106+I110+I114+I118+I122+I126</f>
      </c>
      <c>
        <f>0+O26+O30+O34+O38+O42+O46+O50+O54+O58+O62+O66+O70+O74+O78+O82+O86+O90+O94+O98+O102+O106+O110+O114+O118+O122+O126</f>
      </c>
    </row>
    <row r="26" spans="1:16" ht="12.75">
      <c r="A26" s="19" t="s">
        <v>35</v>
      </c>
      <c s="23" t="s">
        <v>25</v>
      </c>
      <c s="23" t="s">
        <v>128</v>
      </c>
      <c s="19" t="s">
        <v>37</v>
      </c>
      <c s="24" t="s">
        <v>129</v>
      </c>
      <c s="25" t="s">
        <v>48</v>
      </c>
      <c s="26">
        <v>1200</v>
      </c>
      <c s="27">
        <v>0</v>
      </c>
      <c s="27">
        <f>ROUND(ROUND(H26,2)*ROUND(G26,3),2)</f>
      </c>
      <c r="O26">
        <f>(I26*21)/100</f>
      </c>
      <c t="s">
        <v>13</v>
      </c>
    </row>
    <row r="27" spans="1:5" ht="51">
      <c r="A27" s="28" t="s">
        <v>40</v>
      </c>
      <c r="E27" s="29" t="s">
        <v>130</v>
      </c>
    </row>
    <row r="28" spans="1:5" ht="12.75">
      <c r="A28" s="30" t="s">
        <v>42</v>
      </c>
      <c r="E28" s="31" t="s">
        <v>131</v>
      </c>
    </row>
    <row r="29" spans="1:5" ht="38.25">
      <c r="A29" t="s">
        <v>44</v>
      </c>
      <c r="E29" s="29" t="s">
        <v>132</v>
      </c>
    </row>
    <row r="30" spans="1:16" ht="12.75">
      <c r="A30" s="19" t="s">
        <v>35</v>
      </c>
      <c s="23" t="s">
        <v>27</v>
      </c>
      <c s="23" t="s">
        <v>133</v>
      </c>
      <c s="19" t="s">
        <v>37</v>
      </c>
      <c s="24" t="s">
        <v>134</v>
      </c>
      <c s="25" t="s">
        <v>95</v>
      </c>
      <c s="26">
        <v>95</v>
      </c>
      <c s="27">
        <v>0</v>
      </c>
      <c s="27">
        <f>ROUND(ROUND(H30,2)*ROUND(G30,3),2)</f>
      </c>
      <c r="O30">
        <f>(I30*21)/100</f>
      </c>
      <c t="s">
        <v>13</v>
      </c>
    </row>
    <row r="31" spans="1:5" ht="51">
      <c r="A31" s="28" t="s">
        <v>40</v>
      </c>
      <c r="E31" s="29" t="s">
        <v>135</v>
      </c>
    </row>
    <row r="32" spans="1:5" ht="12.75">
      <c r="A32" s="30" t="s">
        <v>42</v>
      </c>
      <c r="E32" s="31" t="s">
        <v>136</v>
      </c>
    </row>
    <row r="33" spans="1:5" ht="165.75">
      <c r="A33" t="s">
        <v>44</v>
      </c>
      <c r="E33" s="29" t="s">
        <v>137</v>
      </c>
    </row>
    <row r="34" spans="1:16" ht="12.75">
      <c r="A34" s="19" t="s">
        <v>35</v>
      </c>
      <c s="23" t="s">
        <v>64</v>
      </c>
      <c s="23" t="s">
        <v>138</v>
      </c>
      <c s="19" t="s">
        <v>37</v>
      </c>
      <c s="24" t="s">
        <v>139</v>
      </c>
      <c s="25" t="s">
        <v>95</v>
      </c>
      <c s="26">
        <v>42</v>
      </c>
      <c s="27">
        <v>0</v>
      </c>
      <c s="27">
        <f>ROUND(ROUND(H34,2)*ROUND(G34,3),2)</f>
      </c>
      <c r="O34">
        <f>(I34*21)/100</f>
      </c>
      <c t="s">
        <v>13</v>
      </c>
    </row>
    <row r="35" spans="1:5" ht="51">
      <c r="A35" s="28" t="s">
        <v>40</v>
      </c>
      <c r="E35" s="29" t="s">
        <v>135</v>
      </c>
    </row>
    <row r="36" spans="1:5" ht="12.75">
      <c r="A36" s="30" t="s">
        <v>42</v>
      </c>
      <c r="E36" s="31" t="s">
        <v>140</v>
      </c>
    </row>
    <row r="37" spans="1:5" ht="165.75">
      <c r="A37" t="s">
        <v>44</v>
      </c>
      <c r="E37" s="29" t="s">
        <v>137</v>
      </c>
    </row>
    <row r="38" spans="1:16" ht="12.75">
      <c r="A38" s="19" t="s">
        <v>35</v>
      </c>
      <c s="23" t="s">
        <v>69</v>
      </c>
      <c s="23" t="s">
        <v>141</v>
      </c>
      <c s="19" t="s">
        <v>37</v>
      </c>
      <c s="24" t="s">
        <v>142</v>
      </c>
      <c s="25" t="s">
        <v>143</v>
      </c>
      <c s="26">
        <v>50.85</v>
      </c>
      <c s="27">
        <v>0</v>
      </c>
      <c s="27">
        <f>ROUND(ROUND(H38,2)*ROUND(G38,3),2)</f>
      </c>
      <c r="O38">
        <f>(I38*21)/100</f>
      </c>
      <c t="s">
        <v>13</v>
      </c>
    </row>
    <row r="39" spans="1:5" ht="51">
      <c r="A39" s="28" t="s">
        <v>40</v>
      </c>
      <c r="E39" s="29" t="s">
        <v>144</v>
      </c>
    </row>
    <row r="40" spans="1:5" ht="12.75">
      <c r="A40" s="30" t="s">
        <v>42</v>
      </c>
      <c r="E40" s="31" t="s">
        <v>145</v>
      </c>
    </row>
    <row r="41" spans="1:5" ht="63.75">
      <c r="A41" t="s">
        <v>44</v>
      </c>
      <c r="E41" s="29" t="s">
        <v>146</v>
      </c>
    </row>
    <row r="42" spans="1:16" ht="12.75">
      <c r="A42" s="19" t="s">
        <v>35</v>
      </c>
      <c s="23" t="s">
        <v>30</v>
      </c>
      <c s="23" t="s">
        <v>147</v>
      </c>
      <c s="19" t="s">
        <v>37</v>
      </c>
      <c s="24" t="s">
        <v>148</v>
      </c>
      <c s="25" t="s">
        <v>48</v>
      </c>
      <c s="26">
        <v>564.384</v>
      </c>
      <c s="27">
        <v>0</v>
      </c>
      <c s="27">
        <f>ROUND(ROUND(H42,2)*ROUND(G42,3),2)</f>
      </c>
      <c r="O42">
        <f>(I42*21)/100</f>
      </c>
      <c t="s">
        <v>13</v>
      </c>
    </row>
    <row r="43" spans="1:5" ht="51">
      <c r="A43" s="28" t="s">
        <v>40</v>
      </c>
      <c r="E43" s="29" t="s">
        <v>149</v>
      </c>
    </row>
    <row r="44" spans="1:5" ht="12.75">
      <c r="A44" s="30" t="s">
        <v>42</v>
      </c>
      <c r="E44" s="31" t="s">
        <v>150</v>
      </c>
    </row>
    <row r="45" spans="1:5" ht="63.75">
      <c r="A45" t="s">
        <v>44</v>
      </c>
      <c r="E45" s="29" t="s">
        <v>151</v>
      </c>
    </row>
    <row r="46" spans="1:16" ht="25.5">
      <c r="A46" s="19" t="s">
        <v>35</v>
      </c>
      <c s="23" t="s">
        <v>32</v>
      </c>
      <c s="23" t="s">
        <v>152</v>
      </c>
      <c s="19" t="s">
        <v>37</v>
      </c>
      <c s="24" t="s">
        <v>153</v>
      </c>
      <c s="25" t="s">
        <v>143</v>
      </c>
      <c s="26">
        <v>3371.22</v>
      </c>
      <c s="27">
        <v>0</v>
      </c>
      <c s="27">
        <f>ROUND(ROUND(H46,2)*ROUND(G46,3),2)</f>
      </c>
      <c r="O46">
        <f>(I46*21)/100</f>
      </c>
      <c t="s">
        <v>13</v>
      </c>
    </row>
    <row r="47" spans="1:5" ht="38.25">
      <c r="A47" s="28" t="s">
        <v>40</v>
      </c>
      <c r="E47" s="29" t="s">
        <v>154</v>
      </c>
    </row>
    <row r="48" spans="1:5" ht="89.25">
      <c r="A48" s="30" t="s">
        <v>42</v>
      </c>
      <c r="E48" s="31" t="s">
        <v>155</v>
      </c>
    </row>
    <row r="49" spans="1:5" ht="63.75">
      <c r="A49" t="s">
        <v>44</v>
      </c>
      <c r="E49" s="29" t="s">
        <v>146</v>
      </c>
    </row>
    <row r="50" spans="1:16" ht="25.5">
      <c r="A50" s="19" t="s">
        <v>35</v>
      </c>
      <c s="23" t="s">
        <v>75</v>
      </c>
      <c s="23" t="s">
        <v>152</v>
      </c>
      <c s="19" t="s">
        <v>19</v>
      </c>
      <c s="24" t="s">
        <v>153</v>
      </c>
      <c s="25" t="s">
        <v>143</v>
      </c>
      <c s="26">
        <v>77.543</v>
      </c>
      <c s="27">
        <v>0</v>
      </c>
      <c s="27">
        <f>ROUND(ROUND(H50,2)*ROUND(G50,3),2)</f>
      </c>
      <c r="O50">
        <f>(I50*21)/100</f>
      </c>
      <c t="s">
        <v>13</v>
      </c>
    </row>
    <row r="51" spans="1:5" ht="89.25">
      <c r="A51" s="28" t="s">
        <v>40</v>
      </c>
      <c r="E51" s="29" t="s">
        <v>156</v>
      </c>
    </row>
    <row r="52" spans="1:5" ht="12.75">
      <c r="A52" s="30" t="s">
        <v>42</v>
      </c>
      <c r="E52" s="31" t="s">
        <v>157</v>
      </c>
    </row>
    <row r="53" spans="1:5" ht="63.75">
      <c r="A53" t="s">
        <v>44</v>
      </c>
      <c r="E53" s="29" t="s">
        <v>146</v>
      </c>
    </row>
    <row r="54" spans="1:16" ht="25.5">
      <c r="A54" s="19" t="s">
        <v>35</v>
      </c>
      <c s="23" t="s">
        <v>79</v>
      </c>
      <c s="23" t="s">
        <v>152</v>
      </c>
      <c s="19" t="s">
        <v>13</v>
      </c>
      <c s="24" t="s">
        <v>153</v>
      </c>
      <c s="25" t="s">
        <v>143</v>
      </c>
      <c s="26">
        <v>67.8</v>
      </c>
      <c s="27">
        <v>0</v>
      </c>
      <c s="27">
        <f>ROUND(ROUND(H54,2)*ROUND(G54,3),2)</f>
      </c>
      <c r="O54">
        <f>(I54*21)/100</f>
      </c>
      <c t="s">
        <v>13</v>
      </c>
    </row>
    <row r="55" spans="1:5" ht="51">
      <c r="A55" s="28" t="s">
        <v>40</v>
      </c>
      <c r="E55" s="29" t="s">
        <v>158</v>
      </c>
    </row>
    <row r="56" spans="1:5" ht="12.75">
      <c r="A56" s="30" t="s">
        <v>42</v>
      </c>
      <c r="E56" s="31" t="s">
        <v>159</v>
      </c>
    </row>
    <row r="57" spans="1:5" ht="63.75">
      <c r="A57" t="s">
        <v>44</v>
      </c>
      <c r="E57" s="29" t="s">
        <v>146</v>
      </c>
    </row>
    <row r="58" spans="1:16" ht="12.75">
      <c r="A58" s="19" t="s">
        <v>35</v>
      </c>
      <c s="23" t="s">
        <v>83</v>
      </c>
      <c s="23" t="s">
        <v>160</v>
      </c>
      <c s="19" t="s">
        <v>37</v>
      </c>
      <c s="24" t="s">
        <v>161</v>
      </c>
      <c s="25" t="s">
        <v>143</v>
      </c>
      <c s="26">
        <v>965.654</v>
      </c>
      <c s="27">
        <v>0</v>
      </c>
      <c s="27">
        <f>ROUND(ROUND(H58,2)*ROUND(G58,3),2)</f>
      </c>
      <c r="O58">
        <f>(I58*21)/100</f>
      </c>
      <c t="s">
        <v>13</v>
      </c>
    </row>
    <row r="59" spans="1:5" ht="102">
      <c r="A59" s="28" t="s">
        <v>40</v>
      </c>
      <c r="E59" s="29" t="s">
        <v>162</v>
      </c>
    </row>
    <row r="60" spans="1:5" ht="102">
      <c r="A60" s="30" t="s">
        <v>42</v>
      </c>
      <c r="E60" s="31" t="s">
        <v>163</v>
      </c>
    </row>
    <row r="61" spans="1:5" ht="63.75">
      <c r="A61" t="s">
        <v>44</v>
      </c>
      <c r="E61" s="29" t="s">
        <v>146</v>
      </c>
    </row>
    <row r="62" spans="1:16" ht="12.75">
      <c r="A62" s="19" t="s">
        <v>35</v>
      </c>
      <c s="23" t="s">
        <v>88</v>
      </c>
      <c s="23" t="s">
        <v>164</v>
      </c>
      <c s="19" t="s">
        <v>37</v>
      </c>
      <c s="24" t="s">
        <v>165</v>
      </c>
      <c s="25" t="s">
        <v>166</v>
      </c>
      <c s="26">
        <v>30</v>
      </c>
      <c s="27">
        <v>0</v>
      </c>
      <c s="27">
        <f>ROUND(ROUND(H62,2)*ROUND(G62,3),2)</f>
      </c>
      <c r="O62">
        <f>(I62*21)/100</f>
      </c>
      <c t="s">
        <v>13</v>
      </c>
    </row>
    <row r="63" spans="1:5" ht="12.75">
      <c r="A63" s="28" t="s">
        <v>40</v>
      </c>
      <c r="E63" s="29" t="s">
        <v>167</v>
      </c>
    </row>
    <row r="64" spans="1:5" ht="25.5">
      <c r="A64" s="30" t="s">
        <v>42</v>
      </c>
      <c r="E64" s="31" t="s">
        <v>168</v>
      </c>
    </row>
    <row r="65" spans="1:5" ht="63.75">
      <c r="A65" t="s">
        <v>44</v>
      </c>
      <c r="E65" s="29" t="s">
        <v>146</v>
      </c>
    </row>
    <row r="66" spans="1:16" ht="12.75">
      <c r="A66" s="19" t="s">
        <v>35</v>
      </c>
      <c s="23" t="s">
        <v>92</v>
      </c>
      <c s="23" t="s">
        <v>169</v>
      </c>
      <c s="19" t="s">
        <v>37</v>
      </c>
      <c s="24" t="s">
        <v>170</v>
      </c>
      <c s="25" t="s">
        <v>143</v>
      </c>
      <c s="26">
        <v>1129.985</v>
      </c>
      <c s="27">
        <v>0</v>
      </c>
      <c s="27">
        <f>ROUND(ROUND(H66,2)*ROUND(G66,3),2)</f>
      </c>
      <c r="O66">
        <f>(I66*21)/100</f>
      </c>
      <c t="s">
        <v>13</v>
      </c>
    </row>
    <row r="67" spans="1:5" ht="76.5">
      <c r="A67" s="28" t="s">
        <v>40</v>
      </c>
      <c r="E67" s="29" t="s">
        <v>171</v>
      </c>
    </row>
    <row r="68" spans="1:5" ht="12.75">
      <c r="A68" s="30" t="s">
        <v>42</v>
      </c>
      <c r="E68" s="31" t="s">
        <v>172</v>
      </c>
    </row>
    <row r="69" spans="1:5" ht="38.25">
      <c r="A69" t="s">
        <v>44</v>
      </c>
      <c r="E69" s="29" t="s">
        <v>173</v>
      </c>
    </row>
    <row r="70" spans="1:16" ht="12.75">
      <c r="A70" s="19" t="s">
        <v>35</v>
      </c>
      <c s="23" t="s">
        <v>98</v>
      </c>
      <c s="23" t="s">
        <v>174</v>
      </c>
      <c s="19" t="s">
        <v>37</v>
      </c>
      <c s="24" t="s">
        <v>175</v>
      </c>
      <c s="25" t="s">
        <v>166</v>
      </c>
      <c s="26">
        <v>112.69</v>
      </c>
      <c s="27">
        <v>0</v>
      </c>
      <c s="27">
        <f>ROUND(ROUND(H70,2)*ROUND(G70,3),2)</f>
      </c>
      <c r="O70">
        <f>(I70*21)/100</f>
      </c>
      <c t="s">
        <v>13</v>
      </c>
    </row>
    <row r="71" spans="1:5" ht="51">
      <c r="A71" s="28" t="s">
        <v>40</v>
      </c>
      <c r="E71" s="29" t="s">
        <v>176</v>
      </c>
    </row>
    <row r="72" spans="1:5" ht="25.5">
      <c r="A72" s="30" t="s">
        <v>42</v>
      </c>
      <c r="E72" s="31" t="s">
        <v>177</v>
      </c>
    </row>
    <row r="73" spans="1:5" ht="25.5">
      <c r="A73" t="s">
        <v>44</v>
      </c>
      <c r="E73" s="29" t="s">
        <v>178</v>
      </c>
    </row>
    <row r="74" spans="1:16" ht="12.75">
      <c r="A74" s="19" t="s">
        <v>35</v>
      </c>
      <c s="23" t="s">
        <v>104</v>
      </c>
      <c s="23" t="s">
        <v>179</v>
      </c>
      <c s="19" t="s">
        <v>19</v>
      </c>
      <c s="24" t="s">
        <v>180</v>
      </c>
      <c s="25" t="s">
        <v>143</v>
      </c>
      <c s="26">
        <v>410.28</v>
      </c>
      <c s="27">
        <v>0</v>
      </c>
      <c s="27">
        <f>ROUND(ROUND(H74,2)*ROUND(G74,3),2)</f>
      </c>
      <c r="O74">
        <f>(I74*21)/100</f>
      </c>
      <c t="s">
        <v>13</v>
      </c>
    </row>
    <row r="75" spans="1:5" ht="51">
      <c r="A75" s="28" t="s">
        <v>40</v>
      </c>
      <c r="E75" s="29" t="s">
        <v>181</v>
      </c>
    </row>
    <row r="76" spans="1:5" ht="89.25">
      <c r="A76" s="30" t="s">
        <v>42</v>
      </c>
      <c r="E76" s="31" t="s">
        <v>182</v>
      </c>
    </row>
    <row r="77" spans="1:5" ht="369.75">
      <c r="A77" t="s">
        <v>44</v>
      </c>
      <c r="E77" s="29" t="s">
        <v>183</v>
      </c>
    </row>
    <row r="78" spans="1:16" ht="12.75">
      <c r="A78" s="19" t="s">
        <v>35</v>
      </c>
      <c s="23" t="s">
        <v>184</v>
      </c>
      <c s="23" t="s">
        <v>179</v>
      </c>
      <c s="19" t="s">
        <v>13</v>
      </c>
      <c s="24" t="s">
        <v>180</v>
      </c>
      <c s="25" t="s">
        <v>143</v>
      </c>
      <c s="26">
        <v>2943.845</v>
      </c>
      <c s="27">
        <v>0</v>
      </c>
      <c s="27">
        <f>ROUND(ROUND(H78,2)*ROUND(G78,3),2)</f>
      </c>
      <c r="O78">
        <f>(I78*21)/100</f>
      </c>
      <c t="s">
        <v>13</v>
      </c>
    </row>
    <row r="79" spans="1:5" ht="51">
      <c r="A79" s="28" t="s">
        <v>40</v>
      </c>
      <c r="E79" s="29" t="s">
        <v>185</v>
      </c>
    </row>
    <row r="80" spans="1:5" ht="89.25">
      <c r="A80" s="30" t="s">
        <v>42</v>
      </c>
      <c r="E80" s="31" t="s">
        <v>186</v>
      </c>
    </row>
    <row r="81" spans="1:5" ht="369.75">
      <c r="A81" t="s">
        <v>44</v>
      </c>
      <c r="E81" s="29" t="s">
        <v>183</v>
      </c>
    </row>
    <row r="82" spans="1:16" ht="12.75">
      <c r="A82" s="19" t="s">
        <v>35</v>
      </c>
      <c s="23" t="s">
        <v>187</v>
      </c>
      <c s="23" t="s">
        <v>188</v>
      </c>
      <c s="19" t="s">
        <v>37</v>
      </c>
      <c s="24" t="s">
        <v>189</v>
      </c>
      <c s="25" t="s">
        <v>143</v>
      </c>
      <c s="26">
        <v>381.761</v>
      </c>
      <c s="27">
        <v>0</v>
      </c>
      <c s="27">
        <f>ROUND(ROUND(H82,2)*ROUND(G82,3),2)</f>
      </c>
      <c r="O82">
        <f>(I82*21)/100</f>
      </c>
      <c t="s">
        <v>13</v>
      </c>
    </row>
    <row r="83" spans="1:5" ht="38.25">
      <c r="A83" s="28" t="s">
        <v>40</v>
      </c>
      <c r="E83" s="29" t="s">
        <v>190</v>
      </c>
    </row>
    <row r="84" spans="1:5" ht="12.75">
      <c r="A84" s="30" t="s">
        <v>42</v>
      </c>
      <c r="E84" s="31" t="s">
        <v>191</v>
      </c>
    </row>
    <row r="85" spans="1:5" ht="63.75">
      <c r="A85" t="s">
        <v>44</v>
      </c>
      <c r="E85" s="29" t="s">
        <v>192</v>
      </c>
    </row>
    <row r="86" spans="1:16" ht="12.75">
      <c r="A86" s="19" t="s">
        <v>35</v>
      </c>
      <c s="23" t="s">
        <v>193</v>
      </c>
      <c s="23" t="s">
        <v>194</v>
      </c>
      <c s="19" t="s">
        <v>37</v>
      </c>
      <c s="24" t="s">
        <v>195</v>
      </c>
      <c s="25" t="s">
        <v>166</v>
      </c>
      <c s="26">
        <v>3863.98</v>
      </c>
      <c s="27">
        <v>0</v>
      </c>
      <c s="27">
        <f>ROUND(ROUND(H86,2)*ROUND(G86,3),2)</f>
      </c>
      <c r="O86">
        <f>(I86*21)/100</f>
      </c>
      <c t="s">
        <v>13</v>
      </c>
    </row>
    <row r="87" spans="1:5" ht="38.25">
      <c r="A87" s="28" t="s">
        <v>40</v>
      </c>
      <c r="E87" s="29" t="s">
        <v>196</v>
      </c>
    </row>
    <row r="88" spans="1:5" ht="25.5">
      <c r="A88" s="30" t="s">
        <v>42</v>
      </c>
      <c r="E88" s="31" t="s">
        <v>197</v>
      </c>
    </row>
    <row r="89" spans="1:5" ht="63.75">
      <c r="A89" t="s">
        <v>44</v>
      </c>
      <c r="E89" s="29" t="s">
        <v>192</v>
      </c>
    </row>
    <row r="90" spans="1:16" ht="12.75">
      <c r="A90" s="19" t="s">
        <v>35</v>
      </c>
      <c s="23" t="s">
        <v>198</v>
      </c>
      <c s="23" t="s">
        <v>199</v>
      </c>
      <c s="19" t="s">
        <v>37</v>
      </c>
      <c s="24" t="s">
        <v>200</v>
      </c>
      <c s="25" t="s">
        <v>143</v>
      </c>
      <c s="26">
        <v>248.953</v>
      </c>
      <c s="27">
        <v>0</v>
      </c>
      <c s="27">
        <f>ROUND(ROUND(H90,2)*ROUND(G90,3),2)</f>
      </c>
      <c r="O90">
        <f>(I90*21)/100</f>
      </c>
      <c t="s">
        <v>13</v>
      </c>
    </row>
    <row r="91" spans="1:5" ht="25.5">
      <c r="A91" s="28" t="s">
        <v>40</v>
      </c>
      <c r="E91" s="29" t="s">
        <v>201</v>
      </c>
    </row>
    <row r="92" spans="1:5" ht="114.75">
      <c r="A92" s="30" t="s">
        <v>42</v>
      </c>
      <c r="E92" s="31" t="s">
        <v>202</v>
      </c>
    </row>
    <row r="93" spans="1:5" ht="318.75">
      <c r="A93" t="s">
        <v>44</v>
      </c>
      <c r="E93" s="29" t="s">
        <v>203</v>
      </c>
    </row>
    <row r="94" spans="1:16" ht="12.75">
      <c r="A94" s="19" t="s">
        <v>35</v>
      </c>
      <c s="23" t="s">
        <v>204</v>
      </c>
      <c s="23" t="s">
        <v>205</v>
      </c>
      <c s="19" t="s">
        <v>37</v>
      </c>
      <c s="24" t="s">
        <v>206</v>
      </c>
      <c s="25" t="s">
        <v>143</v>
      </c>
      <c s="26">
        <v>723.261</v>
      </c>
      <c s="27">
        <v>0</v>
      </c>
      <c s="27">
        <f>ROUND(ROUND(H94,2)*ROUND(G94,3),2)</f>
      </c>
      <c r="O94">
        <f>(I94*21)/100</f>
      </c>
      <c t="s">
        <v>13</v>
      </c>
    </row>
    <row r="95" spans="1:5" ht="12.75">
      <c r="A95" s="28" t="s">
        <v>40</v>
      </c>
      <c r="E95" s="29" t="s">
        <v>207</v>
      </c>
    </row>
    <row r="96" spans="1:5" ht="51">
      <c r="A96" s="30" t="s">
        <v>42</v>
      </c>
      <c r="E96" s="31" t="s">
        <v>208</v>
      </c>
    </row>
    <row r="97" spans="1:5" ht="280.5">
      <c r="A97" t="s">
        <v>44</v>
      </c>
      <c r="E97" s="29" t="s">
        <v>209</v>
      </c>
    </row>
    <row r="98" spans="1:16" ht="12.75">
      <c r="A98" s="19" t="s">
        <v>35</v>
      </c>
      <c s="23" t="s">
        <v>210</v>
      </c>
      <c s="23" t="s">
        <v>211</v>
      </c>
      <c s="19" t="s">
        <v>37</v>
      </c>
      <c s="24" t="s">
        <v>212</v>
      </c>
      <c s="25" t="s">
        <v>143</v>
      </c>
      <c s="26">
        <v>8</v>
      </c>
      <c s="27">
        <v>0</v>
      </c>
      <c s="27">
        <f>ROUND(ROUND(H98,2)*ROUND(G98,3),2)</f>
      </c>
      <c r="O98">
        <f>(I98*21)/100</f>
      </c>
      <c t="s">
        <v>13</v>
      </c>
    </row>
    <row r="99" spans="1:5" ht="12.75">
      <c r="A99" s="28" t="s">
        <v>40</v>
      </c>
      <c r="E99" s="29" t="s">
        <v>213</v>
      </c>
    </row>
    <row r="100" spans="1:5" ht="12.75">
      <c r="A100" s="30" t="s">
        <v>42</v>
      </c>
      <c r="E100" s="31" t="s">
        <v>214</v>
      </c>
    </row>
    <row r="101" spans="1:5" ht="293.25">
      <c r="A101" t="s">
        <v>44</v>
      </c>
      <c r="E101" s="29" t="s">
        <v>215</v>
      </c>
    </row>
    <row r="102" spans="1:16" ht="12.75">
      <c r="A102" s="19" t="s">
        <v>35</v>
      </c>
      <c s="23" t="s">
        <v>216</v>
      </c>
      <c s="23" t="s">
        <v>217</v>
      </c>
      <c s="19" t="s">
        <v>19</v>
      </c>
      <c s="24" t="s">
        <v>218</v>
      </c>
      <c s="25" t="s">
        <v>48</v>
      </c>
      <c s="26">
        <v>13484.878</v>
      </c>
      <c s="27">
        <v>0</v>
      </c>
      <c s="27">
        <f>ROUND(ROUND(H102,2)*ROUND(G102,3),2)</f>
      </c>
      <c r="O102">
        <f>(I102*21)/100</f>
      </c>
      <c t="s">
        <v>13</v>
      </c>
    </row>
    <row r="103" spans="1:5" ht="38.25">
      <c r="A103" s="28" t="s">
        <v>40</v>
      </c>
      <c r="E103" s="29" t="s">
        <v>154</v>
      </c>
    </row>
    <row r="104" spans="1:5" ht="89.25">
      <c r="A104" s="30" t="s">
        <v>42</v>
      </c>
      <c r="E104" s="31" t="s">
        <v>219</v>
      </c>
    </row>
    <row r="105" spans="1:5" ht="25.5">
      <c r="A105" t="s">
        <v>44</v>
      </c>
      <c r="E105" s="29" t="s">
        <v>220</v>
      </c>
    </row>
    <row r="106" spans="1:16" ht="12.75">
      <c r="A106" s="19" t="s">
        <v>35</v>
      </c>
      <c s="23" t="s">
        <v>221</v>
      </c>
      <c s="23" t="s">
        <v>217</v>
      </c>
      <c s="19" t="s">
        <v>13</v>
      </c>
      <c s="24" t="s">
        <v>218</v>
      </c>
      <c s="25" t="s">
        <v>48</v>
      </c>
      <c s="26">
        <v>265.86</v>
      </c>
      <c s="27">
        <v>0</v>
      </c>
      <c s="27">
        <f>ROUND(ROUND(H106,2)*ROUND(G106,3),2)</f>
      </c>
      <c r="O106">
        <f>(I106*21)/100</f>
      </c>
      <c t="s">
        <v>13</v>
      </c>
    </row>
    <row r="107" spans="1:5" ht="76.5">
      <c r="A107" s="28" t="s">
        <v>40</v>
      </c>
      <c r="E107" s="29" t="s">
        <v>222</v>
      </c>
    </row>
    <row r="108" spans="1:5" ht="12.75">
      <c r="A108" s="30" t="s">
        <v>42</v>
      </c>
      <c r="E108" s="31" t="s">
        <v>223</v>
      </c>
    </row>
    <row r="109" spans="1:5" ht="25.5">
      <c r="A109" t="s">
        <v>44</v>
      </c>
      <c r="E109" s="29" t="s">
        <v>220</v>
      </c>
    </row>
    <row r="110" spans="1:16" ht="12.75">
      <c r="A110" s="19" t="s">
        <v>35</v>
      </c>
      <c s="23" t="s">
        <v>224</v>
      </c>
      <c s="23" t="s">
        <v>217</v>
      </c>
      <c s="19" t="s">
        <v>12</v>
      </c>
      <c s="24" t="s">
        <v>218</v>
      </c>
      <c s="25" t="s">
        <v>48</v>
      </c>
      <c s="26">
        <v>339</v>
      </c>
      <c s="27">
        <v>0</v>
      </c>
      <c s="27">
        <f>ROUND(ROUND(H110,2)*ROUND(G110,3),2)</f>
      </c>
      <c r="O110">
        <f>(I110*21)/100</f>
      </c>
      <c t="s">
        <v>13</v>
      </c>
    </row>
    <row r="111" spans="1:5" ht="12.75">
      <c r="A111" s="28" t="s">
        <v>40</v>
      </c>
      <c r="E111" s="29" t="s">
        <v>225</v>
      </c>
    </row>
    <row r="112" spans="1:5" ht="12.75">
      <c r="A112" s="30" t="s">
        <v>42</v>
      </c>
      <c r="E112" s="31" t="s">
        <v>226</v>
      </c>
    </row>
    <row r="113" spans="1:5" ht="25.5">
      <c r="A113" t="s">
        <v>44</v>
      </c>
      <c r="E113" s="29" t="s">
        <v>220</v>
      </c>
    </row>
    <row r="114" spans="1:16" ht="12.75">
      <c r="A114" s="19" t="s">
        <v>35</v>
      </c>
      <c s="23" t="s">
        <v>227</v>
      </c>
      <c s="23" t="s">
        <v>228</v>
      </c>
      <c s="19" t="s">
        <v>37</v>
      </c>
      <c s="24" t="s">
        <v>229</v>
      </c>
      <c s="25" t="s">
        <v>143</v>
      </c>
      <c s="26">
        <v>1736.639</v>
      </c>
      <c s="27">
        <v>0</v>
      </c>
      <c s="27">
        <f>ROUND(ROUND(H114,2)*ROUND(G114,3),2)</f>
      </c>
      <c r="O114">
        <f>(I114*21)/100</f>
      </c>
      <c t="s">
        <v>13</v>
      </c>
    </row>
    <row r="115" spans="1:5" ht="25.5">
      <c r="A115" s="28" t="s">
        <v>40</v>
      </c>
      <c r="E115" s="29" t="s">
        <v>230</v>
      </c>
    </row>
    <row r="116" spans="1:5" ht="38.25">
      <c r="A116" s="30" t="s">
        <v>42</v>
      </c>
      <c r="E116" s="31" t="s">
        <v>231</v>
      </c>
    </row>
    <row r="117" spans="1:5" ht="12.75">
      <c r="A117" t="s">
        <v>44</v>
      </c>
      <c r="E117" s="29" t="s">
        <v>232</v>
      </c>
    </row>
    <row r="118" spans="1:16" ht="12.75">
      <c r="A118" s="19" t="s">
        <v>35</v>
      </c>
      <c s="23" t="s">
        <v>233</v>
      </c>
      <c s="23" t="s">
        <v>234</v>
      </c>
      <c s="19" t="s">
        <v>37</v>
      </c>
      <c s="24" t="s">
        <v>235</v>
      </c>
      <c s="25" t="s">
        <v>48</v>
      </c>
      <c s="26">
        <v>11577.59</v>
      </c>
      <c s="27">
        <v>0</v>
      </c>
      <c s="27">
        <f>ROUND(ROUND(H118,2)*ROUND(G118,3),2)</f>
      </c>
      <c r="O118">
        <f>(I118*21)/100</f>
      </c>
      <c t="s">
        <v>13</v>
      </c>
    </row>
    <row r="119" spans="1:5" ht="12.75">
      <c r="A119" s="28" t="s">
        <v>40</v>
      </c>
      <c r="E119" s="29" t="s">
        <v>236</v>
      </c>
    </row>
    <row r="120" spans="1:5" ht="12.75">
      <c r="A120" s="30" t="s">
        <v>42</v>
      </c>
      <c r="E120" s="31" t="s">
        <v>237</v>
      </c>
    </row>
    <row r="121" spans="1:5" ht="38.25">
      <c r="A121" t="s">
        <v>44</v>
      </c>
      <c r="E121" s="29" t="s">
        <v>238</v>
      </c>
    </row>
    <row r="122" spans="1:16" ht="12.75">
      <c r="A122" s="19" t="s">
        <v>35</v>
      </c>
      <c s="23" t="s">
        <v>239</v>
      </c>
      <c s="23" t="s">
        <v>240</v>
      </c>
      <c s="19" t="s">
        <v>37</v>
      </c>
      <c s="24" t="s">
        <v>241</v>
      </c>
      <c s="25" t="s">
        <v>95</v>
      </c>
      <c s="26">
        <v>15</v>
      </c>
      <c s="27">
        <v>0</v>
      </c>
      <c s="27">
        <f>ROUND(ROUND(H122,2)*ROUND(G122,3),2)</f>
      </c>
      <c r="O122">
        <f>(I122*21)/100</f>
      </c>
      <c t="s">
        <v>13</v>
      </c>
    </row>
    <row r="123" spans="1:5" ht="12.75">
      <c r="A123" s="28" t="s">
        <v>40</v>
      </c>
      <c r="E123" s="29" t="s">
        <v>37</v>
      </c>
    </row>
    <row r="124" spans="1:5" ht="12.75">
      <c r="A124" s="30" t="s">
        <v>42</v>
      </c>
      <c r="E124" s="31" t="s">
        <v>242</v>
      </c>
    </row>
    <row r="125" spans="1:5" ht="76.5">
      <c r="A125" t="s">
        <v>44</v>
      </c>
      <c r="E125" s="29" t="s">
        <v>243</v>
      </c>
    </row>
    <row r="126" spans="1:16" ht="25.5">
      <c r="A126" s="19" t="s">
        <v>35</v>
      </c>
      <c s="23" t="s">
        <v>244</v>
      </c>
      <c s="23" t="s">
        <v>245</v>
      </c>
      <c s="19" t="s">
        <v>37</v>
      </c>
      <c s="24" t="s">
        <v>246</v>
      </c>
      <c s="25" t="s">
        <v>95</v>
      </c>
      <c s="26">
        <v>17</v>
      </c>
      <c s="27">
        <v>0</v>
      </c>
      <c s="27">
        <f>ROUND(ROUND(H126,2)*ROUND(G126,3),2)</f>
      </c>
      <c r="O126">
        <f>(I126*21)/100</f>
      </c>
      <c t="s">
        <v>13</v>
      </c>
    </row>
    <row r="127" spans="1:5" ht="12.75">
      <c r="A127" s="28" t="s">
        <v>40</v>
      </c>
      <c r="E127" s="29" t="s">
        <v>247</v>
      </c>
    </row>
    <row r="128" spans="1:5" ht="12.75">
      <c r="A128" s="30" t="s">
        <v>42</v>
      </c>
      <c r="E128" s="31" t="s">
        <v>248</v>
      </c>
    </row>
    <row r="129" spans="1:5" ht="114.75">
      <c r="A129" t="s">
        <v>44</v>
      </c>
      <c r="E129" s="29" t="s">
        <v>249</v>
      </c>
    </row>
    <row r="130" spans="1:18" ht="12.75" customHeight="1">
      <c r="A130" s="5" t="s">
        <v>33</v>
      </c>
      <c s="5"/>
      <c s="35" t="s">
        <v>13</v>
      </c>
      <c s="5"/>
      <c s="21" t="s">
        <v>250</v>
      </c>
      <c s="5"/>
      <c s="5"/>
      <c s="5"/>
      <c s="36">
        <f>0+Q130</f>
      </c>
      <c r="O130">
        <f>0+R130</f>
      </c>
      <c r="Q130">
        <f>0+I131+I135+I139</f>
      </c>
      <c>
        <f>0+O131+O135+O139</f>
      </c>
    </row>
    <row r="131" spans="1:16" ht="12.75">
      <c r="A131" s="19" t="s">
        <v>35</v>
      </c>
      <c s="23" t="s">
        <v>251</v>
      </c>
      <c s="23" t="s">
        <v>252</v>
      </c>
      <c s="19" t="s">
        <v>19</v>
      </c>
      <c s="24" t="s">
        <v>253</v>
      </c>
      <c s="25" t="s">
        <v>48</v>
      </c>
      <c s="26">
        <v>10749.21</v>
      </c>
      <c s="27">
        <v>0</v>
      </c>
      <c s="27">
        <f>ROUND(ROUND(H131,2)*ROUND(G131,3),2)</f>
      </c>
      <c r="O131">
        <f>(I131*21)/100</f>
      </c>
      <c t="s">
        <v>13</v>
      </c>
    </row>
    <row r="132" spans="1:5" ht="38.25">
      <c r="A132" s="28" t="s">
        <v>40</v>
      </c>
      <c r="E132" s="29" t="s">
        <v>254</v>
      </c>
    </row>
    <row r="133" spans="1:5" ht="25.5">
      <c r="A133" s="30" t="s">
        <v>42</v>
      </c>
      <c r="E133" s="31" t="s">
        <v>255</v>
      </c>
    </row>
    <row r="134" spans="1:5" ht="102">
      <c r="A134" t="s">
        <v>44</v>
      </c>
      <c r="E134" s="29" t="s">
        <v>256</v>
      </c>
    </row>
    <row r="135" spans="1:16" ht="12.75">
      <c r="A135" s="19" t="s">
        <v>35</v>
      </c>
      <c s="23" t="s">
        <v>257</v>
      </c>
      <c s="23" t="s">
        <v>258</v>
      </c>
      <c s="19" t="s">
        <v>37</v>
      </c>
      <c s="24" t="s">
        <v>259</v>
      </c>
      <c s="25" t="s">
        <v>143</v>
      </c>
      <c s="26">
        <v>5.063</v>
      </c>
      <c s="27">
        <v>0</v>
      </c>
      <c s="27">
        <f>ROUND(ROUND(H135,2)*ROUND(G135,3),2)</f>
      </c>
      <c r="O135">
        <f>(I135*21)/100</f>
      </c>
      <c t="s">
        <v>13</v>
      </c>
    </row>
    <row r="136" spans="1:5" ht="12.75">
      <c r="A136" s="28" t="s">
        <v>40</v>
      </c>
      <c r="E136" s="29" t="s">
        <v>260</v>
      </c>
    </row>
    <row r="137" spans="1:5" ht="25.5">
      <c r="A137" s="30" t="s">
        <v>42</v>
      </c>
      <c r="E137" s="31" t="s">
        <v>261</v>
      </c>
    </row>
    <row r="138" spans="1:5" ht="369.75">
      <c r="A138" t="s">
        <v>44</v>
      </c>
      <c r="E138" s="29" t="s">
        <v>262</v>
      </c>
    </row>
    <row r="139" spans="1:16" ht="12.75">
      <c r="A139" s="19" t="s">
        <v>35</v>
      </c>
      <c s="23" t="s">
        <v>263</v>
      </c>
      <c s="23" t="s">
        <v>264</v>
      </c>
      <c s="19" t="s">
        <v>37</v>
      </c>
      <c s="24" t="s">
        <v>265</v>
      </c>
      <c s="25" t="s">
        <v>48</v>
      </c>
      <c s="26">
        <v>66</v>
      </c>
      <c s="27">
        <v>0</v>
      </c>
      <c s="27">
        <f>ROUND(ROUND(H139,2)*ROUND(G139,3),2)</f>
      </c>
      <c r="O139">
        <f>(I139*21)/100</f>
      </c>
      <c t="s">
        <v>13</v>
      </c>
    </row>
    <row r="140" spans="1:5" ht="12.75">
      <c r="A140" s="28" t="s">
        <v>40</v>
      </c>
      <c r="E140" s="29" t="s">
        <v>266</v>
      </c>
    </row>
    <row r="141" spans="1:5" ht="38.25">
      <c r="A141" s="30" t="s">
        <v>42</v>
      </c>
      <c r="E141" s="31" t="s">
        <v>267</v>
      </c>
    </row>
    <row r="142" spans="1:5" ht="102">
      <c r="A142" t="s">
        <v>44</v>
      </c>
      <c r="E142" s="29" t="s">
        <v>256</v>
      </c>
    </row>
    <row r="143" spans="1:18" ht="12.75" customHeight="1">
      <c r="A143" s="5" t="s">
        <v>33</v>
      </c>
      <c s="5"/>
      <c s="35" t="s">
        <v>12</v>
      </c>
      <c s="5"/>
      <c s="21" t="s">
        <v>268</v>
      </c>
      <c s="5"/>
      <c s="5"/>
      <c s="5"/>
      <c s="36">
        <f>0+Q143</f>
      </c>
      <c r="O143">
        <f>0+R143</f>
      </c>
      <c r="Q143">
        <f>0+I144+I148+I152+I156</f>
      </c>
      <c>
        <f>0+O144+O148+O152+O156</f>
      </c>
    </row>
    <row r="144" spans="1:16" ht="12.75">
      <c r="A144" s="19" t="s">
        <v>35</v>
      </c>
      <c s="23" t="s">
        <v>269</v>
      </c>
      <c s="23" t="s">
        <v>270</v>
      </c>
      <c s="19" t="s">
        <v>37</v>
      </c>
      <c s="24" t="s">
        <v>271</v>
      </c>
      <c s="25" t="s">
        <v>143</v>
      </c>
      <c s="26">
        <v>0.72</v>
      </c>
      <c s="27">
        <v>0</v>
      </c>
      <c s="27">
        <f>ROUND(ROUND(H144,2)*ROUND(G144,3),2)</f>
      </c>
      <c r="O144">
        <f>(I144*21)/100</f>
      </c>
      <c t="s">
        <v>13</v>
      </c>
    </row>
    <row r="145" spans="1:5" ht="12.75">
      <c r="A145" s="28" t="s">
        <v>40</v>
      </c>
      <c r="E145" s="29" t="s">
        <v>272</v>
      </c>
    </row>
    <row r="146" spans="1:5" ht="25.5">
      <c r="A146" s="30" t="s">
        <v>42</v>
      </c>
      <c r="E146" s="31" t="s">
        <v>273</v>
      </c>
    </row>
    <row r="147" spans="1:5" ht="229.5">
      <c r="A147" t="s">
        <v>44</v>
      </c>
      <c r="E147" s="29" t="s">
        <v>274</v>
      </c>
    </row>
    <row r="148" spans="1:16" ht="12.75">
      <c r="A148" s="19" t="s">
        <v>35</v>
      </c>
      <c s="23" t="s">
        <v>275</v>
      </c>
      <c s="23" t="s">
        <v>276</v>
      </c>
      <c s="19" t="s">
        <v>37</v>
      </c>
      <c s="24" t="s">
        <v>277</v>
      </c>
      <c s="25" t="s">
        <v>113</v>
      </c>
      <c s="26">
        <v>0.064</v>
      </c>
      <c s="27">
        <v>0</v>
      </c>
      <c s="27">
        <f>ROUND(ROUND(H148,2)*ROUND(G148,3),2)</f>
      </c>
      <c r="O148">
        <f>(I148*21)/100</f>
      </c>
      <c t="s">
        <v>13</v>
      </c>
    </row>
    <row r="149" spans="1:5" ht="25.5">
      <c r="A149" s="28" t="s">
        <v>40</v>
      </c>
      <c r="E149" s="29" t="s">
        <v>278</v>
      </c>
    </row>
    <row r="150" spans="1:5" ht="25.5">
      <c r="A150" s="30" t="s">
        <v>42</v>
      </c>
      <c r="E150" s="31" t="s">
        <v>279</v>
      </c>
    </row>
    <row r="151" spans="1:5" ht="242.25">
      <c r="A151" t="s">
        <v>44</v>
      </c>
      <c r="E151" s="29" t="s">
        <v>280</v>
      </c>
    </row>
    <row r="152" spans="1:16" ht="12.75">
      <c r="A152" s="19" t="s">
        <v>35</v>
      </c>
      <c s="23" t="s">
        <v>281</v>
      </c>
      <c s="23" t="s">
        <v>282</v>
      </c>
      <c s="19" t="s">
        <v>37</v>
      </c>
      <c s="24" t="s">
        <v>283</v>
      </c>
      <c s="25" t="s">
        <v>143</v>
      </c>
      <c s="26">
        <v>8</v>
      </c>
      <c s="27">
        <v>0</v>
      </c>
      <c s="27">
        <f>ROUND(ROUND(H152,2)*ROUND(G152,3),2)</f>
      </c>
      <c r="O152">
        <f>(I152*21)/100</f>
      </c>
      <c t="s">
        <v>13</v>
      </c>
    </row>
    <row r="153" spans="1:5" ht="38.25">
      <c r="A153" s="28" t="s">
        <v>40</v>
      </c>
      <c r="E153" s="29" t="s">
        <v>284</v>
      </c>
    </row>
    <row r="154" spans="1:5" ht="12.75">
      <c r="A154" s="30" t="s">
        <v>42</v>
      </c>
      <c r="E154" s="31" t="s">
        <v>214</v>
      </c>
    </row>
    <row r="155" spans="1:5" ht="25.5">
      <c r="A155" t="s">
        <v>44</v>
      </c>
      <c r="E155" s="29" t="s">
        <v>285</v>
      </c>
    </row>
    <row r="156" spans="1:16" ht="25.5">
      <c r="A156" s="19" t="s">
        <v>35</v>
      </c>
      <c s="23" t="s">
        <v>286</v>
      </c>
      <c s="23" t="s">
        <v>287</v>
      </c>
      <c s="19" t="s">
        <v>37</v>
      </c>
      <c s="24" t="s">
        <v>288</v>
      </c>
      <c s="25" t="s">
        <v>143</v>
      </c>
      <c s="26">
        <v>44</v>
      </c>
      <c s="27">
        <v>0</v>
      </c>
      <c s="27">
        <f>ROUND(ROUND(H156,2)*ROUND(G156,3),2)</f>
      </c>
      <c r="O156">
        <f>(I156*21)/100</f>
      </c>
      <c t="s">
        <v>13</v>
      </c>
    </row>
    <row r="157" spans="1:5" ht="38.25">
      <c r="A157" s="28" t="s">
        <v>40</v>
      </c>
      <c r="E157" s="29" t="s">
        <v>289</v>
      </c>
    </row>
    <row r="158" spans="1:5" ht="12.75">
      <c r="A158" s="30" t="s">
        <v>42</v>
      </c>
      <c r="E158" s="31" t="s">
        <v>290</v>
      </c>
    </row>
    <row r="159" spans="1:5" ht="25.5">
      <c r="A159" t="s">
        <v>44</v>
      </c>
      <c r="E159" s="29" t="s">
        <v>291</v>
      </c>
    </row>
    <row r="160" spans="1:18" ht="12.75" customHeight="1">
      <c r="A160" s="5" t="s">
        <v>33</v>
      </c>
      <c s="5"/>
      <c s="35" t="s">
        <v>23</v>
      </c>
      <c s="5"/>
      <c s="21" t="s">
        <v>292</v>
      </c>
      <c s="5"/>
      <c s="5"/>
      <c s="5"/>
      <c s="36">
        <f>0+Q160</f>
      </c>
      <c r="O160">
        <f>0+R160</f>
      </c>
      <c r="Q160">
        <f>0+I161</f>
      </c>
      <c>
        <f>0+O161</f>
      </c>
    </row>
    <row r="161" spans="1:16" ht="12.75">
      <c r="A161" s="19" t="s">
        <v>35</v>
      </c>
      <c s="23" t="s">
        <v>293</v>
      </c>
      <c s="23" t="s">
        <v>294</v>
      </c>
      <c s="19" t="s">
        <v>37</v>
      </c>
      <c s="24" t="s">
        <v>295</v>
      </c>
      <c s="25" t="s">
        <v>143</v>
      </c>
      <c s="26">
        <v>8.438</v>
      </c>
      <c s="27">
        <v>0</v>
      </c>
      <c s="27">
        <f>ROUND(ROUND(H161,2)*ROUND(G161,3),2)</f>
      </c>
      <c r="O161">
        <f>(I161*21)/100</f>
      </c>
      <c t="s">
        <v>13</v>
      </c>
    </row>
    <row r="162" spans="1:5" ht="12.75">
      <c r="A162" s="28" t="s">
        <v>40</v>
      </c>
      <c r="E162" s="29" t="s">
        <v>296</v>
      </c>
    </row>
    <row r="163" spans="1:5" ht="12.75">
      <c r="A163" s="30" t="s">
        <v>42</v>
      </c>
      <c r="E163" s="31" t="s">
        <v>297</v>
      </c>
    </row>
    <row r="164" spans="1:5" ht="369.75">
      <c r="A164" t="s">
        <v>44</v>
      </c>
      <c r="E164" s="29" t="s">
        <v>298</v>
      </c>
    </row>
    <row r="165" spans="1:18" ht="12.75" customHeight="1">
      <c r="A165" s="5" t="s">
        <v>33</v>
      </c>
      <c s="5"/>
      <c s="35" t="s">
        <v>25</v>
      </c>
      <c s="5"/>
      <c s="21" t="s">
        <v>110</v>
      </c>
      <c s="5"/>
      <c s="5"/>
      <c s="5"/>
      <c s="36">
        <f>0+Q165</f>
      </c>
      <c r="O165">
        <f>0+R165</f>
      </c>
      <c r="Q165">
        <f>0+I166+I170+I174+I178+I182+I186+I190+I194+I198+I202+I206+I210+I214+I218+I222+I226+I230+I234+I238+I242</f>
      </c>
      <c>
        <f>0+O166+O170+O174+O178+O182+O186+O190+O194+O198+O202+O206+O210+O214+O218+O222+O226+O230+O234+O238+O242</f>
      </c>
    </row>
    <row r="166" spans="1:16" ht="12.75">
      <c r="A166" s="19" t="s">
        <v>35</v>
      </c>
      <c s="23" t="s">
        <v>299</v>
      </c>
      <c s="23" t="s">
        <v>300</v>
      </c>
      <c s="19" t="s">
        <v>19</v>
      </c>
      <c s="24" t="s">
        <v>301</v>
      </c>
      <c s="25" t="s">
        <v>48</v>
      </c>
      <c s="26">
        <v>339</v>
      </c>
      <c s="27">
        <v>0</v>
      </c>
      <c s="27">
        <f>ROUND(ROUND(H166,2)*ROUND(G166,3),2)</f>
      </c>
      <c r="O166">
        <f>(I166*21)/100</f>
      </c>
      <c t="s">
        <v>13</v>
      </c>
    </row>
    <row r="167" spans="1:5" ht="12.75">
      <c r="A167" s="28" t="s">
        <v>40</v>
      </c>
      <c r="E167" s="29" t="s">
        <v>225</v>
      </c>
    </row>
    <row r="168" spans="1:5" ht="12.75">
      <c r="A168" s="30" t="s">
        <v>42</v>
      </c>
      <c r="E168" s="31" t="s">
        <v>302</v>
      </c>
    </row>
    <row r="169" spans="1:5" ht="51">
      <c r="A169" t="s">
        <v>44</v>
      </c>
      <c r="E169" s="29" t="s">
        <v>303</v>
      </c>
    </row>
    <row r="170" spans="1:16" ht="12.75">
      <c r="A170" s="19" t="s">
        <v>35</v>
      </c>
      <c s="23" t="s">
        <v>304</v>
      </c>
      <c s="23" t="s">
        <v>300</v>
      </c>
      <c s="19" t="s">
        <v>13</v>
      </c>
      <c s="24" t="s">
        <v>301</v>
      </c>
      <c s="25" t="s">
        <v>48</v>
      </c>
      <c s="26">
        <v>257.46</v>
      </c>
      <c s="27">
        <v>0</v>
      </c>
      <c s="27">
        <f>ROUND(ROUND(H170,2)*ROUND(G170,3),2)</f>
      </c>
      <c r="O170">
        <f>(I170*21)/100</f>
      </c>
      <c t="s">
        <v>13</v>
      </c>
    </row>
    <row r="171" spans="1:5" ht="25.5">
      <c r="A171" s="28" t="s">
        <v>40</v>
      </c>
      <c r="E171" s="29" t="s">
        <v>305</v>
      </c>
    </row>
    <row r="172" spans="1:5" ht="12.75">
      <c r="A172" s="30" t="s">
        <v>42</v>
      </c>
      <c r="E172" s="31" t="s">
        <v>306</v>
      </c>
    </row>
    <row r="173" spans="1:5" ht="51">
      <c r="A173" t="s">
        <v>44</v>
      </c>
      <c r="E173" s="29" t="s">
        <v>303</v>
      </c>
    </row>
    <row r="174" spans="1:16" ht="12.75">
      <c r="A174" s="19" t="s">
        <v>35</v>
      </c>
      <c s="23" t="s">
        <v>307</v>
      </c>
      <c s="23" t="s">
        <v>308</v>
      </c>
      <c s="19" t="s">
        <v>19</v>
      </c>
      <c s="24" t="s">
        <v>309</v>
      </c>
      <c s="25" t="s">
        <v>48</v>
      </c>
      <c s="26">
        <v>13484.878</v>
      </c>
      <c s="27">
        <v>0</v>
      </c>
      <c s="27">
        <f>ROUND(ROUND(H174,2)*ROUND(G174,3),2)</f>
      </c>
      <c r="O174">
        <f>(I174*21)/100</f>
      </c>
      <c t="s">
        <v>13</v>
      </c>
    </row>
    <row r="175" spans="1:5" ht="51">
      <c r="A175" s="28" t="s">
        <v>40</v>
      </c>
      <c r="E175" s="29" t="s">
        <v>310</v>
      </c>
    </row>
    <row r="176" spans="1:5" ht="89.25">
      <c r="A176" s="30" t="s">
        <v>42</v>
      </c>
      <c r="E176" s="31" t="s">
        <v>219</v>
      </c>
    </row>
    <row r="177" spans="1:5" ht="51">
      <c r="A177" t="s">
        <v>44</v>
      </c>
      <c r="E177" s="29" t="s">
        <v>303</v>
      </c>
    </row>
    <row r="178" spans="1:16" ht="12.75">
      <c r="A178" s="19" t="s">
        <v>35</v>
      </c>
      <c s="23" t="s">
        <v>311</v>
      </c>
      <c s="23" t="s">
        <v>308</v>
      </c>
      <c s="19" t="s">
        <v>13</v>
      </c>
      <c s="24" t="s">
        <v>309</v>
      </c>
      <c s="25" t="s">
        <v>48</v>
      </c>
      <c s="26">
        <v>265.86</v>
      </c>
      <c s="27">
        <v>0</v>
      </c>
      <c s="27">
        <f>ROUND(ROUND(H178,2)*ROUND(G178,3),2)</f>
      </c>
      <c r="O178">
        <f>(I178*21)/100</f>
      </c>
      <c t="s">
        <v>13</v>
      </c>
    </row>
    <row r="179" spans="1:5" ht="25.5">
      <c r="A179" s="28" t="s">
        <v>40</v>
      </c>
      <c r="E179" s="29" t="s">
        <v>312</v>
      </c>
    </row>
    <row r="180" spans="1:5" ht="12.75">
      <c r="A180" s="30" t="s">
        <v>42</v>
      </c>
      <c r="E180" s="31" t="s">
        <v>313</v>
      </c>
    </row>
    <row r="181" spans="1:5" ht="51">
      <c r="A181" t="s">
        <v>44</v>
      </c>
      <c r="E181" s="29" t="s">
        <v>303</v>
      </c>
    </row>
    <row r="182" spans="1:16" ht="12.75">
      <c r="A182" s="19" t="s">
        <v>35</v>
      </c>
      <c s="23" t="s">
        <v>314</v>
      </c>
      <c s="23" t="s">
        <v>308</v>
      </c>
      <c s="19" t="s">
        <v>12</v>
      </c>
      <c s="24" t="s">
        <v>309</v>
      </c>
      <c s="25" t="s">
        <v>48</v>
      </c>
      <c s="26">
        <v>13484.878</v>
      </c>
      <c s="27">
        <v>0</v>
      </c>
      <c s="27">
        <f>ROUND(ROUND(H182,2)*ROUND(G182,3),2)</f>
      </c>
      <c r="O182">
        <f>(I182*21)/100</f>
      </c>
      <c t="s">
        <v>13</v>
      </c>
    </row>
    <row r="183" spans="1:5" ht="51">
      <c r="A183" s="28" t="s">
        <v>40</v>
      </c>
      <c r="E183" s="29" t="s">
        <v>315</v>
      </c>
    </row>
    <row r="184" spans="1:5" ht="89.25">
      <c r="A184" s="30" t="s">
        <v>42</v>
      </c>
      <c r="E184" s="31" t="s">
        <v>316</v>
      </c>
    </row>
    <row r="185" spans="1:5" ht="51">
      <c r="A185" t="s">
        <v>44</v>
      </c>
      <c r="E185" s="29" t="s">
        <v>303</v>
      </c>
    </row>
    <row r="186" spans="1:16" ht="12.75">
      <c r="A186" s="19" t="s">
        <v>35</v>
      </c>
      <c s="23" t="s">
        <v>317</v>
      </c>
      <c s="23" t="s">
        <v>318</v>
      </c>
      <c s="19" t="s">
        <v>37</v>
      </c>
      <c s="24" t="s">
        <v>319</v>
      </c>
      <c s="25" t="s">
        <v>48</v>
      </c>
      <c s="26">
        <v>3106.555</v>
      </c>
      <c s="27">
        <v>0</v>
      </c>
      <c s="27">
        <f>ROUND(ROUND(H186,2)*ROUND(G186,3),2)</f>
      </c>
      <c r="O186">
        <f>(I186*21)/100</f>
      </c>
      <c t="s">
        <v>13</v>
      </c>
    </row>
    <row r="187" spans="1:5" ht="25.5">
      <c r="A187" s="28" t="s">
        <v>40</v>
      </c>
      <c r="E187" s="29" t="s">
        <v>320</v>
      </c>
    </row>
    <row r="188" spans="1:5" ht="38.25">
      <c r="A188" s="30" t="s">
        <v>42</v>
      </c>
      <c r="E188" s="31" t="s">
        <v>321</v>
      </c>
    </row>
    <row r="189" spans="1:5" ht="38.25">
      <c r="A189" t="s">
        <v>44</v>
      </c>
      <c r="E189" s="29" t="s">
        <v>322</v>
      </c>
    </row>
    <row r="190" spans="1:16" ht="12.75">
      <c r="A190" s="19" t="s">
        <v>35</v>
      </c>
      <c s="23" t="s">
        <v>323</v>
      </c>
      <c s="23" t="s">
        <v>324</v>
      </c>
      <c s="19" t="s">
        <v>19</v>
      </c>
      <c s="24" t="s">
        <v>325</v>
      </c>
      <c s="25" t="s">
        <v>48</v>
      </c>
      <c s="26">
        <v>13484.878</v>
      </c>
      <c s="27">
        <v>0</v>
      </c>
      <c s="27">
        <f>ROUND(ROUND(H190,2)*ROUND(G190,3),2)</f>
      </c>
      <c r="O190">
        <f>(I190*21)/100</f>
      </c>
      <c t="s">
        <v>13</v>
      </c>
    </row>
    <row r="191" spans="1:5" ht="38.25">
      <c r="A191" s="28" t="s">
        <v>40</v>
      </c>
      <c r="E191" s="29" t="s">
        <v>326</v>
      </c>
    </row>
    <row r="192" spans="1:5" ht="89.25">
      <c r="A192" s="30" t="s">
        <v>42</v>
      </c>
      <c r="E192" s="31" t="s">
        <v>327</v>
      </c>
    </row>
    <row r="193" spans="1:5" ht="51">
      <c r="A193" t="s">
        <v>44</v>
      </c>
      <c r="E193" s="29" t="s">
        <v>328</v>
      </c>
    </row>
    <row r="194" spans="1:16" ht="12.75">
      <c r="A194" s="19" t="s">
        <v>35</v>
      </c>
      <c s="23" t="s">
        <v>329</v>
      </c>
      <c s="23" t="s">
        <v>324</v>
      </c>
      <c s="19" t="s">
        <v>13</v>
      </c>
      <c s="24" t="s">
        <v>325</v>
      </c>
      <c s="25" t="s">
        <v>48</v>
      </c>
      <c s="26">
        <v>249.06</v>
      </c>
      <c s="27">
        <v>0</v>
      </c>
      <c s="27">
        <f>ROUND(ROUND(H194,2)*ROUND(G194,3),2)</f>
      </c>
      <c r="O194">
        <f>(I194*21)/100</f>
      </c>
      <c t="s">
        <v>13</v>
      </c>
    </row>
    <row r="195" spans="1:5" ht="51">
      <c r="A195" s="28" t="s">
        <v>40</v>
      </c>
      <c r="E195" s="29" t="s">
        <v>330</v>
      </c>
    </row>
    <row r="196" spans="1:5" ht="12.75">
      <c r="A196" s="30" t="s">
        <v>42</v>
      </c>
      <c r="E196" s="31" t="s">
        <v>331</v>
      </c>
    </row>
    <row r="197" spans="1:5" ht="51">
      <c r="A197" t="s">
        <v>44</v>
      </c>
      <c r="E197" s="29" t="s">
        <v>328</v>
      </c>
    </row>
    <row r="198" spans="1:16" ht="12.75">
      <c r="A198" s="19" t="s">
        <v>35</v>
      </c>
      <c s="23" t="s">
        <v>332</v>
      </c>
      <c s="23" t="s">
        <v>333</v>
      </c>
      <c s="19" t="s">
        <v>19</v>
      </c>
      <c s="24" t="s">
        <v>334</v>
      </c>
      <c s="25" t="s">
        <v>48</v>
      </c>
      <c s="26">
        <v>23364.2</v>
      </c>
      <c s="27">
        <v>0</v>
      </c>
      <c s="27">
        <f>ROUND(ROUND(H198,2)*ROUND(G198,3),2)</f>
      </c>
      <c r="O198">
        <f>(I198*21)/100</f>
      </c>
      <c t="s">
        <v>13</v>
      </c>
    </row>
    <row r="199" spans="1:5" ht="38.25">
      <c r="A199" s="28" t="s">
        <v>40</v>
      </c>
      <c r="E199" s="29" t="s">
        <v>335</v>
      </c>
    </row>
    <row r="200" spans="1:5" ht="12.75">
      <c r="A200" s="30" t="s">
        <v>42</v>
      </c>
      <c r="E200" s="31" t="s">
        <v>336</v>
      </c>
    </row>
    <row r="201" spans="1:5" ht="51">
      <c r="A201" t="s">
        <v>44</v>
      </c>
      <c r="E201" s="29" t="s">
        <v>328</v>
      </c>
    </row>
    <row r="202" spans="1:16" ht="12.75">
      <c r="A202" s="19" t="s">
        <v>35</v>
      </c>
      <c s="23" t="s">
        <v>337</v>
      </c>
      <c s="23" t="s">
        <v>333</v>
      </c>
      <c s="19" t="s">
        <v>12</v>
      </c>
      <c s="24" t="s">
        <v>334</v>
      </c>
      <c s="25" t="s">
        <v>48</v>
      </c>
      <c s="26">
        <v>711.05</v>
      </c>
      <c s="27">
        <v>0</v>
      </c>
      <c s="27">
        <f>ROUND(ROUND(H202,2)*ROUND(G202,3),2)</f>
      </c>
      <c r="O202">
        <f>(I202*21)/100</f>
      </c>
      <c t="s">
        <v>13</v>
      </c>
    </row>
    <row r="203" spans="1:5" ht="63.75">
      <c r="A203" s="28" t="s">
        <v>40</v>
      </c>
      <c r="E203" s="29" t="s">
        <v>338</v>
      </c>
    </row>
    <row r="204" spans="1:5" ht="63.75">
      <c r="A204" s="30" t="s">
        <v>42</v>
      </c>
      <c r="E204" s="31" t="s">
        <v>339</v>
      </c>
    </row>
    <row r="205" spans="1:5" ht="51">
      <c r="A205" t="s">
        <v>44</v>
      </c>
      <c r="E205" s="29" t="s">
        <v>328</v>
      </c>
    </row>
    <row r="206" spans="1:16" ht="12.75">
      <c r="A206" s="19" t="s">
        <v>35</v>
      </c>
      <c s="23" t="s">
        <v>340</v>
      </c>
      <c s="23" t="s">
        <v>333</v>
      </c>
      <c s="19" t="s">
        <v>23</v>
      </c>
      <c s="24" t="s">
        <v>334</v>
      </c>
      <c s="25" t="s">
        <v>48</v>
      </c>
      <c s="26">
        <v>24065.13</v>
      </c>
      <c s="27">
        <v>0</v>
      </c>
      <c s="27">
        <f>ROUND(ROUND(H206,2)*ROUND(G206,3),2)</f>
      </c>
      <c r="O206">
        <f>(I206*21)/100</f>
      </c>
      <c t="s">
        <v>13</v>
      </c>
    </row>
    <row r="207" spans="1:5" ht="38.25">
      <c r="A207" s="28" t="s">
        <v>40</v>
      </c>
      <c r="E207" s="29" t="s">
        <v>341</v>
      </c>
    </row>
    <row r="208" spans="1:5" ht="12.75">
      <c r="A208" s="30" t="s">
        <v>42</v>
      </c>
      <c r="E208" s="31" t="s">
        <v>342</v>
      </c>
    </row>
    <row r="209" spans="1:5" ht="51">
      <c r="A209" t="s">
        <v>44</v>
      </c>
      <c r="E209" s="29" t="s">
        <v>328</v>
      </c>
    </row>
    <row r="210" spans="1:16" ht="12.75">
      <c r="A210" s="19" t="s">
        <v>35</v>
      </c>
      <c s="23" t="s">
        <v>343</v>
      </c>
      <c s="23" t="s">
        <v>344</v>
      </c>
      <c s="19" t="s">
        <v>19</v>
      </c>
      <c s="24" t="s">
        <v>345</v>
      </c>
      <c s="25" t="s">
        <v>48</v>
      </c>
      <c s="26">
        <v>22683.69</v>
      </c>
      <c s="27">
        <v>0</v>
      </c>
      <c s="27">
        <f>ROUND(ROUND(H210,2)*ROUND(G210,3),2)</f>
      </c>
      <c r="O210">
        <f>(I210*21)/100</f>
      </c>
      <c t="s">
        <v>13</v>
      </c>
    </row>
    <row r="211" spans="1:5" ht="38.25">
      <c r="A211" s="28" t="s">
        <v>40</v>
      </c>
      <c r="E211" s="29" t="s">
        <v>346</v>
      </c>
    </row>
    <row r="212" spans="1:5" ht="25.5">
      <c r="A212" s="30" t="s">
        <v>42</v>
      </c>
      <c r="E212" s="31" t="s">
        <v>347</v>
      </c>
    </row>
    <row r="213" spans="1:5" ht="140.25">
      <c r="A213" t="s">
        <v>44</v>
      </c>
      <c r="E213" s="29" t="s">
        <v>348</v>
      </c>
    </row>
    <row r="214" spans="1:16" ht="12.75">
      <c r="A214" s="19" t="s">
        <v>35</v>
      </c>
      <c s="23" t="s">
        <v>349</v>
      </c>
      <c s="23" t="s">
        <v>344</v>
      </c>
      <c s="19" t="s">
        <v>13</v>
      </c>
      <c s="24" t="s">
        <v>345</v>
      </c>
      <c s="25" t="s">
        <v>48</v>
      </c>
      <c s="26">
        <v>711.05</v>
      </c>
      <c s="27">
        <v>0</v>
      </c>
      <c s="27">
        <f>ROUND(ROUND(H214,2)*ROUND(G214,3),2)</f>
      </c>
      <c r="O214">
        <f>(I214*21)/100</f>
      </c>
      <c t="s">
        <v>13</v>
      </c>
    </row>
    <row r="215" spans="1:5" ht="38.25">
      <c r="A215" s="28" t="s">
        <v>40</v>
      </c>
      <c r="E215" s="29" t="s">
        <v>350</v>
      </c>
    </row>
    <row r="216" spans="1:5" ht="63.75">
      <c r="A216" s="30" t="s">
        <v>42</v>
      </c>
      <c r="E216" s="31" t="s">
        <v>339</v>
      </c>
    </row>
    <row r="217" spans="1:5" ht="140.25">
      <c r="A217" t="s">
        <v>44</v>
      </c>
      <c r="E217" s="29" t="s">
        <v>348</v>
      </c>
    </row>
    <row r="218" spans="1:16" ht="12.75">
      <c r="A218" s="19" t="s">
        <v>35</v>
      </c>
      <c s="23" t="s">
        <v>351</v>
      </c>
      <c s="23" t="s">
        <v>352</v>
      </c>
      <c s="19" t="s">
        <v>19</v>
      </c>
      <c s="24" t="s">
        <v>353</v>
      </c>
      <c s="25" t="s">
        <v>48</v>
      </c>
      <c s="26">
        <v>13510.077</v>
      </c>
      <c s="27">
        <v>0</v>
      </c>
      <c s="27">
        <f>ROUND(ROUND(H218,2)*ROUND(G218,3),2)</f>
      </c>
      <c r="O218">
        <f>(I218*21)/100</f>
      </c>
      <c t="s">
        <v>13</v>
      </c>
    </row>
    <row r="219" spans="1:5" ht="38.25">
      <c r="A219" s="28" t="s">
        <v>40</v>
      </c>
      <c r="E219" s="29" t="s">
        <v>354</v>
      </c>
    </row>
    <row r="220" spans="1:5" ht="12.75">
      <c r="A220" s="30" t="s">
        <v>42</v>
      </c>
      <c r="E220" s="31" t="s">
        <v>355</v>
      </c>
    </row>
    <row r="221" spans="1:5" ht="140.25">
      <c r="A221" t="s">
        <v>44</v>
      </c>
      <c r="E221" s="29" t="s">
        <v>348</v>
      </c>
    </row>
    <row r="222" spans="1:16" ht="12.75">
      <c r="A222" s="19" t="s">
        <v>35</v>
      </c>
      <c s="23" t="s">
        <v>356</v>
      </c>
      <c s="23" t="s">
        <v>357</v>
      </c>
      <c s="19" t="s">
        <v>37</v>
      </c>
      <c s="24" t="s">
        <v>358</v>
      </c>
      <c s="25" t="s">
        <v>48</v>
      </c>
      <c s="26">
        <v>3065.87</v>
      </c>
      <c s="27">
        <v>0</v>
      </c>
      <c s="27">
        <f>ROUND(ROUND(H222,2)*ROUND(G222,3),2)</f>
      </c>
      <c r="O222">
        <f>(I222*21)/100</f>
      </c>
      <c t="s">
        <v>13</v>
      </c>
    </row>
    <row r="223" spans="1:5" ht="38.25">
      <c r="A223" s="28" t="s">
        <v>40</v>
      </c>
      <c r="E223" s="29" t="s">
        <v>359</v>
      </c>
    </row>
    <row r="224" spans="1:5" ht="25.5">
      <c r="A224" s="30" t="s">
        <v>42</v>
      </c>
      <c r="E224" s="31" t="s">
        <v>360</v>
      </c>
    </row>
    <row r="225" spans="1:5" ht="140.25">
      <c r="A225" t="s">
        <v>44</v>
      </c>
      <c r="E225" s="29" t="s">
        <v>348</v>
      </c>
    </row>
    <row r="226" spans="1:16" ht="12.75">
      <c r="A226" s="19" t="s">
        <v>35</v>
      </c>
      <c s="23" t="s">
        <v>361</v>
      </c>
      <c s="23" t="s">
        <v>362</v>
      </c>
      <c s="19" t="s">
        <v>37</v>
      </c>
      <c s="24" t="s">
        <v>363</v>
      </c>
      <c s="25" t="s">
        <v>48</v>
      </c>
      <c s="26">
        <v>1709.5</v>
      </c>
      <c s="27">
        <v>0</v>
      </c>
      <c s="27">
        <f>ROUND(ROUND(H226,2)*ROUND(G226,3),2)</f>
      </c>
      <c r="O226">
        <f>(I226*21)/100</f>
      </c>
      <c t="s">
        <v>13</v>
      </c>
    </row>
    <row r="227" spans="1:5" ht="51">
      <c r="A227" s="28" t="s">
        <v>40</v>
      </c>
      <c r="E227" s="29" t="s">
        <v>364</v>
      </c>
    </row>
    <row r="228" spans="1:5" ht="76.5">
      <c r="A228" s="30" t="s">
        <v>42</v>
      </c>
      <c r="E228" s="31" t="s">
        <v>365</v>
      </c>
    </row>
    <row r="229" spans="1:5" ht="140.25">
      <c r="A229" t="s">
        <v>44</v>
      </c>
      <c r="E229" s="29" t="s">
        <v>348</v>
      </c>
    </row>
    <row r="230" spans="1:16" ht="12.75">
      <c r="A230" s="19" t="s">
        <v>35</v>
      </c>
      <c s="23" t="s">
        <v>366</v>
      </c>
      <c s="23" t="s">
        <v>367</v>
      </c>
      <c s="19" t="s">
        <v>37</v>
      </c>
      <c s="24" t="s">
        <v>368</v>
      </c>
      <c s="25" t="s">
        <v>48</v>
      </c>
      <c s="26">
        <v>11775.378</v>
      </c>
      <c s="27">
        <v>0</v>
      </c>
      <c s="27">
        <f>ROUND(ROUND(H230,2)*ROUND(G230,3),2)</f>
      </c>
      <c r="O230">
        <f>(I230*21)/100</f>
      </c>
      <c t="s">
        <v>13</v>
      </c>
    </row>
    <row r="231" spans="1:5" ht="51">
      <c r="A231" s="28" t="s">
        <v>40</v>
      </c>
      <c r="E231" s="29" t="s">
        <v>369</v>
      </c>
    </row>
    <row r="232" spans="1:5" ht="89.25">
      <c r="A232" s="30" t="s">
        <v>42</v>
      </c>
      <c r="E232" s="31" t="s">
        <v>370</v>
      </c>
    </row>
    <row r="233" spans="1:5" ht="140.25">
      <c r="A233" t="s">
        <v>44</v>
      </c>
      <c r="E233" s="29" t="s">
        <v>348</v>
      </c>
    </row>
    <row r="234" spans="1:16" ht="12.75">
      <c r="A234" s="19" t="s">
        <v>35</v>
      </c>
      <c s="23" t="s">
        <v>371</v>
      </c>
      <c s="23" t="s">
        <v>372</v>
      </c>
      <c s="19" t="s">
        <v>37</v>
      </c>
      <c s="24" t="s">
        <v>373</v>
      </c>
      <c s="25" t="s">
        <v>48</v>
      </c>
      <c s="26">
        <v>13510.077</v>
      </c>
      <c s="27">
        <v>0</v>
      </c>
      <c s="27">
        <f>ROUND(ROUND(H234,2)*ROUND(G234,3),2)</f>
      </c>
      <c r="O234">
        <f>(I234*21)/100</f>
      </c>
      <c t="s">
        <v>13</v>
      </c>
    </row>
    <row r="235" spans="1:5" ht="12.75">
      <c r="A235" s="28" t="s">
        <v>40</v>
      </c>
      <c r="E235" s="29" t="s">
        <v>374</v>
      </c>
    </row>
    <row r="236" spans="1:5" ht="76.5">
      <c r="A236" s="30" t="s">
        <v>42</v>
      </c>
      <c r="E236" s="31" t="s">
        <v>375</v>
      </c>
    </row>
    <row r="237" spans="1:5" ht="25.5">
      <c r="A237" t="s">
        <v>44</v>
      </c>
      <c r="E237" s="29" t="s">
        <v>376</v>
      </c>
    </row>
    <row r="238" spans="1:16" ht="12.75">
      <c r="A238" s="19" t="s">
        <v>35</v>
      </c>
      <c s="23" t="s">
        <v>377</v>
      </c>
      <c s="23" t="s">
        <v>378</v>
      </c>
      <c s="19" t="s">
        <v>37</v>
      </c>
      <c s="24" t="s">
        <v>379</v>
      </c>
      <c s="25" t="s">
        <v>48</v>
      </c>
      <c s="26">
        <v>339</v>
      </c>
      <c s="27">
        <v>0</v>
      </c>
      <c s="27">
        <f>ROUND(ROUND(H238,2)*ROUND(G238,3),2)</f>
      </c>
      <c r="O238">
        <f>(I238*21)/100</f>
      </c>
      <c t="s">
        <v>13</v>
      </c>
    </row>
    <row r="239" spans="1:5" ht="25.5">
      <c r="A239" s="28" t="s">
        <v>40</v>
      </c>
      <c r="E239" s="29" t="s">
        <v>380</v>
      </c>
    </row>
    <row r="240" spans="1:5" ht="12.75">
      <c r="A240" s="30" t="s">
        <v>42</v>
      </c>
      <c r="E240" s="31" t="s">
        <v>226</v>
      </c>
    </row>
    <row r="241" spans="1:5" ht="153">
      <c r="A241" t="s">
        <v>44</v>
      </c>
      <c r="E241" s="29" t="s">
        <v>381</v>
      </c>
    </row>
    <row r="242" spans="1:16" ht="12.75">
      <c r="A242" s="19" t="s">
        <v>35</v>
      </c>
      <c s="23" t="s">
        <v>382</v>
      </c>
      <c s="23" t="s">
        <v>383</v>
      </c>
      <c s="19" t="s">
        <v>37</v>
      </c>
      <c s="24" t="s">
        <v>384</v>
      </c>
      <c s="25" t="s">
        <v>48</v>
      </c>
      <c s="26">
        <v>14.6</v>
      </c>
      <c s="27">
        <v>0</v>
      </c>
      <c s="27">
        <f>ROUND(ROUND(H242,2)*ROUND(G242,3),2)</f>
      </c>
      <c r="O242">
        <f>(I242*21)/100</f>
      </c>
      <c t="s">
        <v>13</v>
      </c>
    </row>
    <row r="243" spans="1:5" ht="25.5">
      <c r="A243" s="28" t="s">
        <v>40</v>
      </c>
      <c r="E243" s="29" t="s">
        <v>385</v>
      </c>
    </row>
    <row r="244" spans="1:5" ht="12.75">
      <c r="A244" s="30" t="s">
        <v>42</v>
      </c>
      <c r="E244" s="31" t="s">
        <v>386</v>
      </c>
    </row>
    <row r="245" spans="1:5" ht="153">
      <c r="A245" t="s">
        <v>44</v>
      </c>
      <c r="E245" s="29" t="s">
        <v>381</v>
      </c>
    </row>
    <row r="246" spans="1:18" ht="12.75" customHeight="1">
      <c r="A246" s="5" t="s">
        <v>33</v>
      </c>
      <c s="5"/>
      <c s="35" t="s">
        <v>30</v>
      </c>
      <c s="5"/>
      <c s="21" t="s">
        <v>387</v>
      </c>
      <c s="5"/>
      <c s="5"/>
      <c s="5"/>
      <c s="36">
        <f>0+Q246</f>
      </c>
      <c r="O246">
        <f>0+R246</f>
      </c>
      <c r="Q246">
        <f>0+I247+I251+I255+I259+I263+I267+I271+I275+I279+I283+I287+I291+I295+I299</f>
      </c>
      <c>
        <f>0+O247+O251+O255+O259+O263+O267+O271+O275+O279+O283+O287+O291+O295+O299</f>
      </c>
    </row>
    <row r="247" spans="1:16" ht="25.5">
      <c r="A247" s="19" t="s">
        <v>35</v>
      </c>
      <c s="23" t="s">
        <v>388</v>
      </c>
      <c s="23" t="s">
        <v>389</v>
      </c>
      <c s="19" t="s">
        <v>37</v>
      </c>
      <c s="24" t="s">
        <v>390</v>
      </c>
      <c s="25" t="s">
        <v>166</v>
      </c>
      <c s="26">
        <v>188</v>
      </c>
      <c s="27">
        <v>0</v>
      </c>
      <c s="27">
        <f>ROUND(ROUND(H247,2)*ROUND(G247,3),2)</f>
      </c>
      <c r="O247">
        <f>(I247*21)/100</f>
      </c>
      <c t="s">
        <v>13</v>
      </c>
    </row>
    <row r="248" spans="1:5" ht="12.75">
      <c r="A248" s="28" t="s">
        <v>40</v>
      </c>
      <c r="E248" s="29" t="s">
        <v>391</v>
      </c>
    </row>
    <row r="249" spans="1:5" ht="12.75">
      <c r="A249" s="30" t="s">
        <v>42</v>
      </c>
      <c r="E249" s="31" t="s">
        <v>392</v>
      </c>
    </row>
    <row r="250" spans="1:5" ht="38.25">
      <c r="A250" t="s">
        <v>44</v>
      </c>
      <c r="E250" s="29" t="s">
        <v>393</v>
      </c>
    </row>
    <row r="251" spans="1:16" ht="12.75">
      <c r="A251" s="19" t="s">
        <v>35</v>
      </c>
      <c s="23" t="s">
        <v>394</v>
      </c>
      <c s="23" t="s">
        <v>395</v>
      </c>
      <c s="19" t="s">
        <v>37</v>
      </c>
      <c s="24" t="s">
        <v>396</v>
      </c>
      <c s="25" t="s">
        <v>166</v>
      </c>
      <c s="26">
        <v>848.3</v>
      </c>
      <c s="27">
        <v>0</v>
      </c>
      <c s="27">
        <f>ROUND(ROUND(H251,2)*ROUND(G251,3),2)</f>
      </c>
      <c r="O251">
        <f>(I251*21)/100</f>
      </c>
      <c t="s">
        <v>13</v>
      </c>
    </row>
    <row r="252" spans="1:5" ht="38.25">
      <c r="A252" s="28" t="s">
        <v>40</v>
      </c>
      <c r="E252" s="29" t="s">
        <v>397</v>
      </c>
    </row>
    <row r="253" spans="1:5" ht="12.75">
      <c r="A253" s="30" t="s">
        <v>42</v>
      </c>
      <c r="E253" s="31" t="s">
        <v>398</v>
      </c>
    </row>
    <row r="254" spans="1:5" ht="127.5">
      <c r="A254" t="s">
        <v>44</v>
      </c>
      <c r="E254" s="29" t="s">
        <v>399</v>
      </c>
    </row>
    <row r="255" spans="1:16" ht="12.75">
      <c r="A255" s="19" t="s">
        <v>35</v>
      </c>
      <c s="23" t="s">
        <v>400</v>
      </c>
      <c s="23" t="s">
        <v>401</v>
      </c>
      <c s="19" t="s">
        <v>19</v>
      </c>
      <c s="24" t="s">
        <v>402</v>
      </c>
      <c s="25" t="s">
        <v>95</v>
      </c>
      <c s="26">
        <v>360</v>
      </c>
      <c s="27">
        <v>0</v>
      </c>
      <c s="27">
        <f>ROUND(ROUND(H255,2)*ROUND(G255,3),2)</f>
      </c>
      <c r="O255">
        <f>(I255*21)/100</f>
      </c>
      <c t="s">
        <v>13</v>
      </c>
    </row>
    <row r="256" spans="1:5" ht="25.5">
      <c r="A256" s="28" t="s">
        <v>40</v>
      </c>
      <c r="E256" s="29" t="s">
        <v>403</v>
      </c>
    </row>
    <row r="257" spans="1:5" ht="12.75">
      <c r="A257" s="30" t="s">
        <v>42</v>
      </c>
      <c r="E257" s="31" t="s">
        <v>404</v>
      </c>
    </row>
    <row r="258" spans="1:5" ht="51">
      <c r="A258" t="s">
        <v>44</v>
      </c>
      <c r="E258" s="29" t="s">
        <v>405</v>
      </c>
    </row>
    <row r="259" spans="1:16" ht="12.75">
      <c r="A259" s="19" t="s">
        <v>35</v>
      </c>
      <c s="23" t="s">
        <v>406</v>
      </c>
      <c s="23" t="s">
        <v>401</v>
      </c>
      <c s="19" t="s">
        <v>13</v>
      </c>
      <c s="24" t="s">
        <v>402</v>
      </c>
      <c s="25" t="s">
        <v>95</v>
      </c>
      <c s="26">
        <v>16</v>
      </c>
      <c s="27">
        <v>0</v>
      </c>
      <c s="27">
        <f>ROUND(ROUND(H259,2)*ROUND(G259,3),2)</f>
      </c>
      <c r="O259">
        <f>(I259*21)/100</f>
      </c>
      <c t="s">
        <v>13</v>
      </c>
    </row>
    <row r="260" spans="1:5" ht="25.5">
      <c r="A260" s="28" t="s">
        <v>40</v>
      </c>
      <c r="E260" s="29" t="s">
        <v>407</v>
      </c>
    </row>
    <row r="261" spans="1:5" ht="12.75">
      <c r="A261" s="30" t="s">
        <v>42</v>
      </c>
      <c r="E261" s="31" t="s">
        <v>408</v>
      </c>
    </row>
    <row r="262" spans="1:5" ht="51">
      <c r="A262" t="s">
        <v>44</v>
      </c>
      <c r="E262" s="29" t="s">
        <v>405</v>
      </c>
    </row>
    <row r="263" spans="1:16" ht="25.5">
      <c r="A263" s="19" t="s">
        <v>35</v>
      </c>
      <c s="23" t="s">
        <v>409</v>
      </c>
      <c s="23" t="s">
        <v>410</v>
      </c>
      <c s="19" t="s">
        <v>37</v>
      </c>
      <c s="24" t="s">
        <v>411</v>
      </c>
      <c s="25" t="s">
        <v>95</v>
      </c>
      <c s="26">
        <v>13</v>
      </c>
      <c s="27">
        <v>0</v>
      </c>
      <c s="27">
        <f>ROUND(ROUND(H263,2)*ROUND(G263,3),2)</f>
      </c>
      <c r="O263">
        <f>(I263*21)/100</f>
      </c>
      <c t="s">
        <v>13</v>
      </c>
    </row>
    <row r="264" spans="1:5" ht="25.5">
      <c r="A264" s="28" t="s">
        <v>40</v>
      </c>
      <c r="E264" s="29" t="s">
        <v>412</v>
      </c>
    </row>
    <row r="265" spans="1:5" ht="12.75">
      <c r="A265" s="30" t="s">
        <v>42</v>
      </c>
      <c r="E265" s="31" t="s">
        <v>413</v>
      </c>
    </row>
    <row r="266" spans="1:5" ht="25.5">
      <c r="A266" t="s">
        <v>44</v>
      </c>
      <c r="E266" s="29" t="s">
        <v>414</v>
      </c>
    </row>
    <row r="267" spans="1:16" ht="12.75">
      <c r="A267" s="19" t="s">
        <v>35</v>
      </c>
      <c s="23" t="s">
        <v>415</v>
      </c>
      <c s="23" t="s">
        <v>416</v>
      </c>
      <c s="19" t="s">
        <v>37</v>
      </c>
      <c s="24" t="s">
        <v>417</v>
      </c>
      <c s="25" t="s">
        <v>95</v>
      </c>
      <c s="26">
        <v>23</v>
      </c>
      <c s="27">
        <v>0</v>
      </c>
      <c s="27">
        <f>ROUND(ROUND(H267,2)*ROUND(G267,3),2)</f>
      </c>
      <c r="O267">
        <f>(I267*21)/100</f>
      </c>
      <c t="s">
        <v>13</v>
      </c>
    </row>
    <row r="268" spans="1:5" ht="38.25">
      <c r="A268" s="28" t="s">
        <v>40</v>
      </c>
      <c r="E268" s="29" t="s">
        <v>418</v>
      </c>
    </row>
    <row r="269" spans="1:5" ht="12.75">
      <c r="A269" s="30" t="s">
        <v>42</v>
      </c>
      <c r="E269" s="31" t="s">
        <v>419</v>
      </c>
    </row>
    <row r="270" spans="1:5" ht="25.5">
      <c r="A270" t="s">
        <v>44</v>
      </c>
      <c r="E270" s="29" t="s">
        <v>420</v>
      </c>
    </row>
    <row r="271" spans="1:16" ht="25.5">
      <c r="A271" s="19" t="s">
        <v>35</v>
      </c>
      <c s="23" t="s">
        <v>421</v>
      </c>
      <c s="23" t="s">
        <v>422</v>
      </c>
      <c s="19" t="s">
        <v>37</v>
      </c>
      <c s="24" t="s">
        <v>423</v>
      </c>
      <c s="25" t="s">
        <v>48</v>
      </c>
      <c s="26">
        <v>988.47</v>
      </c>
      <c s="27">
        <v>0</v>
      </c>
      <c s="27">
        <f>ROUND(ROUND(H271,2)*ROUND(G271,3),2)</f>
      </c>
      <c r="O271">
        <f>(I271*21)/100</f>
      </c>
      <c t="s">
        <v>13</v>
      </c>
    </row>
    <row r="272" spans="1:5" ht="25.5">
      <c r="A272" s="28" t="s">
        <v>40</v>
      </c>
      <c r="E272" s="29" t="s">
        <v>424</v>
      </c>
    </row>
    <row r="273" spans="1:5" ht="25.5">
      <c r="A273" s="30" t="s">
        <v>42</v>
      </c>
      <c r="E273" s="31" t="s">
        <v>425</v>
      </c>
    </row>
    <row r="274" spans="1:5" ht="38.25">
      <c r="A274" t="s">
        <v>44</v>
      </c>
      <c r="E274" s="29" t="s">
        <v>426</v>
      </c>
    </row>
    <row r="275" spans="1:16" ht="25.5">
      <c r="A275" s="19" t="s">
        <v>35</v>
      </c>
      <c s="23" t="s">
        <v>427</v>
      </c>
      <c s="23" t="s">
        <v>428</v>
      </c>
      <c s="19" t="s">
        <v>37</v>
      </c>
      <c s="24" t="s">
        <v>429</v>
      </c>
      <c s="25" t="s">
        <v>48</v>
      </c>
      <c s="26">
        <v>988.47</v>
      </c>
      <c s="27">
        <v>0</v>
      </c>
      <c s="27">
        <f>ROUND(ROUND(H275,2)*ROUND(G275,3),2)</f>
      </c>
      <c r="O275">
        <f>(I275*21)/100</f>
      </c>
      <c t="s">
        <v>13</v>
      </c>
    </row>
    <row r="276" spans="1:5" ht="25.5">
      <c r="A276" s="28" t="s">
        <v>40</v>
      </c>
      <c r="E276" s="29" t="s">
        <v>424</v>
      </c>
    </row>
    <row r="277" spans="1:5" ht="25.5">
      <c r="A277" s="30" t="s">
        <v>42</v>
      </c>
      <c r="E277" s="31" t="s">
        <v>425</v>
      </c>
    </row>
    <row r="278" spans="1:5" ht="38.25">
      <c r="A278" t="s">
        <v>44</v>
      </c>
      <c r="E278" s="29" t="s">
        <v>426</v>
      </c>
    </row>
    <row r="279" spans="1:16" ht="12.75">
      <c r="A279" s="19" t="s">
        <v>35</v>
      </c>
      <c s="23" t="s">
        <v>430</v>
      </c>
      <c s="23" t="s">
        <v>431</v>
      </c>
      <c s="19" t="s">
        <v>37</v>
      </c>
      <c s="24" t="s">
        <v>432</v>
      </c>
      <c s="25" t="s">
        <v>166</v>
      </c>
      <c s="26">
        <v>30</v>
      </c>
      <c s="27">
        <v>0</v>
      </c>
      <c s="27">
        <f>ROUND(ROUND(H279,2)*ROUND(G279,3),2)</f>
      </c>
      <c r="O279">
        <f>(I279*21)/100</f>
      </c>
      <c t="s">
        <v>13</v>
      </c>
    </row>
    <row r="280" spans="1:5" ht="12.75">
      <c r="A280" s="28" t="s">
        <v>40</v>
      </c>
      <c r="E280" s="29" t="s">
        <v>433</v>
      </c>
    </row>
    <row r="281" spans="1:5" ht="12.75">
      <c r="A281" s="30" t="s">
        <v>42</v>
      </c>
      <c r="E281" s="31" t="s">
        <v>434</v>
      </c>
    </row>
    <row r="282" spans="1:5" ht="51">
      <c r="A282" t="s">
        <v>44</v>
      </c>
      <c r="E282" s="29" t="s">
        <v>435</v>
      </c>
    </row>
    <row r="283" spans="1:16" ht="12.75">
      <c r="A283" s="19" t="s">
        <v>35</v>
      </c>
      <c s="23" t="s">
        <v>436</v>
      </c>
      <c s="23" t="s">
        <v>437</v>
      </c>
      <c s="19" t="s">
        <v>37</v>
      </c>
      <c s="24" t="s">
        <v>438</v>
      </c>
      <c s="25" t="s">
        <v>166</v>
      </c>
      <c s="26">
        <v>112.69</v>
      </c>
      <c s="27">
        <v>0</v>
      </c>
      <c s="27">
        <f>ROUND(ROUND(H283,2)*ROUND(G283,3),2)</f>
      </c>
      <c r="O283">
        <f>(I283*21)/100</f>
      </c>
      <c t="s">
        <v>13</v>
      </c>
    </row>
    <row r="284" spans="1:5" ht="12.75">
      <c r="A284" s="28" t="s">
        <v>40</v>
      </c>
      <c r="E284" s="29" t="s">
        <v>439</v>
      </c>
    </row>
    <row r="285" spans="1:5" ht="25.5">
      <c r="A285" s="30" t="s">
        <v>42</v>
      </c>
      <c r="E285" s="31" t="s">
        <v>177</v>
      </c>
    </row>
    <row r="286" spans="1:5" ht="38.25">
      <c r="A286" t="s">
        <v>44</v>
      </c>
      <c r="E286" s="29" t="s">
        <v>440</v>
      </c>
    </row>
    <row r="287" spans="1:16" ht="12.75">
      <c r="A287" s="19" t="s">
        <v>35</v>
      </c>
      <c s="23" t="s">
        <v>441</v>
      </c>
      <c s="23" t="s">
        <v>442</v>
      </c>
      <c s="19" t="s">
        <v>19</v>
      </c>
      <c s="24" t="s">
        <v>443</v>
      </c>
      <c s="25" t="s">
        <v>48</v>
      </c>
      <c s="26">
        <v>264.6</v>
      </c>
      <c s="27">
        <v>0</v>
      </c>
      <c s="27">
        <f>ROUND(ROUND(H287,2)*ROUND(G287,3),2)</f>
      </c>
      <c r="O287">
        <f>(I287*21)/100</f>
      </c>
      <c t="s">
        <v>13</v>
      </c>
    </row>
    <row r="288" spans="1:5" ht="51">
      <c r="A288" s="28" t="s">
        <v>40</v>
      </c>
      <c r="E288" s="29" t="s">
        <v>444</v>
      </c>
    </row>
    <row r="289" spans="1:5" ht="12.75">
      <c r="A289" s="30" t="s">
        <v>42</v>
      </c>
      <c r="E289" s="31" t="s">
        <v>445</v>
      </c>
    </row>
    <row r="290" spans="1:5" ht="102">
      <c r="A290" t="s">
        <v>44</v>
      </c>
      <c r="E290" s="29" t="s">
        <v>446</v>
      </c>
    </row>
    <row r="291" spans="1:16" ht="12.75">
      <c r="A291" s="19" t="s">
        <v>35</v>
      </c>
      <c s="23" t="s">
        <v>447</v>
      </c>
      <c s="23" t="s">
        <v>442</v>
      </c>
      <c s="19" t="s">
        <v>13</v>
      </c>
      <c s="24" t="s">
        <v>443</v>
      </c>
      <c s="25" t="s">
        <v>48</v>
      </c>
      <c s="26">
        <v>285</v>
      </c>
      <c s="27">
        <v>0</v>
      </c>
      <c s="27">
        <f>ROUND(ROUND(H291,2)*ROUND(G291,3),2)</f>
      </c>
      <c r="O291">
        <f>(I291*21)/100</f>
      </c>
      <c t="s">
        <v>13</v>
      </c>
    </row>
    <row r="292" spans="1:5" ht="51">
      <c r="A292" s="28" t="s">
        <v>40</v>
      </c>
      <c r="E292" s="29" t="s">
        <v>448</v>
      </c>
    </row>
    <row r="293" spans="1:5" ht="12.75">
      <c r="A293" s="30" t="s">
        <v>42</v>
      </c>
      <c r="E293" s="31" t="s">
        <v>449</v>
      </c>
    </row>
    <row r="294" spans="1:5" ht="102">
      <c r="A294" t="s">
        <v>44</v>
      </c>
      <c r="E294" s="29" t="s">
        <v>446</v>
      </c>
    </row>
    <row r="295" spans="1:16" ht="12.75">
      <c r="A295" s="19" t="s">
        <v>35</v>
      </c>
      <c s="23" t="s">
        <v>450</v>
      </c>
      <c s="23" t="s">
        <v>451</v>
      </c>
      <c s="19" t="s">
        <v>37</v>
      </c>
      <c s="24" t="s">
        <v>452</v>
      </c>
      <c s="25" t="s">
        <v>48</v>
      </c>
      <c s="26">
        <v>44410.566</v>
      </c>
      <c s="27">
        <v>0</v>
      </c>
      <c s="27">
        <f>ROUND(ROUND(H295,2)*ROUND(G295,3),2)</f>
      </c>
      <c r="O295">
        <f>(I295*21)/100</f>
      </c>
      <c t="s">
        <v>13</v>
      </c>
    </row>
    <row r="296" spans="1:5" ht="25.5">
      <c r="A296" s="28" t="s">
        <v>40</v>
      </c>
      <c r="E296" s="29" t="s">
        <v>453</v>
      </c>
    </row>
    <row r="297" spans="1:5" ht="12.75">
      <c r="A297" s="30" t="s">
        <v>42</v>
      </c>
      <c r="E297" s="31" t="s">
        <v>454</v>
      </c>
    </row>
    <row r="298" spans="1:5" ht="25.5">
      <c r="A298" t="s">
        <v>44</v>
      </c>
      <c r="E298" s="29" t="s">
        <v>455</v>
      </c>
    </row>
    <row r="299" spans="1:16" ht="12.75">
      <c r="A299" s="19" t="s">
        <v>35</v>
      </c>
      <c s="23" t="s">
        <v>456</v>
      </c>
      <c s="23" t="s">
        <v>457</v>
      </c>
      <c s="19" t="s">
        <v>37</v>
      </c>
      <c s="24" t="s">
        <v>458</v>
      </c>
      <c s="25" t="s">
        <v>143</v>
      </c>
      <c s="26">
        <v>8</v>
      </c>
      <c s="27">
        <v>0</v>
      </c>
      <c s="27">
        <f>ROUND(ROUND(H299,2)*ROUND(G299,3),2)</f>
      </c>
      <c r="O299">
        <f>(I299*21)/100</f>
      </c>
      <c t="s">
        <v>13</v>
      </c>
    </row>
    <row r="300" spans="1:5" ht="51">
      <c r="A300" s="28" t="s">
        <v>40</v>
      </c>
      <c r="E300" s="29" t="s">
        <v>459</v>
      </c>
    </row>
    <row r="301" spans="1:5" ht="12.75">
      <c r="A301" s="30" t="s">
        <v>42</v>
      </c>
      <c r="E301" s="31" t="s">
        <v>214</v>
      </c>
    </row>
    <row r="302" spans="1:5" ht="102">
      <c r="A302" t="s">
        <v>44</v>
      </c>
      <c r="E302" s="29" t="s">
        <v>460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897</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897</v>
      </c>
      <c s="5"/>
      <c s="14" t="s">
        <v>898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174.686</v>
      </c>
      <c s="27">
        <v>0</v>
      </c>
      <c s="27">
        <f>ROUND(ROUND(H10,2)*ROUND(G10,3),2)</f>
      </c>
      <c r="O10">
        <f>(I10*21)/100</f>
      </c>
      <c t="s">
        <v>13</v>
      </c>
    </row>
    <row r="11" spans="1:5" ht="25.5">
      <c r="A11" s="28" t="s">
        <v>40</v>
      </c>
      <c r="E11" s="29" t="s">
        <v>467</v>
      </c>
    </row>
    <row r="12" spans="1:5" ht="38.25">
      <c r="A12" s="30" t="s">
        <v>42</v>
      </c>
      <c r="E12" s="31" t="s">
        <v>899</v>
      </c>
    </row>
    <row r="13" spans="1:5" ht="25.5">
      <c r="A13" t="s">
        <v>44</v>
      </c>
      <c r="E13" s="29" t="s">
        <v>116</v>
      </c>
    </row>
    <row r="14" spans="1:16" ht="12.75">
      <c r="A14" s="19" t="s">
        <v>35</v>
      </c>
      <c s="23" t="s">
        <v>13</v>
      </c>
      <c s="23" t="s">
        <v>122</v>
      </c>
      <c s="19" t="s">
        <v>37</v>
      </c>
      <c s="24" t="s">
        <v>123</v>
      </c>
      <c s="25" t="s">
        <v>113</v>
      </c>
      <c s="26">
        <v>27</v>
      </c>
      <c s="27">
        <v>0</v>
      </c>
      <c s="27">
        <f>ROUND(ROUND(H14,2)*ROUND(G14,3),2)</f>
      </c>
      <c r="O14">
        <f>(I14*21)/100</f>
      </c>
      <c t="s">
        <v>13</v>
      </c>
    </row>
    <row r="15" spans="1:5" ht="25.5">
      <c r="A15" s="28" t="s">
        <v>40</v>
      </c>
      <c r="E15" s="29" t="s">
        <v>469</v>
      </c>
    </row>
    <row r="16" spans="1:5" ht="12.75">
      <c r="A16" s="30" t="s">
        <v>42</v>
      </c>
      <c r="E16" s="31" t="s">
        <v>900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72.454</v>
      </c>
      <c s="27">
        <v>0</v>
      </c>
      <c s="27">
        <f>ROUND(ROUND(H19,2)*ROUND(G19,3),2)</f>
      </c>
      <c r="O19">
        <f>(I19*21)/100</f>
      </c>
      <c t="s">
        <v>13</v>
      </c>
    </row>
    <row r="20" spans="1:5" ht="38.25">
      <c r="A20" s="28" t="s">
        <v>40</v>
      </c>
      <c r="E20" s="29" t="s">
        <v>643</v>
      </c>
    </row>
    <row r="21" spans="1:5" ht="12.75">
      <c r="A21" s="30" t="s">
        <v>42</v>
      </c>
      <c r="E21" s="31" t="s">
        <v>901</v>
      </c>
    </row>
    <row r="22" spans="1:5" ht="63.75">
      <c r="A22" t="s">
        <v>44</v>
      </c>
      <c r="E22" s="29" t="s">
        <v>146</v>
      </c>
    </row>
    <row r="23" spans="1:16" ht="12.75">
      <c r="A23" s="19" t="s">
        <v>35</v>
      </c>
      <c s="23" t="s">
        <v>23</v>
      </c>
      <c s="23" t="s">
        <v>473</v>
      </c>
      <c s="19" t="s">
        <v>37</v>
      </c>
      <c s="24" t="s">
        <v>474</v>
      </c>
      <c s="25" t="s">
        <v>143</v>
      </c>
      <c s="26">
        <v>14.8</v>
      </c>
      <c s="27">
        <v>0</v>
      </c>
      <c s="27">
        <f>ROUND(ROUND(H23,2)*ROUND(G23,3),2)</f>
      </c>
      <c r="O23">
        <f>(I23*21)/100</f>
      </c>
      <c t="s">
        <v>13</v>
      </c>
    </row>
    <row r="24" spans="1:5" ht="25.5">
      <c r="A24" s="28" t="s">
        <v>40</v>
      </c>
      <c r="E24" s="29" t="s">
        <v>645</v>
      </c>
    </row>
    <row r="25" spans="1:5" ht="12.75">
      <c r="A25" s="30" t="s">
        <v>42</v>
      </c>
      <c r="E25" s="31" t="s">
        <v>902</v>
      </c>
    </row>
    <row r="26" spans="1:5" ht="38.25">
      <c r="A26" t="s">
        <v>44</v>
      </c>
      <c r="E26" s="29" t="s">
        <v>477</v>
      </c>
    </row>
    <row r="27" spans="1:16" ht="12.75">
      <c r="A27" s="19" t="s">
        <v>35</v>
      </c>
      <c s="23" t="s">
        <v>25</v>
      </c>
      <c s="23" t="s">
        <v>478</v>
      </c>
      <c s="19" t="s">
        <v>37</v>
      </c>
      <c s="24" t="s">
        <v>479</v>
      </c>
      <c s="25" t="s">
        <v>143</v>
      </c>
      <c s="26">
        <v>14.205</v>
      </c>
      <c s="27">
        <v>0</v>
      </c>
      <c s="27">
        <f>ROUND(ROUND(H27,2)*ROUND(G27,3),2)</f>
      </c>
      <c r="O27">
        <f>(I27*21)/100</f>
      </c>
      <c t="s">
        <v>13</v>
      </c>
    </row>
    <row r="28" spans="1:5" ht="25.5">
      <c r="A28" s="28" t="s">
        <v>40</v>
      </c>
      <c r="E28" s="29" t="s">
        <v>647</v>
      </c>
    </row>
    <row r="29" spans="1:5" ht="12.75">
      <c r="A29" s="30" t="s">
        <v>42</v>
      </c>
      <c r="E29" s="31" t="s">
        <v>795</v>
      </c>
    </row>
    <row r="30" spans="1:5" ht="318.75">
      <c r="A30" t="s">
        <v>44</v>
      </c>
      <c r="E30" s="29" t="s">
        <v>203</v>
      </c>
    </row>
    <row r="31" spans="1:16" ht="12.75">
      <c r="A31" s="19" t="s">
        <v>35</v>
      </c>
      <c s="23" t="s">
        <v>27</v>
      </c>
      <c s="23" t="s">
        <v>482</v>
      </c>
      <c s="19" t="s">
        <v>37</v>
      </c>
      <c s="24" t="s">
        <v>483</v>
      </c>
      <c s="25" t="s">
        <v>143</v>
      </c>
      <c s="26">
        <v>35.4</v>
      </c>
      <c s="27">
        <v>0</v>
      </c>
      <c s="27">
        <f>ROUND(ROUND(H31,2)*ROUND(G31,3),2)</f>
      </c>
      <c r="O31">
        <f>(I31*21)/100</f>
      </c>
      <c t="s">
        <v>13</v>
      </c>
    </row>
    <row r="32" spans="1:5" ht="12.75">
      <c r="A32" s="28" t="s">
        <v>40</v>
      </c>
      <c r="E32" s="29" t="s">
        <v>37</v>
      </c>
    </row>
    <row r="33" spans="1:5" ht="12.75">
      <c r="A33" s="30" t="s">
        <v>42</v>
      </c>
      <c r="E33" s="31" t="s">
        <v>903</v>
      </c>
    </row>
    <row r="34" spans="1:5" ht="229.5">
      <c r="A34" t="s">
        <v>44</v>
      </c>
      <c r="E34" s="29" t="s">
        <v>486</v>
      </c>
    </row>
    <row r="35" spans="1:16" ht="12.75">
      <c r="A35" s="19" t="s">
        <v>35</v>
      </c>
      <c s="23" t="s">
        <v>64</v>
      </c>
      <c s="23" t="s">
        <v>217</v>
      </c>
      <c s="19" t="s">
        <v>37</v>
      </c>
      <c s="24" t="s">
        <v>218</v>
      </c>
      <c s="25" t="s">
        <v>48</v>
      </c>
      <c s="26">
        <v>46.35</v>
      </c>
      <c s="27">
        <v>0</v>
      </c>
      <c s="27">
        <f>ROUND(ROUND(H35,2)*ROUND(G35,3),2)</f>
      </c>
      <c r="O35">
        <f>(I35*21)/100</f>
      </c>
      <c t="s">
        <v>13</v>
      </c>
    </row>
    <row r="36" spans="1:5" ht="12.75">
      <c r="A36" s="28" t="s">
        <v>40</v>
      </c>
      <c r="E36" s="29" t="s">
        <v>37</v>
      </c>
    </row>
    <row r="37" spans="1:5" ht="12.75">
      <c r="A37" s="30" t="s">
        <v>42</v>
      </c>
      <c r="E37" s="31" t="s">
        <v>904</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3.427</v>
      </c>
      <c s="27">
        <v>0</v>
      </c>
      <c s="27">
        <f>ROUND(ROUND(H49,2)*ROUND(G49,3),2)</f>
      </c>
      <c r="O49">
        <f>(I49*21)/100</f>
      </c>
      <c t="s">
        <v>13</v>
      </c>
    </row>
    <row r="50" spans="1:5" ht="25.5">
      <c r="A50" s="28" t="s">
        <v>40</v>
      </c>
      <c r="E50" s="29" t="s">
        <v>498</v>
      </c>
    </row>
    <row r="51" spans="1:5" ht="12.75">
      <c r="A51" s="30" t="s">
        <v>42</v>
      </c>
      <c r="E51" s="31" t="s">
        <v>905</v>
      </c>
    </row>
    <row r="52" spans="1:5" ht="382.5">
      <c r="A52" t="s">
        <v>44</v>
      </c>
      <c r="E52" s="29" t="s">
        <v>500</v>
      </c>
    </row>
    <row r="53" spans="1:16" ht="12.75">
      <c r="A53" s="19" t="s">
        <v>35</v>
      </c>
      <c s="23" t="s">
        <v>75</v>
      </c>
      <c s="23" t="s">
        <v>276</v>
      </c>
      <c s="19" t="s">
        <v>37</v>
      </c>
      <c s="24" t="s">
        <v>277</v>
      </c>
      <c s="25" t="s">
        <v>113</v>
      </c>
      <c s="26">
        <v>0.514</v>
      </c>
      <c s="27">
        <v>0</v>
      </c>
      <c s="27">
        <f>ROUND(ROUND(H53,2)*ROUND(G53,3),2)</f>
      </c>
      <c r="O53">
        <f>(I53*21)/100</f>
      </c>
      <c t="s">
        <v>13</v>
      </c>
    </row>
    <row r="54" spans="1:5" ht="12.75">
      <c r="A54" s="28" t="s">
        <v>40</v>
      </c>
      <c r="E54" s="29" t="s">
        <v>37</v>
      </c>
    </row>
    <row r="55" spans="1:5" ht="12.75">
      <c r="A55" s="30" t="s">
        <v>42</v>
      </c>
      <c r="E55" s="31" t="s">
        <v>716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32.4</v>
      </c>
      <c s="27">
        <v>0</v>
      </c>
      <c s="27">
        <f>ROUND(ROUND(H70,2)*ROUND(G70,3),2)</f>
      </c>
      <c r="O70">
        <f>(I70*21)/100</f>
      </c>
      <c t="s">
        <v>13</v>
      </c>
    </row>
    <row r="71" spans="1:5" ht="12.75">
      <c r="A71" s="28" t="s">
        <v>40</v>
      </c>
      <c r="E71" s="29" t="s">
        <v>513</v>
      </c>
    </row>
    <row r="72" spans="1:5" ht="12.75">
      <c r="A72" s="30" t="s">
        <v>42</v>
      </c>
      <c r="E72" s="31" t="s">
        <v>906</v>
      </c>
    </row>
    <row r="73" spans="1:5" ht="38.25">
      <c r="A73" t="s">
        <v>44</v>
      </c>
      <c r="E73" s="29" t="s">
        <v>515</v>
      </c>
    </row>
    <row r="74" spans="1:16" ht="12.75">
      <c r="A74" s="19" t="s">
        <v>35</v>
      </c>
      <c s="23" t="s">
        <v>98</v>
      </c>
      <c s="23" t="s">
        <v>516</v>
      </c>
      <c s="19" t="s">
        <v>37</v>
      </c>
      <c s="24" t="s">
        <v>517</v>
      </c>
      <c s="25" t="s">
        <v>143</v>
      </c>
      <c s="26">
        <v>9.6</v>
      </c>
      <c s="27">
        <v>0</v>
      </c>
      <c s="27">
        <f>ROUND(ROUND(H74,2)*ROUND(G74,3),2)</f>
      </c>
      <c r="O74">
        <f>(I74*21)/100</f>
      </c>
      <c t="s">
        <v>13</v>
      </c>
    </row>
    <row r="75" spans="1:5" ht="12.75">
      <c r="A75" s="28" t="s">
        <v>40</v>
      </c>
      <c r="E75" s="29" t="s">
        <v>37</v>
      </c>
    </row>
    <row r="76" spans="1:5" ht="12.75">
      <c r="A76" s="30" t="s">
        <v>42</v>
      </c>
      <c r="E76" s="31" t="s">
        <v>907</v>
      </c>
    </row>
    <row r="77" spans="1:5" ht="102">
      <c r="A77" t="s">
        <v>44</v>
      </c>
      <c r="E77" s="29" t="s">
        <v>519</v>
      </c>
    </row>
    <row r="78" spans="1:16" ht="12.75">
      <c r="A78" s="19" t="s">
        <v>35</v>
      </c>
      <c s="23" t="s">
        <v>104</v>
      </c>
      <c s="23" t="s">
        <v>520</v>
      </c>
      <c s="19" t="s">
        <v>37</v>
      </c>
      <c s="24" t="s">
        <v>521</v>
      </c>
      <c s="25" t="s">
        <v>143</v>
      </c>
      <c s="26">
        <v>1.499</v>
      </c>
      <c s="27">
        <v>0</v>
      </c>
      <c s="27">
        <f>ROUND(ROUND(H78,2)*ROUND(G78,3),2)</f>
      </c>
      <c r="O78">
        <f>(I78*21)/100</f>
      </c>
      <c t="s">
        <v>13</v>
      </c>
    </row>
    <row r="79" spans="1:5" ht="12.75">
      <c r="A79" s="28" t="s">
        <v>40</v>
      </c>
      <c r="E79" s="29" t="s">
        <v>522</v>
      </c>
    </row>
    <row r="80" spans="1:5" ht="12.75">
      <c r="A80" s="30" t="s">
        <v>42</v>
      </c>
      <c r="E80" s="31" t="s">
        <v>908</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75.826</v>
      </c>
      <c s="27">
        <v>0</v>
      </c>
      <c s="27">
        <f>ROUND(ROUND(H83,2)*ROUND(G83,3),2)</f>
      </c>
      <c r="O83">
        <f>(I83*21)/100</f>
      </c>
      <c t="s">
        <v>13</v>
      </c>
    </row>
    <row r="84" spans="1:5" ht="25.5">
      <c r="A84" s="28" t="s">
        <v>40</v>
      </c>
      <c r="E84" s="29" t="s">
        <v>528</v>
      </c>
    </row>
    <row r="85" spans="1:5" ht="12.75">
      <c r="A85" s="30" t="s">
        <v>42</v>
      </c>
      <c r="E85" s="31" t="s">
        <v>909</v>
      </c>
    </row>
    <row r="86" spans="1:5" ht="191.25">
      <c r="A86" t="s">
        <v>44</v>
      </c>
      <c r="E86" s="29" t="s">
        <v>530</v>
      </c>
    </row>
    <row r="87" spans="1:16" ht="25.5">
      <c r="A87" s="19" t="s">
        <v>35</v>
      </c>
      <c s="23" t="s">
        <v>187</v>
      </c>
      <c s="23" t="s">
        <v>531</v>
      </c>
      <c s="19" t="s">
        <v>37</v>
      </c>
      <c s="24" t="s">
        <v>532</v>
      </c>
      <c s="25" t="s">
        <v>48</v>
      </c>
      <c s="26">
        <v>37.913</v>
      </c>
      <c s="27">
        <v>0</v>
      </c>
      <c s="27">
        <f>ROUND(ROUND(H87,2)*ROUND(G87,3),2)</f>
      </c>
      <c r="O87">
        <f>(I87*21)/100</f>
      </c>
      <c t="s">
        <v>13</v>
      </c>
    </row>
    <row r="88" spans="1:5" ht="12.75">
      <c r="A88" s="28" t="s">
        <v>40</v>
      </c>
      <c r="E88" s="29" t="s">
        <v>533</v>
      </c>
    </row>
    <row r="89" spans="1:5" ht="12.75">
      <c r="A89" s="30" t="s">
        <v>42</v>
      </c>
      <c r="E89" s="31" t="s">
        <v>910</v>
      </c>
    </row>
    <row r="90" spans="1:5" ht="191.25">
      <c r="A90" t="s">
        <v>44</v>
      </c>
      <c r="E90" s="29" t="s">
        <v>530</v>
      </c>
    </row>
    <row r="91" spans="1:16" ht="12.75">
      <c r="A91" s="19" t="s">
        <v>35</v>
      </c>
      <c s="23" t="s">
        <v>193</v>
      </c>
      <c s="23" t="s">
        <v>535</v>
      </c>
      <c s="19" t="s">
        <v>37</v>
      </c>
      <c s="24" t="s">
        <v>536</v>
      </c>
      <c s="25" t="s">
        <v>48</v>
      </c>
      <c s="26">
        <v>37.913</v>
      </c>
      <c s="27">
        <v>0</v>
      </c>
      <c s="27">
        <f>ROUND(ROUND(H91,2)*ROUND(G91,3),2)</f>
      </c>
      <c r="O91">
        <f>(I91*21)/100</f>
      </c>
      <c t="s">
        <v>13</v>
      </c>
    </row>
    <row r="92" spans="1:5" ht="12.75">
      <c r="A92" s="28" t="s">
        <v>40</v>
      </c>
      <c r="E92" s="29" t="s">
        <v>537</v>
      </c>
    </row>
    <row r="93" spans="1:5" ht="12.75">
      <c r="A93" s="30" t="s">
        <v>42</v>
      </c>
      <c r="E93" s="31" t="s">
        <v>910</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8.5</v>
      </c>
      <c s="27">
        <v>0</v>
      </c>
      <c s="27">
        <f>ROUND(ROUND(H117,2)*ROUND(G117,3),2)</f>
      </c>
      <c r="O117">
        <f>(I117*21)/100</f>
      </c>
      <c t="s">
        <v>13</v>
      </c>
    </row>
    <row r="118" spans="1:5" ht="38.25">
      <c r="A118" s="28" t="s">
        <v>40</v>
      </c>
      <c r="E118" s="29" t="s">
        <v>564</v>
      </c>
    </row>
    <row r="119" spans="1:5" ht="12.75">
      <c r="A119" s="30" t="s">
        <v>42</v>
      </c>
      <c r="E119" s="31" t="s">
        <v>911</v>
      </c>
    </row>
    <row r="120" spans="1:5" ht="102">
      <c r="A120" t="s">
        <v>44</v>
      </c>
      <c r="E120" s="29" t="s">
        <v>460</v>
      </c>
    </row>
    <row r="121" spans="1:16" ht="12.75">
      <c r="A121" s="19" t="s">
        <v>35</v>
      </c>
      <c s="23" t="s">
        <v>227</v>
      </c>
      <c s="23" t="s">
        <v>566</v>
      </c>
      <c s="19" t="s">
        <v>37</v>
      </c>
      <c s="24" t="s">
        <v>567</v>
      </c>
      <c s="25" t="s">
        <v>143</v>
      </c>
      <c s="26">
        <v>10.8</v>
      </c>
      <c s="27">
        <v>0</v>
      </c>
      <c s="27">
        <f>ROUND(ROUND(H121,2)*ROUND(G121,3),2)</f>
      </c>
      <c r="O121">
        <f>(I121*21)/100</f>
      </c>
      <c t="s">
        <v>13</v>
      </c>
    </row>
    <row r="122" spans="1:5" ht="51">
      <c r="A122" s="28" t="s">
        <v>40</v>
      </c>
      <c r="E122" s="29" t="s">
        <v>805</v>
      </c>
    </row>
    <row r="123" spans="1:5" ht="12.75">
      <c r="A123" s="30" t="s">
        <v>42</v>
      </c>
      <c r="E123" s="31" t="s">
        <v>912</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913</v>
      </c>
      <c s="32">
        <f>0+I9+I18+I43+I52+I65+I78+I87</f>
      </c>
      <c r="O3" t="s">
        <v>9</v>
      </c>
      <c t="s">
        <v>13</v>
      </c>
    </row>
    <row r="4" spans="1:16" ht="15" customHeight="1">
      <c r="A4" t="s">
        <v>7</v>
      </c>
      <c s="8" t="s">
        <v>461</v>
      </c>
      <c s="9" t="s">
        <v>462</v>
      </c>
      <c s="1"/>
      <c s="10" t="s">
        <v>463</v>
      </c>
      <c s="1"/>
      <c s="1"/>
      <c s="7"/>
      <c s="7"/>
      <c r="O4" t="s">
        <v>10</v>
      </c>
      <c t="s">
        <v>13</v>
      </c>
    </row>
    <row r="5" spans="1:16" ht="12.75" customHeight="1">
      <c r="A5" t="s">
        <v>464</v>
      </c>
      <c s="12" t="s">
        <v>8</v>
      </c>
      <c s="13" t="s">
        <v>913</v>
      </c>
      <c s="5"/>
      <c s="14" t="s">
        <v>914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20.591</v>
      </c>
      <c s="27">
        <v>0</v>
      </c>
      <c s="27">
        <f>ROUND(ROUND(H10,2)*ROUND(G10,3),2)</f>
      </c>
      <c r="O10">
        <f>(I10*21)/100</f>
      </c>
      <c t="s">
        <v>13</v>
      </c>
    </row>
    <row r="11" spans="1:5" ht="25.5">
      <c r="A11" s="28" t="s">
        <v>40</v>
      </c>
      <c r="E11" s="29" t="s">
        <v>467</v>
      </c>
    </row>
    <row r="12" spans="1:5" ht="38.25">
      <c r="A12" s="30" t="s">
        <v>42</v>
      </c>
      <c r="E12" s="31" t="s">
        <v>915</v>
      </c>
    </row>
    <row r="13" spans="1:5" ht="25.5">
      <c r="A13" t="s">
        <v>44</v>
      </c>
      <c r="E13" s="29" t="s">
        <v>116</v>
      </c>
    </row>
    <row r="14" spans="1:16" ht="12.75">
      <c r="A14" s="19" t="s">
        <v>35</v>
      </c>
      <c s="23" t="s">
        <v>13</v>
      </c>
      <c s="23" t="s">
        <v>122</v>
      </c>
      <c s="19" t="s">
        <v>37</v>
      </c>
      <c s="24" t="s">
        <v>123</v>
      </c>
      <c s="25" t="s">
        <v>113</v>
      </c>
      <c s="26">
        <v>13.6</v>
      </c>
      <c s="27">
        <v>0</v>
      </c>
      <c s="27">
        <f>ROUND(ROUND(H14,2)*ROUND(G14,3),2)</f>
      </c>
      <c r="O14">
        <f>(I14*21)/100</f>
      </c>
      <c t="s">
        <v>13</v>
      </c>
    </row>
    <row r="15" spans="1:5" ht="25.5">
      <c r="A15" s="28" t="s">
        <v>40</v>
      </c>
      <c r="E15" s="29" t="s">
        <v>469</v>
      </c>
    </row>
    <row r="16" spans="1:5" ht="12.75">
      <c r="A16" s="30" t="s">
        <v>42</v>
      </c>
      <c r="E16" s="31" t="s">
        <v>916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643</v>
      </c>
    </row>
    <row r="21" spans="1:5" ht="12.75">
      <c r="A21" s="30" t="s">
        <v>42</v>
      </c>
      <c r="E21" s="31" t="s">
        <v>917</v>
      </c>
    </row>
    <row r="22" spans="1:5" ht="63.75">
      <c r="A22" t="s">
        <v>44</v>
      </c>
      <c r="E22" s="29" t="s">
        <v>146</v>
      </c>
    </row>
    <row r="23" spans="1:16" ht="12.75">
      <c r="A23" s="19" t="s">
        <v>35</v>
      </c>
      <c s="23" t="s">
        <v>23</v>
      </c>
      <c s="23" t="s">
        <v>473</v>
      </c>
      <c s="19" t="s">
        <v>37</v>
      </c>
      <c s="24" t="s">
        <v>474</v>
      </c>
      <c s="25" t="s">
        <v>143</v>
      </c>
      <c s="26">
        <v>2.5</v>
      </c>
      <c s="27">
        <v>0</v>
      </c>
      <c s="27">
        <f>ROUND(ROUND(H23,2)*ROUND(G23,3),2)</f>
      </c>
      <c r="O23">
        <f>(I23*21)/100</f>
      </c>
      <c t="s">
        <v>13</v>
      </c>
    </row>
    <row r="24" spans="1:5" ht="25.5">
      <c r="A24" s="28" t="s">
        <v>40</v>
      </c>
      <c r="E24" s="29" t="s">
        <v>645</v>
      </c>
    </row>
    <row r="25" spans="1:5" ht="12.75">
      <c r="A25" s="30" t="s">
        <v>42</v>
      </c>
      <c r="E25" s="31" t="s">
        <v>918</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2.595</v>
      </c>
      <c s="27">
        <v>0</v>
      </c>
      <c s="27">
        <f>ROUND(ROUND(H31,2)*ROUND(G31,3),2)</f>
      </c>
      <c r="O31">
        <f>(I31*21)/100</f>
      </c>
      <c t="s">
        <v>13</v>
      </c>
    </row>
    <row r="32" spans="1:5" ht="25.5">
      <c r="A32" s="28" t="s">
        <v>40</v>
      </c>
      <c r="E32" s="29" t="s">
        <v>647</v>
      </c>
    </row>
    <row r="33" spans="1:5" ht="12.75">
      <c r="A33" s="30" t="s">
        <v>42</v>
      </c>
      <c r="E33" s="31" t="s">
        <v>919</v>
      </c>
    </row>
    <row r="34" spans="1:5" ht="318.75">
      <c r="A34" t="s">
        <v>44</v>
      </c>
      <c r="E34" s="29" t="s">
        <v>203</v>
      </c>
    </row>
    <row r="35" spans="1:16" ht="12.75">
      <c r="A35" s="19" t="s">
        <v>35</v>
      </c>
      <c s="23" t="s">
        <v>64</v>
      </c>
      <c s="23" t="s">
        <v>482</v>
      </c>
      <c s="19" t="s">
        <v>37</v>
      </c>
      <c s="24" t="s">
        <v>483</v>
      </c>
      <c s="25" t="s">
        <v>143</v>
      </c>
      <c s="26">
        <v>7.794</v>
      </c>
      <c s="27">
        <v>0</v>
      </c>
      <c s="27">
        <f>ROUND(ROUND(H35,2)*ROUND(G35,3),2)</f>
      </c>
      <c r="O35">
        <f>(I35*21)/100</f>
      </c>
      <c t="s">
        <v>13</v>
      </c>
    </row>
    <row r="36" spans="1:5" ht="12.75">
      <c r="A36" s="28" t="s">
        <v>40</v>
      </c>
      <c r="E36" s="29" t="s">
        <v>37</v>
      </c>
    </row>
    <row r="37" spans="1:5" ht="12.75">
      <c r="A37" s="30" t="s">
        <v>42</v>
      </c>
      <c r="E37" s="31" t="s">
        <v>920</v>
      </c>
    </row>
    <row r="38" spans="1:5" ht="229.5">
      <c r="A38" t="s">
        <v>44</v>
      </c>
      <c r="E38" s="29" t="s">
        <v>486</v>
      </c>
    </row>
    <row r="39" spans="1:16" ht="12.75">
      <c r="A39" s="19" t="s">
        <v>35</v>
      </c>
      <c s="23" t="s">
        <v>69</v>
      </c>
      <c s="23" t="s">
        <v>217</v>
      </c>
      <c s="19" t="s">
        <v>37</v>
      </c>
      <c s="24" t="s">
        <v>218</v>
      </c>
      <c s="25" t="s">
        <v>48</v>
      </c>
      <c s="26">
        <v>9.99</v>
      </c>
      <c s="27">
        <v>0</v>
      </c>
      <c s="27">
        <f>ROUND(ROUND(H39,2)*ROUND(G39,3),2)</f>
      </c>
      <c r="O39">
        <f>(I39*21)/100</f>
      </c>
      <c t="s">
        <v>13</v>
      </c>
    </row>
    <row r="40" spans="1:5" ht="12.75">
      <c r="A40" s="28" t="s">
        <v>40</v>
      </c>
      <c r="E40" s="29" t="s">
        <v>37</v>
      </c>
    </row>
    <row r="41" spans="1:5" ht="12.75">
      <c r="A41" s="30" t="s">
        <v>42</v>
      </c>
      <c r="E41" s="31" t="s">
        <v>921</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1.8</v>
      </c>
      <c s="27">
        <v>0</v>
      </c>
      <c s="27">
        <f>ROUND(ROUND(H44,2)*ROUND(G44,3),2)</f>
      </c>
      <c r="O44">
        <f>(I44*21)/100</f>
      </c>
      <c t="s">
        <v>13</v>
      </c>
    </row>
    <row r="45" spans="1:5" ht="25.5">
      <c r="A45" s="28" t="s">
        <v>40</v>
      </c>
      <c r="E45" s="29" t="s">
        <v>498</v>
      </c>
    </row>
    <row r="46" spans="1:5" ht="12.75">
      <c r="A46" s="30" t="s">
        <v>42</v>
      </c>
      <c r="E46" s="31" t="s">
        <v>922</v>
      </c>
    </row>
    <row r="47" spans="1:5" ht="382.5">
      <c r="A47" t="s">
        <v>44</v>
      </c>
      <c r="E47" s="29" t="s">
        <v>500</v>
      </c>
    </row>
    <row r="48" spans="1:16" ht="12.75">
      <c r="A48" s="19" t="s">
        <v>35</v>
      </c>
      <c s="23" t="s">
        <v>32</v>
      </c>
      <c s="23" t="s">
        <v>276</v>
      </c>
      <c s="19" t="s">
        <v>37</v>
      </c>
      <c s="24" t="s">
        <v>277</v>
      </c>
      <c s="25" t="s">
        <v>113</v>
      </c>
      <c s="26">
        <v>0.27</v>
      </c>
      <c s="27">
        <v>0</v>
      </c>
      <c s="27">
        <f>ROUND(ROUND(H48,2)*ROUND(G48,3),2)</f>
      </c>
      <c r="O48">
        <f>(I48*21)/100</f>
      </c>
      <c t="s">
        <v>13</v>
      </c>
    </row>
    <row r="49" spans="1:5" ht="12.75">
      <c r="A49" s="28" t="s">
        <v>40</v>
      </c>
      <c r="E49" s="29" t="s">
        <v>37</v>
      </c>
    </row>
    <row r="50" spans="1:5" ht="12.75">
      <c r="A50" s="30" t="s">
        <v>42</v>
      </c>
      <c r="E50" s="31" t="s">
        <v>923</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1.5</v>
      </c>
      <c s="27">
        <v>0</v>
      </c>
      <c s="27">
        <f>ROUND(ROUND(H53,2)*ROUND(G53,3),2)</f>
      </c>
      <c r="O53">
        <f>(I53*21)/100</f>
      </c>
      <c t="s">
        <v>13</v>
      </c>
    </row>
    <row r="54" spans="1:5" ht="25.5">
      <c r="A54" s="28" t="s">
        <v>40</v>
      </c>
      <c r="E54" s="29" t="s">
        <v>506</v>
      </c>
    </row>
    <row r="55" spans="1:5" ht="12.75">
      <c r="A55" s="30" t="s">
        <v>42</v>
      </c>
      <c r="E55" s="31" t="s">
        <v>924</v>
      </c>
    </row>
    <row r="56" spans="1:5" ht="369.75">
      <c r="A56" t="s">
        <v>44</v>
      </c>
      <c r="E56" s="29" t="s">
        <v>298</v>
      </c>
    </row>
    <row r="57" spans="1:16" ht="12.75">
      <c r="A57" s="19" t="s">
        <v>35</v>
      </c>
      <c s="23" t="s">
        <v>79</v>
      </c>
      <c s="23" t="s">
        <v>511</v>
      </c>
      <c s="19" t="s">
        <v>37</v>
      </c>
      <c s="24" t="s">
        <v>512</v>
      </c>
      <c s="25" t="s">
        <v>143</v>
      </c>
      <c s="26">
        <v>3.5</v>
      </c>
      <c s="27">
        <v>0</v>
      </c>
      <c s="27">
        <f>ROUND(ROUND(H57,2)*ROUND(G57,3),2)</f>
      </c>
      <c r="O57">
        <f>(I57*21)/100</f>
      </c>
      <c t="s">
        <v>13</v>
      </c>
    </row>
    <row r="58" spans="1:5" ht="12.75">
      <c r="A58" s="28" t="s">
        <v>40</v>
      </c>
      <c r="E58" s="29" t="s">
        <v>513</v>
      </c>
    </row>
    <row r="59" spans="1:5" ht="12.75">
      <c r="A59" s="30" t="s">
        <v>42</v>
      </c>
      <c r="E59" s="31" t="s">
        <v>925</v>
      </c>
    </row>
    <row r="60" spans="1:5" ht="38.25">
      <c r="A60" t="s">
        <v>44</v>
      </c>
      <c r="E60" s="29" t="s">
        <v>515</v>
      </c>
    </row>
    <row r="61" spans="1:16" ht="12.75">
      <c r="A61" s="19" t="s">
        <v>35</v>
      </c>
      <c s="23" t="s">
        <v>83</v>
      </c>
      <c s="23" t="s">
        <v>516</v>
      </c>
      <c s="19" t="s">
        <v>37</v>
      </c>
      <c s="24" t="s">
        <v>517</v>
      </c>
      <c s="25" t="s">
        <v>143</v>
      </c>
      <c s="26">
        <v>3.198</v>
      </c>
      <c s="27">
        <v>0</v>
      </c>
      <c s="27">
        <f>ROUND(ROUND(H61,2)*ROUND(G61,3),2)</f>
      </c>
      <c r="O61">
        <f>(I61*21)/100</f>
      </c>
      <c t="s">
        <v>13</v>
      </c>
    </row>
    <row r="62" spans="1:5" ht="12.75">
      <c r="A62" s="28" t="s">
        <v>40</v>
      </c>
      <c r="E62" s="29" t="s">
        <v>37</v>
      </c>
    </row>
    <row r="63" spans="1:5" ht="12.75">
      <c r="A63" s="30" t="s">
        <v>42</v>
      </c>
      <c r="E63" s="31" t="s">
        <v>926</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8.8</v>
      </c>
      <c s="27">
        <v>0</v>
      </c>
      <c s="27">
        <f>ROUND(ROUND(H66,2)*ROUND(G66,3),2)</f>
      </c>
      <c r="O66">
        <f>(I66*21)/100</f>
      </c>
      <c t="s">
        <v>13</v>
      </c>
    </row>
    <row r="67" spans="1:5" ht="25.5">
      <c r="A67" s="28" t="s">
        <v>40</v>
      </c>
      <c r="E67" s="29" t="s">
        <v>528</v>
      </c>
    </row>
    <row r="68" spans="1:5" ht="12.75">
      <c r="A68" s="30" t="s">
        <v>42</v>
      </c>
      <c r="E68" s="31" t="s">
        <v>927</v>
      </c>
    </row>
    <row r="69" spans="1:5" ht="191.25">
      <c r="A69" t="s">
        <v>44</v>
      </c>
      <c r="E69" s="29" t="s">
        <v>530</v>
      </c>
    </row>
    <row r="70" spans="1:16" ht="25.5">
      <c r="A70" s="19" t="s">
        <v>35</v>
      </c>
      <c s="23" t="s">
        <v>92</v>
      </c>
      <c s="23" t="s">
        <v>531</v>
      </c>
      <c s="19" t="s">
        <v>37</v>
      </c>
      <c s="24" t="s">
        <v>532</v>
      </c>
      <c s="25" t="s">
        <v>48</v>
      </c>
      <c s="26">
        <v>4.4</v>
      </c>
      <c s="27">
        <v>0</v>
      </c>
      <c s="27">
        <f>ROUND(ROUND(H70,2)*ROUND(G70,3),2)</f>
      </c>
      <c r="O70">
        <f>(I70*21)/100</f>
      </c>
      <c t="s">
        <v>13</v>
      </c>
    </row>
    <row r="71" spans="1:5" ht="12.75">
      <c r="A71" s="28" t="s">
        <v>40</v>
      </c>
      <c r="E71" s="29" t="s">
        <v>533</v>
      </c>
    </row>
    <row r="72" spans="1:5" ht="12.75">
      <c r="A72" s="30" t="s">
        <v>42</v>
      </c>
      <c r="E72" s="31" t="s">
        <v>928</v>
      </c>
    </row>
    <row r="73" spans="1:5" ht="191.25">
      <c r="A73" t="s">
        <v>44</v>
      </c>
      <c r="E73" s="29" t="s">
        <v>530</v>
      </c>
    </row>
    <row r="74" spans="1:16" ht="12.75">
      <c r="A74" s="19" t="s">
        <v>35</v>
      </c>
      <c s="23" t="s">
        <v>98</v>
      </c>
      <c s="23" t="s">
        <v>535</v>
      </c>
      <c s="19" t="s">
        <v>37</v>
      </c>
      <c s="24" t="s">
        <v>536</v>
      </c>
      <c s="25" t="s">
        <v>48</v>
      </c>
      <c s="26">
        <v>4.4</v>
      </c>
      <c s="27">
        <v>0</v>
      </c>
      <c s="27">
        <f>ROUND(ROUND(H74,2)*ROUND(G74,3),2)</f>
      </c>
      <c r="O74">
        <f>(I74*21)/100</f>
      </c>
      <c t="s">
        <v>13</v>
      </c>
    </row>
    <row r="75" spans="1:5" ht="12.75">
      <c r="A75" s="28" t="s">
        <v>40</v>
      </c>
      <c r="E75" s="29" t="s">
        <v>537</v>
      </c>
    </row>
    <row r="76" spans="1:5" ht="12.75">
      <c r="A76" s="30" t="s">
        <v>42</v>
      </c>
      <c r="E76" s="31" t="s">
        <v>928</v>
      </c>
    </row>
    <row r="77" spans="1:5" ht="38.25">
      <c r="A77" t="s">
        <v>44</v>
      </c>
      <c r="E77" s="29" t="s">
        <v>538</v>
      </c>
    </row>
    <row r="78" spans="1:18" ht="12.75" customHeight="1">
      <c r="A78" s="5" t="s">
        <v>33</v>
      </c>
      <c s="5"/>
      <c s="35" t="s">
        <v>69</v>
      </c>
      <c s="5"/>
      <c s="21" t="s">
        <v>539</v>
      </c>
      <c s="5"/>
      <c s="5"/>
      <c s="5"/>
      <c s="36">
        <f>0+Q78</f>
      </c>
      <c r="O78">
        <f>0+R78</f>
      </c>
      <c r="Q78">
        <f>0+I79+I83</f>
      </c>
      <c>
        <f>0+O79+O83</f>
      </c>
    </row>
    <row r="79" spans="1:16" ht="12.75">
      <c r="A79" s="19" t="s">
        <v>35</v>
      </c>
      <c s="23" t="s">
        <v>104</v>
      </c>
      <c s="23" t="s">
        <v>544</v>
      </c>
      <c s="19" t="s">
        <v>37</v>
      </c>
      <c s="24" t="s">
        <v>545</v>
      </c>
      <c s="25" t="s">
        <v>166</v>
      </c>
      <c s="26">
        <v>12</v>
      </c>
      <c s="27">
        <v>0</v>
      </c>
      <c s="27">
        <f>ROUND(ROUND(H79,2)*ROUND(G79,3),2)</f>
      </c>
      <c r="O79">
        <f>(I79*21)/100</f>
      </c>
      <c t="s">
        <v>13</v>
      </c>
    </row>
    <row r="80" spans="1:5" ht="12.75">
      <c r="A80" s="28" t="s">
        <v>40</v>
      </c>
      <c r="E80" s="29" t="s">
        <v>546</v>
      </c>
    </row>
    <row r="81" spans="1:5" ht="12.75">
      <c r="A81" s="30" t="s">
        <v>42</v>
      </c>
      <c r="E81" s="31" t="s">
        <v>893</v>
      </c>
    </row>
    <row r="82" spans="1:5" ht="242.25">
      <c r="A82" t="s">
        <v>44</v>
      </c>
      <c r="E82" s="29" t="s">
        <v>548</v>
      </c>
    </row>
    <row r="83" spans="1:16" ht="12.75">
      <c r="A83" s="19" t="s">
        <v>35</v>
      </c>
      <c s="23" t="s">
        <v>184</v>
      </c>
      <c s="23" t="s">
        <v>554</v>
      </c>
      <c s="19" t="s">
        <v>37</v>
      </c>
      <c s="24" t="s">
        <v>555</v>
      </c>
      <c s="25" t="s">
        <v>143</v>
      </c>
      <c s="26">
        <v>1.8</v>
      </c>
      <c s="27">
        <v>0</v>
      </c>
      <c s="27">
        <f>ROUND(ROUND(H83,2)*ROUND(G83,3),2)</f>
      </c>
      <c r="O83">
        <f>(I83*21)/100</f>
      </c>
      <c t="s">
        <v>13</v>
      </c>
    </row>
    <row r="84" spans="1:5" ht="12.75">
      <c r="A84" s="28" t="s">
        <v>40</v>
      </c>
      <c r="E84" s="29" t="s">
        <v>556</v>
      </c>
    </row>
    <row r="85" spans="1:5" ht="12.75">
      <c r="A85" s="30" t="s">
        <v>42</v>
      </c>
      <c r="E85" s="31" t="s">
        <v>929</v>
      </c>
    </row>
    <row r="86" spans="1:5" ht="369.75">
      <c r="A86" t="s">
        <v>44</v>
      </c>
      <c r="E86" s="29" t="s">
        <v>298</v>
      </c>
    </row>
    <row r="87" spans="1:18" ht="12.75" customHeight="1">
      <c r="A87" s="5" t="s">
        <v>33</v>
      </c>
      <c s="5"/>
      <c s="35" t="s">
        <v>30</v>
      </c>
      <c s="5"/>
      <c s="21" t="s">
        <v>387</v>
      </c>
      <c s="5"/>
      <c s="5"/>
      <c s="5"/>
      <c s="36">
        <f>0+Q87</f>
      </c>
      <c r="O87">
        <f>0+R87</f>
      </c>
      <c r="Q87">
        <f>0+I88+I92+I96</f>
      </c>
      <c>
        <f>0+O88+O92+O96</f>
      </c>
    </row>
    <row r="88" spans="1:16" ht="12.75">
      <c r="A88" s="19" t="s">
        <v>35</v>
      </c>
      <c s="23" t="s">
        <v>187</v>
      </c>
      <c s="23" t="s">
        <v>558</v>
      </c>
      <c s="19" t="s">
        <v>37</v>
      </c>
      <c s="24" t="s">
        <v>559</v>
      </c>
      <c s="25" t="s">
        <v>166</v>
      </c>
      <c s="26">
        <v>8.2</v>
      </c>
      <c s="27">
        <v>0</v>
      </c>
      <c s="27">
        <f>ROUND(ROUND(H88,2)*ROUND(G88,3),2)</f>
      </c>
      <c r="O88">
        <f>(I88*21)/100</f>
      </c>
      <c t="s">
        <v>13</v>
      </c>
    </row>
    <row r="89" spans="1:5" ht="12.75">
      <c r="A89" s="28" t="s">
        <v>40</v>
      </c>
      <c r="E89" s="29" t="s">
        <v>37</v>
      </c>
    </row>
    <row r="90" spans="1:5" ht="12.75">
      <c r="A90" s="30" t="s">
        <v>42</v>
      </c>
      <c r="E90" s="31" t="s">
        <v>658</v>
      </c>
    </row>
    <row r="91" spans="1:5" ht="63.75">
      <c r="A91" t="s">
        <v>44</v>
      </c>
      <c r="E91" s="29" t="s">
        <v>561</v>
      </c>
    </row>
    <row r="92" spans="1:16" ht="12.75">
      <c r="A92" s="19" t="s">
        <v>35</v>
      </c>
      <c s="23" t="s">
        <v>193</v>
      </c>
      <c s="23" t="s">
        <v>562</v>
      </c>
      <c s="19" t="s">
        <v>37</v>
      </c>
      <c s="24" t="s">
        <v>563</v>
      </c>
      <c s="25" t="s">
        <v>143</v>
      </c>
      <c s="26">
        <v>3.8</v>
      </c>
      <c s="27">
        <v>0</v>
      </c>
      <c s="27">
        <f>ROUND(ROUND(H92,2)*ROUND(G92,3),2)</f>
      </c>
      <c r="O92">
        <f>(I92*21)/100</f>
      </c>
      <c t="s">
        <v>13</v>
      </c>
    </row>
    <row r="93" spans="1:5" ht="38.25">
      <c r="A93" s="28" t="s">
        <v>40</v>
      </c>
      <c r="E93" s="29" t="s">
        <v>590</v>
      </c>
    </row>
    <row r="94" spans="1:5" ht="12.75">
      <c r="A94" s="30" t="s">
        <v>42</v>
      </c>
      <c r="E94" s="31" t="s">
        <v>930</v>
      </c>
    </row>
    <row r="95" spans="1:5" ht="102">
      <c r="A95" t="s">
        <v>44</v>
      </c>
      <c r="E95" s="29" t="s">
        <v>460</v>
      </c>
    </row>
    <row r="96" spans="1:16" ht="12.75">
      <c r="A96" s="19" t="s">
        <v>35</v>
      </c>
      <c s="23" t="s">
        <v>198</v>
      </c>
      <c s="23" t="s">
        <v>566</v>
      </c>
      <c s="19" t="s">
        <v>37</v>
      </c>
      <c s="24" t="s">
        <v>567</v>
      </c>
      <c s="25" t="s">
        <v>143</v>
      </c>
      <c s="26">
        <v>5.44</v>
      </c>
      <c s="27">
        <v>0</v>
      </c>
      <c s="27">
        <f>ROUND(ROUND(H96,2)*ROUND(G96,3),2)</f>
      </c>
      <c r="O96">
        <f>(I96*21)/100</f>
      </c>
      <c t="s">
        <v>13</v>
      </c>
    </row>
    <row r="97" spans="1:5" ht="51">
      <c r="A97" s="28" t="s">
        <v>40</v>
      </c>
      <c r="E97" s="29" t="s">
        <v>568</v>
      </c>
    </row>
    <row r="98" spans="1:5" ht="12.75">
      <c r="A98" s="30" t="s">
        <v>42</v>
      </c>
      <c r="E98" s="31" t="s">
        <v>931</v>
      </c>
    </row>
    <row r="99" spans="1:5" ht="102">
      <c r="A99" t="s">
        <v>44</v>
      </c>
      <c r="E99"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932</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932</v>
      </c>
      <c s="5"/>
      <c s="14" t="s">
        <v>933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194.273</v>
      </c>
      <c s="27">
        <v>0</v>
      </c>
      <c s="27">
        <f>ROUND(ROUND(H10,2)*ROUND(G10,3),2)</f>
      </c>
      <c r="O10">
        <f>(I10*21)/100</f>
      </c>
      <c t="s">
        <v>13</v>
      </c>
    </row>
    <row r="11" spans="1:5" ht="25.5">
      <c r="A11" s="28" t="s">
        <v>40</v>
      </c>
      <c r="E11" s="29" t="s">
        <v>467</v>
      </c>
    </row>
    <row r="12" spans="1:5" ht="38.25">
      <c r="A12" s="30" t="s">
        <v>42</v>
      </c>
      <c r="E12" s="31" t="s">
        <v>934</v>
      </c>
    </row>
    <row r="13" spans="1:5" ht="25.5">
      <c r="A13" t="s">
        <v>44</v>
      </c>
      <c r="E13" s="29" t="s">
        <v>126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469</v>
      </c>
    </row>
    <row r="16" spans="1:5" ht="12.75">
      <c r="A16" s="30" t="s">
        <v>42</v>
      </c>
      <c r="E16" s="31" t="s">
        <v>863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84.235</v>
      </c>
      <c s="27">
        <v>0</v>
      </c>
      <c s="27">
        <f>ROUND(ROUND(H19,2)*ROUND(G19,3),2)</f>
      </c>
      <c r="O19">
        <f>(I19*21)/100</f>
      </c>
      <c t="s">
        <v>13</v>
      </c>
    </row>
    <row r="20" spans="1:5" ht="38.25">
      <c r="A20" s="28" t="s">
        <v>40</v>
      </c>
      <c r="E20" s="29" t="s">
        <v>643</v>
      </c>
    </row>
    <row r="21" spans="1:5" ht="12.75">
      <c r="A21" s="30" t="s">
        <v>42</v>
      </c>
      <c r="E21" s="31" t="s">
        <v>935</v>
      </c>
    </row>
    <row r="22" spans="1:5" ht="63.75">
      <c r="A22" t="s">
        <v>44</v>
      </c>
      <c r="E22" s="29" t="s">
        <v>146</v>
      </c>
    </row>
    <row r="23" spans="1:16" ht="12.75">
      <c r="A23" s="19" t="s">
        <v>35</v>
      </c>
      <c s="23" t="s">
        <v>23</v>
      </c>
      <c s="23" t="s">
        <v>473</v>
      </c>
      <c s="19" t="s">
        <v>37</v>
      </c>
      <c s="24" t="s">
        <v>474</v>
      </c>
      <c s="25" t="s">
        <v>143</v>
      </c>
      <c s="26">
        <v>10.8</v>
      </c>
      <c s="27">
        <v>0</v>
      </c>
      <c s="27">
        <f>ROUND(ROUND(H23,2)*ROUND(G23,3),2)</f>
      </c>
      <c r="O23">
        <f>(I23*21)/100</f>
      </c>
      <c t="s">
        <v>13</v>
      </c>
    </row>
    <row r="24" spans="1:5" ht="25.5">
      <c r="A24" s="28" t="s">
        <v>40</v>
      </c>
      <c r="E24" s="29" t="s">
        <v>645</v>
      </c>
    </row>
    <row r="25" spans="1:5" ht="12.75">
      <c r="A25" s="30" t="s">
        <v>42</v>
      </c>
      <c r="E25" s="31" t="s">
        <v>936</v>
      </c>
    </row>
    <row r="26" spans="1:5" ht="38.25">
      <c r="A26" t="s">
        <v>44</v>
      </c>
      <c r="E26" s="29" t="s">
        <v>477</v>
      </c>
    </row>
    <row r="27" spans="1:16" ht="12.75">
      <c r="A27" s="19" t="s">
        <v>35</v>
      </c>
      <c s="23" t="s">
        <v>25</v>
      </c>
      <c s="23" t="s">
        <v>478</v>
      </c>
      <c s="19" t="s">
        <v>37</v>
      </c>
      <c s="24" t="s">
        <v>479</v>
      </c>
      <c s="25" t="s">
        <v>143</v>
      </c>
      <c s="26">
        <v>12.45</v>
      </c>
      <c s="27">
        <v>0</v>
      </c>
      <c s="27">
        <f>ROUND(ROUND(H27,2)*ROUND(G27,3),2)</f>
      </c>
      <c r="O27">
        <f>(I27*21)/100</f>
      </c>
      <c t="s">
        <v>13</v>
      </c>
    </row>
    <row r="28" spans="1:5" ht="25.5">
      <c r="A28" s="28" t="s">
        <v>40</v>
      </c>
      <c r="E28" s="29" t="s">
        <v>647</v>
      </c>
    </row>
    <row r="29" spans="1:5" ht="12.75">
      <c r="A29" s="30" t="s">
        <v>42</v>
      </c>
      <c r="E29" s="31" t="s">
        <v>937</v>
      </c>
    </row>
    <row r="30" spans="1:5" ht="318.75">
      <c r="A30" t="s">
        <v>44</v>
      </c>
      <c r="E30" s="29" t="s">
        <v>203</v>
      </c>
    </row>
    <row r="31" spans="1:16" ht="12.75">
      <c r="A31" s="19" t="s">
        <v>35</v>
      </c>
      <c s="23" t="s">
        <v>27</v>
      </c>
      <c s="23" t="s">
        <v>482</v>
      </c>
      <c s="19" t="s">
        <v>37</v>
      </c>
      <c s="24" t="s">
        <v>483</v>
      </c>
      <c s="25" t="s">
        <v>143</v>
      </c>
      <c s="26">
        <v>34.695</v>
      </c>
      <c s="27">
        <v>0</v>
      </c>
      <c s="27">
        <f>ROUND(ROUND(H31,2)*ROUND(G31,3),2)</f>
      </c>
      <c r="O31">
        <f>(I31*21)/100</f>
      </c>
      <c t="s">
        <v>13</v>
      </c>
    </row>
    <row r="32" spans="1:5" ht="12.75">
      <c r="A32" s="28" t="s">
        <v>40</v>
      </c>
      <c r="E32" s="29" t="s">
        <v>37</v>
      </c>
    </row>
    <row r="33" spans="1:5" ht="12.75">
      <c r="A33" s="30" t="s">
        <v>42</v>
      </c>
      <c r="E33" s="31" t="s">
        <v>938</v>
      </c>
    </row>
    <row r="34" spans="1:5" ht="229.5">
      <c r="A34" t="s">
        <v>44</v>
      </c>
      <c r="E34" s="29" t="s">
        <v>486</v>
      </c>
    </row>
    <row r="35" spans="1:16" ht="12.75">
      <c r="A35" s="19" t="s">
        <v>35</v>
      </c>
      <c s="23" t="s">
        <v>64</v>
      </c>
      <c s="23" t="s">
        <v>217</v>
      </c>
      <c s="19" t="s">
        <v>37</v>
      </c>
      <c s="24" t="s">
        <v>218</v>
      </c>
      <c s="25" t="s">
        <v>48</v>
      </c>
      <c s="26">
        <v>48.6</v>
      </c>
      <c s="27">
        <v>0</v>
      </c>
      <c s="27">
        <f>ROUND(ROUND(H35,2)*ROUND(G35,3),2)</f>
      </c>
      <c r="O35">
        <f>(I35*21)/100</f>
      </c>
      <c t="s">
        <v>13</v>
      </c>
    </row>
    <row r="36" spans="1:5" ht="12.75">
      <c r="A36" s="28" t="s">
        <v>40</v>
      </c>
      <c r="E36" s="29" t="s">
        <v>37</v>
      </c>
    </row>
    <row r="37" spans="1:5" ht="12.75">
      <c r="A37" s="30" t="s">
        <v>42</v>
      </c>
      <c r="E37" s="31" t="s">
        <v>939</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3.427</v>
      </c>
      <c s="27">
        <v>0</v>
      </c>
      <c s="27">
        <f>ROUND(ROUND(H49,2)*ROUND(G49,3),2)</f>
      </c>
      <c r="O49">
        <f>(I49*21)/100</f>
      </c>
      <c t="s">
        <v>13</v>
      </c>
    </row>
    <row r="50" spans="1:5" ht="25.5">
      <c r="A50" s="28" t="s">
        <v>40</v>
      </c>
      <c r="E50" s="29" t="s">
        <v>498</v>
      </c>
    </row>
    <row r="51" spans="1:5" ht="12.75">
      <c r="A51" s="30" t="s">
        <v>42</v>
      </c>
      <c r="E51" s="31" t="s">
        <v>905</v>
      </c>
    </row>
    <row r="52" spans="1:5" ht="382.5">
      <c r="A52" t="s">
        <v>44</v>
      </c>
      <c r="E52" s="29" t="s">
        <v>500</v>
      </c>
    </row>
    <row r="53" spans="1:16" ht="12.75">
      <c r="A53" s="19" t="s">
        <v>35</v>
      </c>
      <c s="23" t="s">
        <v>75</v>
      </c>
      <c s="23" t="s">
        <v>276</v>
      </c>
      <c s="19" t="s">
        <v>37</v>
      </c>
      <c s="24" t="s">
        <v>277</v>
      </c>
      <c s="25" t="s">
        <v>113</v>
      </c>
      <c s="26">
        <v>0.514</v>
      </c>
      <c s="27">
        <v>0</v>
      </c>
      <c s="27">
        <f>ROUND(ROUND(H53,2)*ROUND(G53,3),2)</f>
      </c>
      <c r="O53">
        <f>(I53*21)/100</f>
      </c>
      <c t="s">
        <v>13</v>
      </c>
    </row>
    <row r="54" spans="1:5" ht="12.75">
      <c r="A54" s="28" t="s">
        <v>40</v>
      </c>
      <c r="E54" s="29" t="s">
        <v>37</v>
      </c>
    </row>
    <row r="55" spans="1:5" ht="12.75">
      <c r="A55" s="30" t="s">
        <v>42</v>
      </c>
      <c r="E55" s="31" t="s">
        <v>716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28.6</v>
      </c>
      <c s="27">
        <v>0</v>
      </c>
      <c s="27">
        <f>ROUND(ROUND(H70,2)*ROUND(G70,3),2)</f>
      </c>
      <c r="O70">
        <f>(I70*21)/100</f>
      </c>
      <c t="s">
        <v>13</v>
      </c>
    </row>
    <row r="71" spans="1:5" ht="12.75">
      <c r="A71" s="28" t="s">
        <v>40</v>
      </c>
      <c r="E71" s="29" t="s">
        <v>513</v>
      </c>
    </row>
    <row r="72" spans="1:5" ht="12.75">
      <c r="A72" s="30" t="s">
        <v>42</v>
      </c>
      <c r="E72" s="31" t="s">
        <v>940</v>
      </c>
    </row>
    <row r="73" spans="1:5" ht="38.25">
      <c r="A73" t="s">
        <v>44</v>
      </c>
      <c r="E73" s="29" t="s">
        <v>515</v>
      </c>
    </row>
    <row r="74" spans="1:16" ht="12.75">
      <c r="A74" s="19" t="s">
        <v>35</v>
      </c>
      <c s="23" t="s">
        <v>98</v>
      </c>
      <c s="23" t="s">
        <v>516</v>
      </c>
      <c s="19" t="s">
        <v>37</v>
      </c>
      <c s="24" t="s">
        <v>517</v>
      </c>
      <c s="25" t="s">
        <v>143</v>
      </c>
      <c s="26">
        <v>10.2</v>
      </c>
      <c s="27">
        <v>0</v>
      </c>
      <c s="27">
        <f>ROUND(ROUND(H74,2)*ROUND(G74,3),2)</f>
      </c>
      <c r="O74">
        <f>(I74*21)/100</f>
      </c>
      <c t="s">
        <v>13</v>
      </c>
    </row>
    <row r="75" spans="1:5" ht="12.75">
      <c r="A75" s="28" t="s">
        <v>40</v>
      </c>
      <c r="E75" s="29" t="s">
        <v>37</v>
      </c>
    </row>
    <row r="76" spans="1:5" ht="12.75">
      <c r="A76" s="30" t="s">
        <v>42</v>
      </c>
      <c r="E76" s="31" t="s">
        <v>941</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37</v>
      </c>
    </row>
    <row r="80" spans="1:5" ht="12.75">
      <c r="A80" s="30" t="s">
        <v>42</v>
      </c>
      <c r="E80" s="31" t="s">
        <v>942</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78.9</v>
      </c>
      <c s="27">
        <v>0</v>
      </c>
      <c s="27">
        <f>ROUND(ROUND(H83,2)*ROUND(G83,3),2)</f>
      </c>
      <c r="O83">
        <f>(I83*21)/100</f>
      </c>
      <c t="s">
        <v>13</v>
      </c>
    </row>
    <row r="84" spans="1:5" ht="25.5">
      <c r="A84" s="28" t="s">
        <v>40</v>
      </c>
      <c r="E84" s="29" t="s">
        <v>528</v>
      </c>
    </row>
    <row r="85" spans="1:5" ht="12.75">
      <c r="A85" s="30" t="s">
        <v>42</v>
      </c>
      <c r="E85" s="31" t="s">
        <v>943</v>
      </c>
    </row>
    <row r="86" spans="1:5" ht="191.25">
      <c r="A86" t="s">
        <v>44</v>
      </c>
      <c r="E86" s="29" t="s">
        <v>530</v>
      </c>
    </row>
    <row r="87" spans="1:16" ht="25.5">
      <c r="A87" s="19" t="s">
        <v>35</v>
      </c>
      <c s="23" t="s">
        <v>187</v>
      </c>
      <c s="23" t="s">
        <v>531</v>
      </c>
      <c s="19" t="s">
        <v>37</v>
      </c>
      <c s="24" t="s">
        <v>532</v>
      </c>
      <c s="25" t="s">
        <v>48</v>
      </c>
      <c s="26">
        <v>39.45</v>
      </c>
      <c s="27">
        <v>0</v>
      </c>
      <c s="27">
        <f>ROUND(ROUND(H87,2)*ROUND(G87,3),2)</f>
      </c>
      <c r="O87">
        <f>(I87*21)/100</f>
      </c>
      <c t="s">
        <v>13</v>
      </c>
    </row>
    <row r="88" spans="1:5" ht="12.75">
      <c r="A88" s="28" t="s">
        <v>40</v>
      </c>
      <c r="E88" s="29" t="s">
        <v>533</v>
      </c>
    </row>
    <row r="89" spans="1:5" ht="12.75">
      <c r="A89" s="30" t="s">
        <v>42</v>
      </c>
      <c r="E89" s="31" t="s">
        <v>944</v>
      </c>
    </row>
    <row r="90" spans="1:5" ht="191.25">
      <c r="A90" t="s">
        <v>44</v>
      </c>
      <c r="E90" s="29" t="s">
        <v>530</v>
      </c>
    </row>
    <row r="91" spans="1:16" ht="12.75">
      <c r="A91" s="19" t="s">
        <v>35</v>
      </c>
      <c s="23" t="s">
        <v>193</v>
      </c>
      <c s="23" t="s">
        <v>535</v>
      </c>
      <c s="19" t="s">
        <v>37</v>
      </c>
      <c s="24" t="s">
        <v>536</v>
      </c>
      <c s="25" t="s">
        <v>48</v>
      </c>
      <c s="26">
        <v>39.45</v>
      </c>
      <c s="27">
        <v>0</v>
      </c>
      <c s="27">
        <f>ROUND(ROUND(H91,2)*ROUND(G91,3),2)</f>
      </c>
      <c r="O91">
        <f>(I91*21)/100</f>
      </c>
      <c t="s">
        <v>13</v>
      </c>
    </row>
    <row r="92" spans="1:5" ht="12.75">
      <c r="A92" s="28" t="s">
        <v>40</v>
      </c>
      <c r="E92" s="29" t="s">
        <v>537</v>
      </c>
    </row>
    <row r="93" spans="1:5" ht="12.75">
      <c r="A93" s="30" t="s">
        <v>42</v>
      </c>
      <c r="E93" s="31" t="s">
        <v>944</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9.2</v>
      </c>
      <c s="27">
        <v>0</v>
      </c>
      <c s="27">
        <f>ROUND(ROUND(H117,2)*ROUND(G117,3),2)</f>
      </c>
      <c r="O117">
        <f>(I117*21)/100</f>
      </c>
      <c t="s">
        <v>13</v>
      </c>
    </row>
    <row r="118" spans="1:5" ht="38.25">
      <c r="A118" s="28" t="s">
        <v>40</v>
      </c>
      <c r="E118" s="29" t="s">
        <v>590</v>
      </c>
    </row>
    <row r="119" spans="1:5" ht="12.75">
      <c r="A119" s="30" t="s">
        <v>42</v>
      </c>
      <c r="E119" s="31" t="s">
        <v>875</v>
      </c>
    </row>
    <row r="120" spans="1:5" ht="102">
      <c r="A120" t="s">
        <v>44</v>
      </c>
      <c r="E120" s="29" t="s">
        <v>460</v>
      </c>
    </row>
    <row r="121" spans="1:16" ht="12.75">
      <c r="A121" s="19" t="s">
        <v>35</v>
      </c>
      <c s="23" t="s">
        <v>227</v>
      </c>
      <c s="23" t="s">
        <v>566</v>
      </c>
      <c s="19" t="s">
        <v>37</v>
      </c>
      <c s="24" t="s">
        <v>567</v>
      </c>
      <c s="25" t="s">
        <v>143</v>
      </c>
      <c s="26">
        <v>10.2</v>
      </c>
      <c s="27">
        <v>0</v>
      </c>
      <c s="27">
        <f>ROUND(ROUND(H121,2)*ROUND(G121,3),2)</f>
      </c>
      <c r="O121">
        <f>(I121*21)/100</f>
      </c>
      <c t="s">
        <v>13</v>
      </c>
    </row>
    <row r="122" spans="1:5" ht="51">
      <c r="A122" s="28" t="s">
        <v>40</v>
      </c>
      <c r="E122" s="29" t="s">
        <v>568</v>
      </c>
    </row>
    <row r="123" spans="1:5" ht="12.75">
      <c r="A123" s="30" t="s">
        <v>42</v>
      </c>
      <c r="E123" s="31" t="s">
        <v>877</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945</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945</v>
      </c>
      <c s="5"/>
      <c s="14" t="s">
        <v>946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152.975</v>
      </c>
      <c s="27">
        <v>0</v>
      </c>
      <c s="27">
        <f>ROUND(ROUND(H10,2)*ROUND(G10,3),2)</f>
      </c>
      <c r="O10">
        <f>(I10*21)/100</f>
      </c>
      <c t="s">
        <v>13</v>
      </c>
    </row>
    <row r="11" spans="1:5" ht="25.5">
      <c r="A11" s="28" t="s">
        <v>40</v>
      </c>
      <c r="E11" s="29" t="s">
        <v>467</v>
      </c>
    </row>
    <row r="12" spans="1:5" ht="38.25">
      <c r="A12" s="30" t="s">
        <v>42</v>
      </c>
      <c r="E12" s="31" t="s">
        <v>947</v>
      </c>
    </row>
    <row r="13" spans="1:5" ht="25.5">
      <c r="A13" t="s">
        <v>44</v>
      </c>
      <c r="E13" s="29" t="s">
        <v>116</v>
      </c>
    </row>
    <row r="14" spans="1:16" ht="12.75">
      <c r="A14" s="19" t="s">
        <v>35</v>
      </c>
      <c s="23" t="s">
        <v>13</v>
      </c>
      <c s="23" t="s">
        <v>122</v>
      </c>
      <c s="19" t="s">
        <v>37</v>
      </c>
      <c s="24" t="s">
        <v>123</v>
      </c>
      <c s="25" t="s">
        <v>113</v>
      </c>
      <c s="26">
        <v>21.25</v>
      </c>
      <c s="27">
        <v>0</v>
      </c>
      <c s="27">
        <f>ROUND(ROUND(H14,2)*ROUND(G14,3),2)</f>
      </c>
      <c r="O14">
        <f>(I14*21)/100</f>
      </c>
      <c t="s">
        <v>13</v>
      </c>
    </row>
    <row r="15" spans="1:5" ht="25.5">
      <c r="A15" s="28" t="s">
        <v>40</v>
      </c>
      <c r="E15" s="29" t="s">
        <v>469</v>
      </c>
    </row>
    <row r="16" spans="1:5" ht="12.75">
      <c r="A16" s="30" t="s">
        <v>42</v>
      </c>
      <c r="E16" s="31" t="s">
        <v>948</v>
      </c>
    </row>
    <row r="17" spans="1:5" ht="25.5">
      <c r="A17" t="s">
        <v>44</v>
      </c>
      <c r="E17" s="29" t="s">
        <v>949</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68.391</v>
      </c>
      <c s="27">
        <v>0</v>
      </c>
      <c s="27">
        <f>ROUND(ROUND(H19,2)*ROUND(G19,3),2)</f>
      </c>
      <c r="O19">
        <f>(I19*21)/100</f>
      </c>
      <c t="s">
        <v>13</v>
      </c>
    </row>
    <row r="20" spans="1:5" ht="38.25">
      <c r="A20" s="28" t="s">
        <v>40</v>
      </c>
      <c r="E20" s="29" t="s">
        <v>643</v>
      </c>
    </row>
    <row r="21" spans="1:5" ht="12.75">
      <c r="A21" s="30" t="s">
        <v>42</v>
      </c>
      <c r="E21" s="31" t="s">
        <v>950</v>
      </c>
    </row>
    <row r="22" spans="1:5" ht="63.75">
      <c r="A22" t="s">
        <v>44</v>
      </c>
      <c r="E22" s="29" t="s">
        <v>146</v>
      </c>
    </row>
    <row r="23" spans="1:16" ht="12.75">
      <c r="A23" s="19" t="s">
        <v>35</v>
      </c>
      <c s="23" t="s">
        <v>23</v>
      </c>
      <c s="23" t="s">
        <v>473</v>
      </c>
      <c s="19" t="s">
        <v>37</v>
      </c>
      <c s="24" t="s">
        <v>474</v>
      </c>
      <c s="25" t="s">
        <v>143</v>
      </c>
      <c s="26">
        <v>10.8</v>
      </c>
      <c s="27">
        <v>0</v>
      </c>
      <c s="27">
        <f>ROUND(ROUND(H23,2)*ROUND(G23,3),2)</f>
      </c>
      <c r="O23">
        <f>(I23*21)/100</f>
      </c>
      <c t="s">
        <v>13</v>
      </c>
    </row>
    <row r="24" spans="1:5" ht="25.5">
      <c r="A24" s="28" t="s">
        <v>40</v>
      </c>
      <c r="E24" s="29" t="s">
        <v>645</v>
      </c>
    </row>
    <row r="25" spans="1:5" ht="12.75">
      <c r="A25" s="30" t="s">
        <v>42</v>
      </c>
      <c r="E25" s="31" t="s">
        <v>936</v>
      </c>
    </row>
    <row r="26" spans="1:5" ht="38.25">
      <c r="A26" t="s">
        <v>44</v>
      </c>
      <c r="E26" s="29" t="s">
        <v>477</v>
      </c>
    </row>
    <row r="27" spans="1:16" ht="12.75">
      <c r="A27" s="19" t="s">
        <v>35</v>
      </c>
      <c s="23" t="s">
        <v>25</v>
      </c>
      <c s="23" t="s">
        <v>478</v>
      </c>
      <c s="19" t="s">
        <v>37</v>
      </c>
      <c s="24" t="s">
        <v>479</v>
      </c>
      <c s="25" t="s">
        <v>143</v>
      </c>
      <c s="26">
        <v>12.195</v>
      </c>
      <c s="27">
        <v>0</v>
      </c>
      <c s="27">
        <f>ROUND(ROUND(H27,2)*ROUND(G27,3),2)</f>
      </c>
      <c r="O27">
        <f>(I27*21)/100</f>
      </c>
      <c t="s">
        <v>13</v>
      </c>
    </row>
    <row r="28" spans="1:5" ht="25.5">
      <c r="A28" s="28" t="s">
        <v>40</v>
      </c>
      <c r="E28" s="29" t="s">
        <v>647</v>
      </c>
    </row>
    <row r="29" spans="1:5" ht="12.75">
      <c r="A29" s="30" t="s">
        <v>42</v>
      </c>
      <c r="E29" s="31" t="s">
        <v>951</v>
      </c>
    </row>
    <row r="30" spans="1:5" ht="318.75">
      <c r="A30" t="s">
        <v>44</v>
      </c>
      <c r="E30" s="29" t="s">
        <v>203</v>
      </c>
    </row>
    <row r="31" spans="1:16" ht="12.75">
      <c r="A31" s="19" t="s">
        <v>35</v>
      </c>
      <c s="23" t="s">
        <v>27</v>
      </c>
      <c s="23" t="s">
        <v>482</v>
      </c>
      <c s="19" t="s">
        <v>37</v>
      </c>
      <c s="24" t="s">
        <v>483</v>
      </c>
      <c s="25" t="s">
        <v>143</v>
      </c>
      <c s="26">
        <v>30.81</v>
      </c>
      <c s="27">
        <v>0</v>
      </c>
      <c s="27">
        <f>ROUND(ROUND(H31,2)*ROUND(G31,3),2)</f>
      </c>
      <c r="O31">
        <f>(I31*21)/100</f>
      </c>
      <c t="s">
        <v>13</v>
      </c>
    </row>
    <row r="32" spans="1:5" ht="12.75">
      <c r="A32" s="28" t="s">
        <v>40</v>
      </c>
      <c r="E32" s="29" t="s">
        <v>37</v>
      </c>
    </row>
    <row r="33" spans="1:5" ht="12.75">
      <c r="A33" s="30" t="s">
        <v>42</v>
      </c>
      <c r="E33" s="31" t="s">
        <v>952</v>
      </c>
    </row>
    <row r="34" spans="1:5" ht="229.5">
      <c r="A34" t="s">
        <v>44</v>
      </c>
      <c r="E34" s="29" t="s">
        <v>486</v>
      </c>
    </row>
    <row r="35" spans="1:16" ht="12.75">
      <c r="A35" s="19" t="s">
        <v>35</v>
      </c>
      <c s="23" t="s">
        <v>64</v>
      </c>
      <c s="23" t="s">
        <v>217</v>
      </c>
      <c s="19" t="s">
        <v>37</v>
      </c>
      <c s="24" t="s">
        <v>218</v>
      </c>
      <c s="25" t="s">
        <v>48</v>
      </c>
      <c s="26">
        <v>44.28</v>
      </c>
      <c s="27">
        <v>0</v>
      </c>
      <c s="27">
        <f>ROUND(ROUND(H35,2)*ROUND(G35,3),2)</f>
      </c>
      <c r="O35">
        <f>(I35*21)/100</f>
      </c>
      <c t="s">
        <v>13</v>
      </c>
    </row>
    <row r="36" spans="1:5" ht="12.75">
      <c r="A36" s="28" t="s">
        <v>40</v>
      </c>
      <c r="E36" s="29" t="s">
        <v>37</v>
      </c>
    </row>
    <row r="37" spans="1:5" ht="12.75">
      <c r="A37" s="30" t="s">
        <v>42</v>
      </c>
      <c r="E37" s="31" t="s">
        <v>953</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3.409</v>
      </c>
      <c s="27">
        <v>0</v>
      </c>
      <c s="27">
        <f>ROUND(ROUND(H49,2)*ROUND(G49,3),2)</f>
      </c>
      <c r="O49">
        <f>(I49*21)/100</f>
      </c>
      <c t="s">
        <v>13</v>
      </c>
    </row>
    <row r="50" spans="1:5" ht="25.5">
      <c r="A50" s="28" t="s">
        <v>40</v>
      </c>
      <c r="E50" s="29" t="s">
        <v>498</v>
      </c>
    </row>
    <row r="51" spans="1:5" ht="12.75">
      <c r="A51" s="30" t="s">
        <v>42</v>
      </c>
      <c r="E51" s="31" t="s">
        <v>954</v>
      </c>
    </row>
    <row r="52" spans="1:5" ht="382.5">
      <c r="A52" t="s">
        <v>44</v>
      </c>
      <c r="E52" s="29" t="s">
        <v>500</v>
      </c>
    </row>
    <row r="53" spans="1:16" ht="12.75">
      <c r="A53" s="19" t="s">
        <v>35</v>
      </c>
      <c s="23" t="s">
        <v>75</v>
      </c>
      <c s="23" t="s">
        <v>276</v>
      </c>
      <c s="19" t="s">
        <v>37</v>
      </c>
      <c s="24" t="s">
        <v>277</v>
      </c>
      <c s="25" t="s">
        <v>113</v>
      </c>
      <c s="26">
        <v>0.511</v>
      </c>
      <c s="27">
        <v>0</v>
      </c>
      <c s="27">
        <f>ROUND(ROUND(H53,2)*ROUND(G53,3),2)</f>
      </c>
      <c r="O53">
        <f>(I53*21)/100</f>
      </c>
      <c t="s">
        <v>13</v>
      </c>
    </row>
    <row r="54" spans="1:5" ht="12.75">
      <c r="A54" s="28" t="s">
        <v>40</v>
      </c>
      <c r="E54" s="29" t="s">
        <v>37</v>
      </c>
    </row>
    <row r="55" spans="1:5" ht="12.75">
      <c r="A55" s="30" t="s">
        <v>42</v>
      </c>
      <c r="E55" s="31" t="s">
        <v>955</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1.689</v>
      </c>
      <c s="27">
        <v>0</v>
      </c>
      <c s="27">
        <f>ROUND(ROUND(H58,2)*ROUND(G58,3),2)</f>
      </c>
      <c r="O58">
        <f>(I58*21)/100</f>
      </c>
      <c t="s">
        <v>13</v>
      </c>
    </row>
    <row r="59" spans="1:5" ht="12.75">
      <c r="A59" s="28" t="s">
        <v>40</v>
      </c>
      <c r="E59" s="29" t="s">
        <v>504</v>
      </c>
    </row>
    <row r="60" spans="1:5" ht="12.75">
      <c r="A60" s="30" t="s">
        <v>42</v>
      </c>
      <c r="E60" s="31" t="s">
        <v>956</v>
      </c>
    </row>
    <row r="61" spans="1:5" ht="369.75">
      <c r="A61" t="s">
        <v>44</v>
      </c>
      <c r="E61" s="29" t="s">
        <v>298</v>
      </c>
    </row>
    <row r="62" spans="1:16" ht="12.75">
      <c r="A62" s="19" t="s">
        <v>35</v>
      </c>
      <c s="23" t="s">
        <v>83</v>
      </c>
      <c s="23" t="s">
        <v>294</v>
      </c>
      <c s="19" t="s">
        <v>37</v>
      </c>
      <c s="24" t="s">
        <v>295</v>
      </c>
      <c s="25" t="s">
        <v>143</v>
      </c>
      <c s="26">
        <v>1.689</v>
      </c>
      <c s="27">
        <v>0</v>
      </c>
      <c s="27">
        <f>ROUND(ROUND(H62,2)*ROUND(G62,3),2)</f>
      </c>
      <c r="O62">
        <f>(I62*21)/100</f>
      </c>
      <c t="s">
        <v>13</v>
      </c>
    </row>
    <row r="63" spans="1:5" ht="25.5">
      <c r="A63" s="28" t="s">
        <v>40</v>
      </c>
      <c r="E63" s="29" t="s">
        <v>506</v>
      </c>
    </row>
    <row r="64" spans="1:5" ht="12.75">
      <c r="A64" s="30" t="s">
        <v>42</v>
      </c>
      <c r="E64" s="31" t="s">
        <v>956</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32.2</v>
      </c>
      <c s="27">
        <v>0</v>
      </c>
      <c s="27">
        <f>ROUND(ROUND(H70,2)*ROUND(G70,3),2)</f>
      </c>
      <c r="O70">
        <f>(I70*21)/100</f>
      </c>
      <c t="s">
        <v>13</v>
      </c>
    </row>
    <row r="71" spans="1:5" ht="12.75">
      <c r="A71" s="28" t="s">
        <v>40</v>
      </c>
      <c r="E71" s="29" t="s">
        <v>513</v>
      </c>
    </row>
    <row r="72" spans="1:5" ht="12.75">
      <c r="A72" s="30" t="s">
        <v>42</v>
      </c>
      <c r="E72" s="31" t="s">
        <v>957</v>
      </c>
    </row>
    <row r="73" spans="1:5" ht="38.25">
      <c r="A73" t="s">
        <v>44</v>
      </c>
      <c r="E73" s="29" t="s">
        <v>515</v>
      </c>
    </row>
    <row r="74" spans="1:16" ht="12.75">
      <c r="A74" s="19" t="s">
        <v>35</v>
      </c>
      <c s="23" t="s">
        <v>98</v>
      </c>
      <c s="23" t="s">
        <v>516</v>
      </c>
      <c s="19" t="s">
        <v>37</v>
      </c>
      <c s="24" t="s">
        <v>517</v>
      </c>
      <c s="25" t="s">
        <v>143</v>
      </c>
      <c s="26">
        <v>9.396</v>
      </c>
      <c s="27">
        <v>0</v>
      </c>
      <c s="27">
        <f>ROUND(ROUND(H74,2)*ROUND(G74,3),2)</f>
      </c>
      <c r="O74">
        <f>(I74*21)/100</f>
      </c>
      <c t="s">
        <v>13</v>
      </c>
    </row>
    <row r="75" spans="1:5" ht="12.75">
      <c r="A75" s="28" t="s">
        <v>40</v>
      </c>
      <c r="E75" s="29" t="s">
        <v>37</v>
      </c>
    </row>
    <row r="76" spans="1:5" ht="12.75">
      <c r="A76" s="30" t="s">
        <v>42</v>
      </c>
      <c r="E76" s="31" t="s">
        <v>958</v>
      </c>
    </row>
    <row r="77" spans="1:5" ht="102">
      <c r="A77" t="s">
        <v>44</v>
      </c>
      <c r="E77" s="29" t="s">
        <v>519</v>
      </c>
    </row>
    <row r="78" spans="1:16" ht="12.75">
      <c r="A78" s="19" t="s">
        <v>35</v>
      </c>
      <c s="23" t="s">
        <v>104</v>
      </c>
      <c s="23" t="s">
        <v>520</v>
      </c>
      <c s="19" t="s">
        <v>37</v>
      </c>
      <c s="24" t="s">
        <v>521</v>
      </c>
      <c s="25" t="s">
        <v>143</v>
      </c>
      <c s="26">
        <v>1.499</v>
      </c>
      <c s="27">
        <v>0</v>
      </c>
      <c s="27">
        <f>ROUND(ROUND(H78,2)*ROUND(G78,3),2)</f>
      </c>
      <c r="O78">
        <f>(I78*21)/100</f>
      </c>
      <c t="s">
        <v>13</v>
      </c>
    </row>
    <row r="79" spans="1:5" ht="12.75">
      <c r="A79" s="28" t="s">
        <v>40</v>
      </c>
      <c r="E79" s="29" t="s">
        <v>522</v>
      </c>
    </row>
    <row r="80" spans="1:5" ht="12.75">
      <c r="A80" s="30" t="s">
        <v>42</v>
      </c>
      <c r="E80" s="31" t="s">
        <v>908</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73.588</v>
      </c>
      <c s="27">
        <v>0</v>
      </c>
      <c s="27">
        <f>ROUND(ROUND(H83,2)*ROUND(G83,3),2)</f>
      </c>
      <c r="O83">
        <f>(I83*21)/100</f>
      </c>
      <c t="s">
        <v>13</v>
      </c>
    </row>
    <row r="84" spans="1:5" ht="25.5">
      <c r="A84" s="28" t="s">
        <v>40</v>
      </c>
      <c r="E84" s="29" t="s">
        <v>528</v>
      </c>
    </row>
    <row r="85" spans="1:5" ht="12.75">
      <c r="A85" s="30" t="s">
        <v>42</v>
      </c>
      <c r="E85" s="31" t="s">
        <v>959</v>
      </c>
    </row>
    <row r="86" spans="1:5" ht="191.25">
      <c r="A86" t="s">
        <v>44</v>
      </c>
      <c r="E86" s="29" t="s">
        <v>530</v>
      </c>
    </row>
    <row r="87" spans="1:16" ht="25.5">
      <c r="A87" s="19" t="s">
        <v>35</v>
      </c>
      <c s="23" t="s">
        <v>187</v>
      </c>
      <c s="23" t="s">
        <v>531</v>
      </c>
      <c s="19" t="s">
        <v>37</v>
      </c>
      <c s="24" t="s">
        <v>532</v>
      </c>
      <c s="25" t="s">
        <v>48</v>
      </c>
      <c s="26">
        <v>36.794</v>
      </c>
      <c s="27">
        <v>0</v>
      </c>
      <c s="27">
        <f>ROUND(ROUND(H87,2)*ROUND(G87,3),2)</f>
      </c>
      <c r="O87">
        <f>(I87*21)/100</f>
      </c>
      <c t="s">
        <v>13</v>
      </c>
    </row>
    <row r="88" spans="1:5" ht="12.75">
      <c r="A88" s="28" t="s">
        <v>40</v>
      </c>
      <c r="E88" s="29" t="s">
        <v>533</v>
      </c>
    </row>
    <row r="89" spans="1:5" ht="12.75">
      <c r="A89" s="30" t="s">
        <v>42</v>
      </c>
      <c r="E89" s="31" t="s">
        <v>960</v>
      </c>
    </row>
    <row r="90" spans="1:5" ht="191.25">
      <c r="A90" t="s">
        <v>44</v>
      </c>
      <c r="E90" s="29" t="s">
        <v>530</v>
      </c>
    </row>
    <row r="91" spans="1:16" ht="12.75">
      <c r="A91" s="19" t="s">
        <v>35</v>
      </c>
      <c s="23" t="s">
        <v>193</v>
      </c>
      <c s="23" t="s">
        <v>535</v>
      </c>
      <c s="19" t="s">
        <v>37</v>
      </c>
      <c s="24" t="s">
        <v>536</v>
      </c>
      <c s="25" t="s">
        <v>48</v>
      </c>
      <c s="26">
        <v>36.794</v>
      </c>
      <c s="27">
        <v>0</v>
      </c>
      <c s="27">
        <f>ROUND(ROUND(H91,2)*ROUND(G91,3),2)</f>
      </c>
      <c r="O91">
        <f>(I91*21)/100</f>
      </c>
      <c t="s">
        <v>13</v>
      </c>
    </row>
    <row r="92" spans="1:5" ht="12.75">
      <c r="A92" s="28" t="s">
        <v>40</v>
      </c>
      <c r="E92" s="29" t="s">
        <v>537</v>
      </c>
    </row>
    <row r="93" spans="1:5" ht="12.75">
      <c r="A93" s="30" t="s">
        <v>42</v>
      </c>
      <c r="E93" s="31" t="s">
        <v>960</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3.6</v>
      </c>
      <c s="27">
        <v>0</v>
      </c>
      <c s="27">
        <f>ROUND(ROUND(H117,2)*ROUND(G117,3),2)</f>
      </c>
      <c r="O117">
        <f>(I117*21)/100</f>
      </c>
      <c t="s">
        <v>13</v>
      </c>
    </row>
    <row r="118" spans="1:5" ht="38.25">
      <c r="A118" s="28" t="s">
        <v>40</v>
      </c>
      <c r="E118" s="29" t="s">
        <v>590</v>
      </c>
    </row>
    <row r="119" spans="1:5" ht="12.75">
      <c r="A119" s="30" t="s">
        <v>42</v>
      </c>
      <c r="E119" s="31" t="s">
        <v>961</v>
      </c>
    </row>
    <row r="120" spans="1:5" ht="102">
      <c r="A120" t="s">
        <v>44</v>
      </c>
      <c r="E120" s="29" t="s">
        <v>460</v>
      </c>
    </row>
    <row r="121" spans="1:16" ht="12.75">
      <c r="A121" s="19" t="s">
        <v>35</v>
      </c>
      <c s="23" t="s">
        <v>227</v>
      </c>
      <c s="23" t="s">
        <v>566</v>
      </c>
      <c s="19" t="s">
        <v>37</v>
      </c>
      <c s="24" t="s">
        <v>567</v>
      </c>
      <c s="25" t="s">
        <v>143</v>
      </c>
      <c s="26">
        <v>8.5</v>
      </c>
      <c s="27">
        <v>0</v>
      </c>
      <c s="27">
        <f>ROUND(ROUND(H121,2)*ROUND(G121,3),2)</f>
      </c>
      <c r="O121">
        <f>(I121*21)/100</f>
      </c>
      <c t="s">
        <v>13</v>
      </c>
    </row>
    <row r="122" spans="1:5" ht="51">
      <c r="A122" s="28" t="s">
        <v>40</v>
      </c>
      <c r="E122" s="29" t="s">
        <v>568</v>
      </c>
    </row>
    <row r="123" spans="1:5" ht="12.75">
      <c r="A123" s="30" t="s">
        <v>42</v>
      </c>
      <c r="E123" s="31" t="s">
        <v>962</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963</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963</v>
      </c>
      <c s="5"/>
      <c s="14" t="s">
        <v>964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144.998</v>
      </c>
      <c s="27">
        <v>0</v>
      </c>
      <c s="27">
        <f>ROUND(ROUND(H10,2)*ROUND(G10,3),2)</f>
      </c>
      <c r="O10">
        <f>(I10*21)/100</f>
      </c>
      <c t="s">
        <v>13</v>
      </c>
    </row>
    <row r="11" spans="1:5" ht="25.5">
      <c r="A11" s="28" t="s">
        <v>40</v>
      </c>
      <c r="E11" s="29" t="s">
        <v>467</v>
      </c>
    </row>
    <row r="12" spans="1:5" ht="38.25">
      <c r="A12" s="30" t="s">
        <v>42</v>
      </c>
      <c r="E12" s="31" t="s">
        <v>965</v>
      </c>
    </row>
    <row r="13" spans="1:5" ht="25.5">
      <c r="A13" t="s">
        <v>44</v>
      </c>
      <c r="E13" s="29" t="s">
        <v>116</v>
      </c>
    </row>
    <row r="14" spans="1:16" ht="12.75">
      <c r="A14" s="19" t="s">
        <v>35</v>
      </c>
      <c s="23" t="s">
        <v>13</v>
      </c>
      <c s="23" t="s">
        <v>122</v>
      </c>
      <c s="19" t="s">
        <v>37</v>
      </c>
      <c s="24" t="s">
        <v>123</v>
      </c>
      <c s="25" t="s">
        <v>113</v>
      </c>
      <c s="26">
        <v>22.125</v>
      </c>
      <c s="27">
        <v>0</v>
      </c>
      <c s="27">
        <f>ROUND(ROUND(H14,2)*ROUND(G14,3),2)</f>
      </c>
      <c r="O14">
        <f>(I14*21)/100</f>
      </c>
      <c t="s">
        <v>13</v>
      </c>
    </row>
    <row r="15" spans="1:5" ht="25.5">
      <c r="A15" s="28" t="s">
        <v>40</v>
      </c>
      <c r="E15" s="29" t="s">
        <v>469</v>
      </c>
    </row>
    <row r="16" spans="1:5" ht="12.75">
      <c r="A16" s="30" t="s">
        <v>42</v>
      </c>
      <c r="E16" s="31" t="s">
        <v>966</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65.994</v>
      </c>
      <c s="27">
        <v>0</v>
      </c>
      <c s="27">
        <f>ROUND(ROUND(H19,2)*ROUND(G19,3),2)</f>
      </c>
      <c r="O19">
        <f>(I19*21)/100</f>
      </c>
      <c t="s">
        <v>13</v>
      </c>
    </row>
    <row r="20" spans="1:5" ht="38.25">
      <c r="A20" s="28" t="s">
        <v>40</v>
      </c>
      <c r="E20" s="29" t="s">
        <v>643</v>
      </c>
    </row>
    <row r="21" spans="1:5" ht="12.75">
      <c r="A21" s="30" t="s">
        <v>42</v>
      </c>
      <c r="E21" s="31" t="s">
        <v>967</v>
      </c>
    </row>
    <row r="22" spans="1:5" ht="63.75">
      <c r="A22" t="s">
        <v>44</v>
      </c>
      <c r="E22" s="29" t="s">
        <v>146</v>
      </c>
    </row>
    <row r="23" spans="1:16" ht="12.75">
      <c r="A23" s="19" t="s">
        <v>35</v>
      </c>
      <c s="23" t="s">
        <v>23</v>
      </c>
      <c s="23" t="s">
        <v>473</v>
      </c>
      <c s="19" t="s">
        <v>37</v>
      </c>
      <c s="24" t="s">
        <v>474</v>
      </c>
      <c s="25" t="s">
        <v>143</v>
      </c>
      <c s="26">
        <v>12.5</v>
      </c>
      <c s="27">
        <v>0</v>
      </c>
      <c s="27">
        <f>ROUND(ROUND(H23,2)*ROUND(G23,3),2)</f>
      </c>
      <c r="O23">
        <f>(I23*21)/100</f>
      </c>
      <c t="s">
        <v>13</v>
      </c>
    </row>
    <row r="24" spans="1:5" ht="25.5">
      <c r="A24" s="28" t="s">
        <v>40</v>
      </c>
      <c r="E24" s="29" t="s">
        <v>645</v>
      </c>
    </row>
    <row r="25" spans="1:5" ht="12.75">
      <c r="A25" s="30" t="s">
        <v>42</v>
      </c>
      <c r="E25" s="31" t="s">
        <v>968</v>
      </c>
    </row>
    <row r="26" spans="1:5" ht="38.25">
      <c r="A26" t="s">
        <v>44</v>
      </c>
      <c r="E26" s="29" t="s">
        <v>477</v>
      </c>
    </row>
    <row r="27" spans="1:16" ht="12.75">
      <c r="A27" s="19" t="s">
        <v>35</v>
      </c>
      <c s="23" t="s">
        <v>25</v>
      </c>
      <c s="23" t="s">
        <v>478</v>
      </c>
      <c s="19" t="s">
        <v>37</v>
      </c>
      <c s="24" t="s">
        <v>479</v>
      </c>
      <c s="25" t="s">
        <v>143</v>
      </c>
      <c s="26">
        <v>8.205</v>
      </c>
      <c s="27">
        <v>0</v>
      </c>
      <c s="27">
        <f>ROUND(ROUND(H27,2)*ROUND(G27,3),2)</f>
      </c>
      <c r="O27">
        <f>(I27*21)/100</f>
      </c>
      <c t="s">
        <v>13</v>
      </c>
    </row>
    <row r="28" spans="1:5" ht="25.5">
      <c r="A28" s="28" t="s">
        <v>40</v>
      </c>
      <c r="E28" s="29" t="s">
        <v>647</v>
      </c>
    </row>
    <row r="29" spans="1:5" ht="12.75">
      <c r="A29" s="30" t="s">
        <v>42</v>
      </c>
      <c r="E29" s="31" t="s">
        <v>969</v>
      </c>
    </row>
    <row r="30" spans="1:5" ht="318.75">
      <c r="A30" t="s">
        <v>44</v>
      </c>
      <c r="E30" s="29" t="s">
        <v>203</v>
      </c>
    </row>
    <row r="31" spans="1:16" ht="12.75">
      <c r="A31" s="19" t="s">
        <v>35</v>
      </c>
      <c s="23" t="s">
        <v>27</v>
      </c>
      <c s="23" t="s">
        <v>482</v>
      </c>
      <c s="19" t="s">
        <v>37</v>
      </c>
      <c s="24" t="s">
        <v>483</v>
      </c>
      <c s="25" t="s">
        <v>143</v>
      </c>
      <c s="26">
        <v>34.995</v>
      </c>
      <c s="27">
        <v>0</v>
      </c>
      <c s="27">
        <f>ROUND(ROUND(H31,2)*ROUND(G31,3),2)</f>
      </c>
      <c r="O31">
        <f>(I31*21)/100</f>
      </c>
      <c t="s">
        <v>13</v>
      </c>
    </row>
    <row r="32" spans="1:5" ht="12.75">
      <c r="A32" s="28" t="s">
        <v>40</v>
      </c>
      <c r="E32" s="29" t="s">
        <v>37</v>
      </c>
    </row>
    <row r="33" spans="1:5" ht="12.75">
      <c r="A33" s="30" t="s">
        <v>42</v>
      </c>
      <c r="E33" s="31" t="s">
        <v>970</v>
      </c>
    </row>
    <row r="34" spans="1:5" ht="229.5">
      <c r="A34" t="s">
        <v>44</v>
      </c>
      <c r="E34" s="29" t="s">
        <v>486</v>
      </c>
    </row>
    <row r="35" spans="1:16" ht="12.75">
      <c r="A35" s="19" t="s">
        <v>35</v>
      </c>
      <c s="23" t="s">
        <v>64</v>
      </c>
      <c s="23" t="s">
        <v>217</v>
      </c>
      <c s="19" t="s">
        <v>37</v>
      </c>
      <c s="24" t="s">
        <v>218</v>
      </c>
      <c s="25" t="s">
        <v>48</v>
      </c>
      <c s="26">
        <v>45.99</v>
      </c>
      <c s="27">
        <v>0</v>
      </c>
      <c s="27">
        <f>ROUND(ROUND(H35,2)*ROUND(G35,3),2)</f>
      </c>
      <c r="O35">
        <f>(I35*21)/100</f>
      </c>
      <c t="s">
        <v>13</v>
      </c>
    </row>
    <row r="36" spans="1:5" ht="12.75">
      <c r="A36" s="28" t="s">
        <v>40</v>
      </c>
      <c r="E36" s="29" t="s">
        <v>37</v>
      </c>
    </row>
    <row r="37" spans="1:5" ht="12.75">
      <c r="A37" s="30" t="s">
        <v>42</v>
      </c>
      <c r="E37" s="31" t="s">
        <v>971</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3.409</v>
      </c>
      <c s="27">
        <v>0</v>
      </c>
      <c s="27">
        <f>ROUND(ROUND(H49,2)*ROUND(G49,3),2)</f>
      </c>
      <c r="O49">
        <f>(I49*21)/100</f>
      </c>
      <c t="s">
        <v>13</v>
      </c>
    </row>
    <row r="50" spans="1:5" ht="25.5">
      <c r="A50" s="28" t="s">
        <v>40</v>
      </c>
      <c r="E50" s="29" t="s">
        <v>498</v>
      </c>
    </row>
    <row r="51" spans="1:5" ht="12.75">
      <c r="A51" s="30" t="s">
        <v>42</v>
      </c>
      <c r="E51" s="31" t="s">
        <v>954</v>
      </c>
    </row>
    <row r="52" spans="1:5" ht="382.5">
      <c r="A52" t="s">
        <v>44</v>
      </c>
      <c r="E52" s="29" t="s">
        <v>500</v>
      </c>
    </row>
    <row r="53" spans="1:16" ht="12.75">
      <c r="A53" s="19" t="s">
        <v>35</v>
      </c>
      <c s="23" t="s">
        <v>75</v>
      </c>
      <c s="23" t="s">
        <v>276</v>
      </c>
      <c s="19" t="s">
        <v>37</v>
      </c>
      <c s="24" t="s">
        <v>277</v>
      </c>
      <c s="25" t="s">
        <v>113</v>
      </c>
      <c s="26">
        <v>0.511</v>
      </c>
      <c s="27">
        <v>0</v>
      </c>
      <c s="27">
        <f>ROUND(ROUND(H53,2)*ROUND(G53,3),2)</f>
      </c>
      <c r="O53">
        <f>(I53*21)/100</f>
      </c>
      <c t="s">
        <v>13</v>
      </c>
    </row>
    <row r="54" spans="1:5" ht="12.75">
      <c r="A54" s="28" t="s">
        <v>40</v>
      </c>
      <c r="E54" s="29" t="s">
        <v>37</v>
      </c>
    </row>
    <row r="55" spans="1:5" ht="12.75">
      <c r="A55" s="30" t="s">
        <v>42</v>
      </c>
      <c r="E55" s="31" t="s">
        <v>955</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1.689</v>
      </c>
      <c s="27">
        <v>0</v>
      </c>
      <c s="27">
        <f>ROUND(ROUND(H58,2)*ROUND(G58,3),2)</f>
      </c>
      <c r="O58">
        <f>(I58*21)/100</f>
      </c>
      <c t="s">
        <v>13</v>
      </c>
    </row>
    <row r="59" spans="1:5" ht="12.75">
      <c r="A59" s="28" t="s">
        <v>40</v>
      </c>
      <c r="E59" s="29" t="s">
        <v>504</v>
      </c>
    </row>
    <row r="60" spans="1:5" ht="12.75">
      <c r="A60" s="30" t="s">
        <v>42</v>
      </c>
      <c r="E60" s="31" t="s">
        <v>956</v>
      </c>
    </row>
    <row r="61" spans="1:5" ht="369.75">
      <c r="A61" t="s">
        <v>44</v>
      </c>
      <c r="E61" s="29" t="s">
        <v>298</v>
      </c>
    </row>
    <row r="62" spans="1:16" ht="12.75">
      <c r="A62" s="19" t="s">
        <v>35</v>
      </c>
      <c s="23" t="s">
        <v>83</v>
      </c>
      <c s="23" t="s">
        <v>294</v>
      </c>
      <c s="19" t="s">
        <v>37</v>
      </c>
      <c s="24" t="s">
        <v>295</v>
      </c>
      <c s="25" t="s">
        <v>143</v>
      </c>
      <c s="26">
        <v>1.689</v>
      </c>
      <c s="27">
        <v>0</v>
      </c>
      <c s="27">
        <f>ROUND(ROUND(H62,2)*ROUND(G62,3),2)</f>
      </c>
      <c r="O62">
        <f>(I62*21)/100</f>
      </c>
      <c t="s">
        <v>13</v>
      </c>
    </row>
    <row r="63" spans="1:5" ht="25.5">
      <c r="A63" s="28" t="s">
        <v>40</v>
      </c>
      <c r="E63" s="29" t="s">
        <v>506</v>
      </c>
    </row>
    <row r="64" spans="1:5" ht="12.75">
      <c r="A64" s="30" t="s">
        <v>42</v>
      </c>
      <c r="E64" s="31" t="s">
        <v>956</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34.55</v>
      </c>
      <c s="27">
        <v>0</v>
      </c>
      <c s="27">
        <f>ROUND(ROUND(H70,2)*ROUND(G70,3),2)</f>
      </c>
      <c r="O70">
        <f>(I70*21)/100</f>
      </c>
      <c t="s">
        <v>13</v>
      </c>
    </row>
    <row r="71" spans="1:5" ht="12.75">
      <c r="A71" s="28" t="s">
        <v>40</v>
      </c>
      <c r="E71" s="29" t="s">
        <v>513</v>
      </c>
    </row>
    <row r="72" spans="1:5" ht="12.75">
      <c r="A72" s="30" t="s">
        <v>42</v>
      </c>
      <c r="E72" s="31" t="s">
        <v>972</v>
      </c>
    </row>
    <row r="73" spans="1:5" ht="38.25">
      <c r="A73" t="s">
        <v>44</v>
      </c>
      <c r="E73" s="29" t="s">
        <v>515</v>
      </c>
    </row>
    <row r="74" spans="1:16" ht="12.75">
      <c r="A74" s="19" t="s">
        <v>35</v>
      </c>
      <c s="23" t="s">
        <v>98</v>
      </c>
      <c s="23" t="s">
        <v>516</v>
      </c>
      <c s="19" t="s">
        <v>37</v>
      </c>
      <c s="24" t="s">
        <v>517</v>
      </c>
      <c s="25" t="s">
        <v>143</v>
      </c>
      <c s="26">
        <v>9.6</v>
      </c>
      <c s="27">
        <v>0</v>
      </c>
      <c s="27">
        <f>ROUND(ROUND(H74,2)*ROUND(G74,3),2)</f>
      </c>
      <c r="O74">
        <f>(I74*21)/100</f>
      </c>
      <c t="s">
        <v>13</v>
      </c>
    </row>
    <row r="75" spans="1:5" ht="12.75">
      <c r="A75" s="28" t="s">
        <v>40</v>
      </c>
      <c r="E75" s="29" t="s">
        <v>37</v>
      </c>
    </row>
    <row r="76" spans="1:5" ht="12.75">
      <c r="A76" s="30" t="s">
        <v>42</v>
      </c>
      <c r="E76" s="31" t="s">
        <v>973</v>
      </c>
    </row>
    <row r="77" spans="1:5" ht="102">
      <c r="A77" t="s">
        <v>44</v>
      </c>
      <c r="E77" s="29" t="s">
        <v>519</v>
      </c>
    </row>
    <row r="78" spans="1:16" ht="12.75">
      <c r="A78" s="19" t="s">
        <v>35</v>
      </c>
      <c s="23" t="s">
        <v>104</v>
      </c>
      <c s="23" t="s">
        <v>520</v>
      </c>
      <c s="19" t="s">
        <v>37</v>
      </c>
      <c s="24" t="s">
        <v>521</v>
      </c>
      <c s="25" t="s">
        <v>143</v>
      </c>
      <c s="26">
        <v>1.08</v>
      </c>
      <c s="27">
        <v>0</v>
      </c>
      <c s="27">
        <f>ROUND(ROUND(H78,2)*ROUND(G78,3),2)</f>
      </c>
      <c r="O78">
        <f>(I78*21)/100</f>
      </c>
      <c t="s">
        <v>13</v>
      </c>
    </row>
    <row r="79" spans="1:5" ht="12.75">
      <c r="A79" s="28" t="s">
        <v>40</v>
      </c>
      <c r="E79" s="29" t="s">
        <v>522</v>
      </c>
    </row>
    <row r="80" spans="1:5" ht="12.75">
      <c r="A80" s="30" t="s">
        <v>42</v>
      </c>
      <c r="E80" s="31" t="s">
        <v>974</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72.74</v>
      </c>
      <c s="27">
        <v>0</v>
      </c>
      <c s="27">
        <f>ROUND(ROUND(H83,2)*ROUND(G83,3),2)</f>
      </c>
      <c r="O83">
        <f>(I83*21)/100</f>
      </c>
      <c t="s">
        <v>13</v>
      </c>
    </row>
    <row r="84" spans="1:5" ht="25.5">
      <c r="A84" s="28" t="s">
        <v>40</v>
      </c>
      <c r="E84" s="29" t="s">
        <v>528</v>
      </c>
    </row>
    <row r="85" spans="1:5" ht="12.75">
      <c r="A85" s="30" t="s">
        <v>42</v>
      </c>
      <c r="E85" s="31" t="s">
        <v>975</v>
      </c>
    </row>
    <row r="86" spans="1:5" ht="191.25">
      <c r="A86" t="s">
        <v>44</v>
      </c>
      <c r="E86" s="29" t="s">
        <v>530</v>
      </c>
    </row>
    <row r="87" spans="1:16" ht="25.5">
      <c r="A87" s="19" t="s">
        <v>35</v>
      </c>
      <c s="23" t="s">
        <v>187</v>
      </c>
      <c s="23" t="s">
        <v>531</v>
      </c>
      <c s="19" t="s">
        <v>37</v>
      </c>
      <c s="24" t="s">
        <v>532</v>
      </c>
      <c s="25" t="s">
        <v>48</v>
      </c>
      <c s="26">
        <v>36.37</v>
      </c>
      <c s="27">
        <v>0</v>
      </c>
      <c s="27">
        <f>ROUND(ROUND(H87,2)*ROUND(G87,3),2)</f>
      </c>
      <c r="O87">
        <f>(I87*21)/100</f>
      </c>
      <c t="s">
        <v>13</v>
      </c>
    </row>
    <row r="88" spans="1:5" ht="12.75">
      <c r="A88" s="28" t="s">
        <v>40</v>
      </c>
      <c r="E88" s="29" t="s">
        <v>533</v>
      </c>
    </row>
    <row r="89" spans="1:5" ht="12.75">
      <c r="A89" s="30" t="s">
        <v>42</v>
      </c>
      <c r="E89" s="31" t="s">
        <v>976</v>
      </c>
    </row>
    <row r="90" spans="1:5" ht="191.25">
      <c r="A90" t="s">
        <v>44</v>
      </c>
      <c r="E90" s="29" t="s">
        <v>530</v>
      </c>
    </row>
    <row r="91" spans="1:16" ht="12.75">
      <c r="A91" s="19" t="s">
        <v>35</v>
      </c>
      <c s="23" t="s">
        <v>193</v>
      </c>
      <c s="23" t="s">
        <v>535</v>
      </c>
      <c s="19" t="s">
        <v>37</v>
      </c>
      <c s="24" t="s">
        <v>536</v>
      </c>
      <c s="25" t="s">
        <v>48</v>
      </c>
      <c s="26">
        <v>36.37</v>
      </c>
      <c s="27">
        <v>0</v>
      </c>
      <c s="27">
        <f>ROUND(ROUND(H91,2)*ROUND(G91,3),2)</f>
      </c>
      <c r="O91">
        <f>(I91*21)/100</f>
      </c>
      <c t="s">
        <v>13</v>
      </c>
    </row>
    <row r="92" spans="1:5" ht="12.75">
      <c r="A92" s="28" t="s">
        <v>40</v>
      </c>
      <c r="E92" s="29" t="s">
        <v>537</v>
      </c>
    </row>
    <row r="93" spans="1:5" ht="12.75">
      <c r="A93" s="30" t="s">
        <v>42</v>
      </c>
      <c r="E93" s="31" t="s">
        <v>976</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5.2</v>
      </c>
      <c s="27">
        <v>0</v>
      </c>
      <c s="27">
        <f>ROUND(ROUND(H117,2)*ROUND(G117,3),2)</f>
      </c>
      <c r="O117">
        <f>(I117*21)/100</f>
      </c>
      <c t="s">
        <v>13</v>
      </c>
    </row>
    <row r="118" spans="1:5" ht="38.25">
      <c r="A118" s="28" t="s">
        <v>40</v>
      </c>
      <c r="E118" s="29" t="s">
        <v>590</v>
      </c>
    </row>
    <row r="119" spans="1:5" ht="12.75">
      <c r="A119" s="30" t="s">
        <v>42</v>
      </c>
      <c r="E119" s="31" t="s">
        <v>895</v>
      </c>
    </row>
    <row r="120" spans="1:5" ht="102">
      <c r="A120" t="s">
        <v>44</v>
      </c>
      <c r="E120" s="29" t="s">
        <v>460</v>
      </c>
    </row>
    <row r="121" spans="1:16" ht="12.75">
      <c r="A121" s="19" t="s">
        <v>35</v>
      </c>
      <c s="23" t="s">
        <v>227</v>
      </c>
      <c s="23" t="s">
        <v>566</v>
      </c>
      <c s="19" t="s">
        <v>37</v>
      </c>
      <c s="24" t="s">
        <v>567</v>
      </c>
      <c s="25" t="s">
        <v>143</v>
      </c>
      <c s="26">
        <v>8.85</v>
      </c>
      <c s="27">
        <v>0</v>
      </c>
      <c s="27">
        <f>ROUND(ROUND(H121,2)*ROUND(G121,3),2)</f>
      </c>
      <c r="O121">
        <f>(I121*21)/100</f>
      </c>
      <c t="s">
        <v>13</v>
      </c>
    </row>
    <row r="122" spans="1:5" ht="51">
      <c r="A122" s="28" t="s">
        <v>40</v>
      </c>
      <c r="E122" s="29" t="s">
        <v>896</v>
      </c>
    </row>
    <row r="123" spans="1:5" ht="12.75">
      <c r="A123" s="30" t="s">
        <v>42</v>
      </c>
      <c r="E123" s="31" t="s">
        <v>977</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0+O8+O17+O30+O43</f>
      </c>
      <c t="s">
        <v>12</v>
      </c>
    </row>
    <row r="3" spans="1:16" ht="15" customHeight="1">
      <c r="A3" t="s">
        <v>1</v>
      </c>
      <c s="8" t="s">
        <v>4</v>
      </c>
      <c s="9" t="s">
        <v>5</v>
      </c>
      <c s="1"/>
      <c s="10" t="s">
        <v>6</v>
      </c>
      <c s="1"/>
      <c s="4"/>
      <c s="3" t="s">
        <v>978</v>
      </c>
      <c s="32">
        <f>0+I8+I17+I30+I43</f>
      </c>
      <c r="O3" t="s">
        <v>9</v>
      </c>
      <c t="s">
        <v>13</v>
      </c>
    </row>
    <row r="4" spans="1:16" ht="15" customHeight="1">
      <c r="A4" t="s">
        <v>7</v>
      </c>
      <c s="12" t="s">
        <v>8</v>
      </c>
      <c s="13" t="s">
        <v>978</v>
      </c>
      <c s="5"/>
      <c s="14" t="s">
        <v>979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111</v>
      </c>
      <c s="19" t="s">
        <v>37</v>
      </c>
      <c s="24" t="s">
        <v>112</v>
      </c>
      <c s="25" t="s">
        <v>113</v>
      </c>
      <c s="26">
        <v>500</v>
      </c>
      <c s="27">
        <v>0</v>
      </c>
      <c s="27">
        <f>ROUND(ROUND(H9,2)*ROUND(G9,3),2)</f>
      </c>
      <c r="O9">
        <f>(I9*21)/100</f>
      </c>
      <c t="s">
        <v>13</v>
      </c>
    </row>
    <row r="10" spans="1:5" ht="25.5">
      <c r="A10" s="28" t="s">
        <v>40</v>
      </c>
      <c r="E10" s="29" t="s">
        <v>980</v>
      </c>
    </row>
    <row r="11" spans="1:5" ht="12.75">
      <c r="A11" s="30" t="s">
        <v>42</v>
      </c>
      <c r="E11" s="31" t="s">
        <v>981</v>
      </c>
    </row>
    <row r="12" spans="1:5" ht="25.5">
      <c r="A12" t="s">
        <v>44</v>
      </c>
      <c r="E12" s="29" t="s">
        <v>116</v>
      </c>
    </row>
    <row r="13" spans="1:16" ht="12.75">
      <c r="A13" s="19" t="s">
        <v>35</v>
      </c>
      <c s="23" t="s">
        <v>13</v>
      </c>
      <c s="23" t="s">
        <v>982</v>
      </c>
      <c s="19" t="s">
        <v>37</v>
      </c>
      <c s="24" t="s">
        <v>983</v>
      </c>
      <c s="25" t="s">
        <v>39</v>
      </c>
      <c s="26">
        <v>1</v>
      </c>
      <c s="27">
        <v>0</v>
      </c>
      <c s="27">
        <f>ROUND(ROUND(H13,2)*ROUND(G13,3),2)</f>
      </c>
      <c r="O13">
        <f>(I13*21)/100</f>
      </c>
      <c t="s">
        <v>13</v>
      </c>
    </row>
    <row r="14" spans="1:5" ht="12.75">
      <c r="A14" s="28" t="s">
        <v>40</v>
      </c>
      <c r="E14" s="29" t="s">
        <v>37</v>
      </c>
    </row>
    <row r="15" spans="1:5" ht="12.75">
      <c r="A15" s="30" t="s">
        <v>42</v>
      </c>
      <c r="E15" s="31" t="s">
        <v>43</v>
      </c>
    </row>
    <row r="16" spans="1:5" ht="12.75">
      <c r="A16" t="s">
        <v>44</v>
      </c>
      <c r="E16" s="29" t="s">
        <v>108</v>
      </c>
    </row>
    <row r="17" spans="1:18" ht="12.75" customHeight="1">
      <c r="A17" s="5" t="s">
        <v>33</v>
      </c>
      <c s="5"/>
      <c s="35" t="s">
        <v>19</v>
      </c>
      <c s="5"/>
      <c s="21" t="s">
        <v>127</v>
      </c>
      <c s="5"/>
      <c s="5"/>
      <c s="5"/>
      <c s="36">
        <f>0+Q17</f>
      </c>
      <c r="O17">
        <f>0+R17</f>
      </c>
      <c r="Q17">
        <f>0+I18+I22+I26</f>
      </c>
      <c>
        <f>0+O18+O22+O26</f>
      </c>
    </row>
    <row r="18" spans="1:16" ht="12.75">
      <c r="A18" s="19" t="s">
        <v>35</v>
      </c>
      <c s="23" t="s">
        <v>12</v>
      </c>
      <c s="23" t="s">
        <v>169</v>
      </c>
      <c s="19" t="s">
        <v>37</v>
      </c>
      <c s="24" t="s">
        <v>170</v>
      </c>
      <c s="25" t="s">
        <v>143</v>
      </c>
      <c s="26">
        <v>200</v>
      </c>
      <c s="27">
        <v>0</v>
      </c>
      <c s="27">
        <f>ROUND(ROUND(H18,2)*ROUND(G18,3),2)</f>
      </c>
      <c r="O18">
        <f>(I18*21)/100</f>
      </c>
      <c t="s">
        <v>13</v>
      </c>
    </row>
    <row r="19" spans="1:5" ht="51">
      <c r="A19" s="28" t="s">
        <v>40</v>
      </c>
      <c r="E19" s="29" t="s">
        <v>984</v>
      </c>
    </row>
    <row r="20" spans="1:5" ht="25.5">
      <c r="A20" s="30" t="s">
        <v>42</v>
      </c>
      <c r="E20" s="31" t="s">
        <v>985</v>
      </c>
    </row>
    <row r="21" spans="1:5" ht="38.25">
      <c r="A21" t="s">
        <v>44</v>
      </c>
      <c r="E21" s="29" t="s">
        <v>986</v>
      </c>
    </row>
    <row r="22" spans="1:16" ht="12.75">
      <c r="A22" s="19" t="s">
        <v>35</v>
      </c>
      <c s="23" t="s">
        <v>23</v>
      </c>
      <c s="23" t="s">
        <v>987</v>
      </c>
      <c s="19" t="s">
        <v>37</v>
      </c>
      <c s="24" t="s">
        <v>988</v>
      </c>
      <c s="25" t="s">
        <v>48</v>
      </c>
      <c s="26">
        <v>4000</v>
      </c>
      <c s="27">
        <v>0</v>
      </c>
      <c s="27">
        <f>ROUND(ROUND(H22,2)*ROUND(G22,3),2)</f>
      </c>
      <c r="O22">
        <f>(I22*21)/100</f>
      </c>
      <c t="s">
        <v>13</v>
      </c>
    </row>
    <row r="23" spans="1:5" ht="12.75">
      <c r="A23" s="28" t="s">
        <v>40</v>
      </c>
      <c r="E23" s="29" t="s">
        <v>989</v>
      </c>
    </row>
    <row r="24" spans="1:5" ht="25.5">
      <c r="A24" s="30" t="s">
        <v>42</v>
      </c>
      <c r="E24" s="31" t="s">
        <v>990</v>
      </c>
    </row>
    <row r="25" spans="1:5" ht="63.75">
      <c r="A25" t="s">
        <v>44</v>
      </c>
      <c r="E25" s="29" t="s">
        <v>192</v>
      </c>
    </row>
    <row r="26" spans="1:16" ht="12.75">
      <c r="A26" s="19" t="s">
        <v>35</v>
      </c>
      <c s="23" t="s">
        <v>25</v>
      </c>
      <c s="23" t="s">
        <v>991</v>
      </c>
      <c s="19" t="s">
        <v>37</v>
      </c>
      <c s="24" t="s">
        <v>992</v>
      </c>
      <c s="25" t="s">
        <v>48</v>
      </c>
      <c s="26">
        <v>400</v>
      </c>
      <c s="27">
        <v>0</v>
      </c>
      <c s="27">
        <f>ROUND(ROUND(H26,2)*ROUND(G26,3),2)</f>
      </c>
      <c r="O26">
        <f>(I26*21)/100</f>
      </c>
      <c t="s">
        <v>13</v>
      </c>
    </row>
    <row r="27" spans="1:5" ht="12.75">
      <c r="A27" s="28" t="s">
        <v>40</v>
      </c>
      <c r="E27" s="29" t="s">
        <v>993</v>
      </c>
    </row>
    <row r="28" spans="1:5" ht="12.75">
      <c r="A28" s="30" t="s">
        <v>42</v>
      </c>
      <c r="E28" s="31" t="s">
        <v>994</v>
      </c>
    </row>
    <row r="29" spans="1:5" ht="63.75">
      <c r="A29" t="s">
        <v>44</v>
      </c>
      <c r="E29" s="29" t="s">
        <v>192</v>
      </c>
    </row>
    <row r="30" spans="1:18" ht="12.75" customHeight="1">
      <c r="A30" s="5" t="s">
        <v>33</v>
      </c>
      <c s="5"/>
      <c s="35" t="s">
        <v>25</v>
      </c>
      <c s="5"/>
      <c s="21" t="s">
        <v>110</v>
      </c>
      <c s="5"/>
      <c s="5"/>
      <c s="5"/>
      <c s="36">
        <f>0+Q30</f>
      </c>
      <c r="O30">
        <f>0+R30</f>
      </c>
      <c r="Q30">
        <f>0+I31+I35+I39</f>
      </c>
      <c>
        <f>0+O31+O35+O39</f>
      </c>
    </row>
    <row r="31" spans="1:16" ht="12.75">
      <c r="A31" s="19" t="s">
        <v>35</v>
      </c>
      <c s="23" t="s">
        <v>27</v>
      </c>
      <c s="23" t="s">
        <v>318</v>
      </c>
      <c s="19" t="s">
        <v>37</v>
      </c>
      <c s="24" t="s">
        <v>319</v>
      </c>
      <c s="25" t="s">
        <v>48</v>
      </c>
      <c s="26">
        <v>250</v>
      </c>
      <c s="27">
        <v>0</v>
      </c>
      <c s="27">
        <f>ROUND(ROUND(H31,2)*ROUND(G31,3),2)</f>
      </c>
      <c r="O31">
        <f>(I31*21)/100</f>
      </c>
      <c t="s">
        <v>13</v>
      </c>
    </row>
    <row r="32" spans="1:5" ht="12.75">
      <c r="A32" s="28" t="s">
        <v>40</v>
      </c>
      <c r="E32" s="29" t="s">
        <v>995</v>
      </c>
    </row>
    <row r="33" spans="1:5" ht="12.75">
      <c r="A33" s="30" t="s">
        <v>42</v>
      </c>
      <c r="E33" s="31" t="s">
        <v>996</v>
      </c>
    </row>
    <row r="34" spans="1:5" ht="38.25">
      <c r="A34" t="s">
        <v>44</v>
      </c>
      <c r="E34" s="29" t="s">
        <v>322</v>
      </c>
    </row>
    <row r="35" spans="1:16" ht="12.75">
      <c r="A35" s="19" t="s">
        <v>35</v>
      </c>
      <c s="23" t="s">
        <v>64</v>
      </c>
      <c s="23" t="s">
        <v>333</v>
      </c>
      <c s="19" t="s">
        <v>37</v>
      </c>
      <c s="24" t="s">
        <v>334</v>
      </c>
      <c s="25" t="s">
        <v>48</v>
      </c>
      <c s="26">
        <v>4000</v>
      </c>
      <c s="27">
        <v>0</v>
      </c>
      <c s="27">
        <f>ROUND(ROUND(H35,2)*ROUND(G35,3),2)</f>
      </c>
      <c r="O35">
        <f>(I35*21)/100</f>
      </c>
      <c t="s">
        <v>13</v>
      </c>
    </row>
    <row r="36" spans="1:5" ht="25.5">
      <c r="A36" s="28" t="s">
        <v>40</v>
      </c>
      <c r="E36" s="29" t="s">
        <v>997</v>
      </c>
    </row>
    <row r="37" spans="1:5" ht="25.5">
      <c r="A37" s="30" t="s">
        <v>42</v>
      </c>
      <c r="E37" s="31" t="s">
        <v>990</v>
      </c>
    </row>
    <row r="38" spans="1:5" ht="51">
      <c r="A38" t="s">
        <v>44</v>
      </c>
      <c r="E38" s="29" t="s">
        <v>328</v>
      </c>
    </row>
    <row r="39" spans="1:16" ht="12.75">
      <c r="A39" s="19" t="s">
        <v>35</v>
      </c>
      <c s="23" t="s">
        <v>69</v>
      </c>
      <c s="23" t="s">
        <v>344</v>
      </c>
      <c s="19" t="s">
        <v>37</v>
      </c>
      <c s="24" t="s">
        <v>345</v>
      </c>
      <c s="25" t="s">
        <v>48</v>
      </c>
      <c s="26">
        <v>4000</v>
      </c>
      <c s="27">
        <v>0</v>
      </c>
      <c s="27">
        <f>ROUND(ROUND(H39,2)*ROUND(G39,3),2)</f>
      </c>
      <c r="O39">
        <f>(I39*21)/100</f>
      </c>
      <c t="s">
        <v>13</v>
      </c>
    </row>
    <row r="40" spans="1:5" ht="25.5">
      <c r="A40" s="28" t="s">
        <v>40</v>
      </c>
      <c r="E40" s="29" t="s">
        <v>998</v>
      </c>
    </row>
    <row r="41" spans="1:5" ht="25.5">
      <c r="A41" s="30" t="s">
        <v>42</v>
      </c>
      <c r="E41" s="31" t="s">
        <v>990</v>
      </c>
    </row>
    <row r="42" spans="1:5" ht="140.25">
      <c r="A42" t="s">
        <v>44</v>
      </c>
      <c r="E42" s="29" t="s">
        <v>348</v>
      </c>
    </row>
    <row r="43" spans="1:18" ht="12.75" customHeight="1">
      <c r="A43" s="5" t="s">
        <v>33</v>
      </c>
      <c s="5"/>
      <c s="35" t="s">
        <v>30</v>
      </c>
      <c s="5"/>
      <c s="21" t="s">
        <v>387</v>
      </c>
      <c s="5"/>
      <c s="5"/>
      <c s="5"/>
      <c s="36">
        <f>0+Q43</f>
      </c>
      <c r="O43">
        <f>0+R43</f>
      </c>
      <c r="Q43">
        <f>0+I44+I48+I52+I56+I60+I64+I68+I72</f>
      </c>
      <c>
        <f>0+O44+O48+O52+O56+O60+O64+O68+O72</f>
      </c>
    </row>
    <row r="44" spans="1:16" ht="25.5">
      <c r="A44" s="19" t="s">
        <v>35</v>
      </c>
      <c s="23" t="s">
        <v>30</v>
      </c>
      <c s="23" t="s">
        <v>999</v>
      </c>
      <c s="19" t="s">
        <v>37</v>
      </c>
      <c s="24" t="s">
        <v>1000</v>
      </c>
      <c s="25" t="s">
        <v>95</v>
      </c>
      <c s="26">
        <v>30</v>
      </c>
      <c s="27">
        <v>0</v>
      </c>
      <c s="27">
        <f>ROUND(ROUND(H44,2)*ROUND(G44,3),2)</f>
      </c>
      <c r="O44">
        <f>(I44*21)/100</f>
      </c>
      <c t="s">
        <v>13</v>
      </c>
    </row>
    <row r="45" spans="1:5" ht="12.75">
      <c r="A45" s="28" t="s">
        <v>40</v>
      </c>
      <c r="E45" s="29" t="s">
        <v>1001</v>
      </c>
    </row>
    <row r="46" spans="1:5" ht="12.75">
      <c r="A46" s="30" t="s">
        <v>42</v>
      </c>
      <c r="E46" s="31" t="s">
        <v>1002</v>
      </c>
    </row>
    <row r="47" spans="1:5" ht="25.5">
      <c r="A47" t="s">
        <v>44</v>
      </c>
      <c r="E47" s="29" t="s">
        <v>414</v>
      </c>
    </row>
    <row r="48" spans="1:16" ht="12.75">
      <c r="A48" s="19" t="s">
        <v>35</v>
      </c>
      <c s="23" t="s">
        <v>32</v>
      </c>
      <c s="23" t="s">
        <v>1003</v>
      </c>
      <c s="19" t="s">
        <v>37</v>
      </c>
      <c s="24" t="s">
        <v>1004</v>
      </c>
      <c s="25" t="s">
        <v>95</v>
      </c>
      <c s="26">
        <v>30</v>
      </c>
      <c s="27">
        <v>0</v>
      </c>
      <c s="27">
        <f>ROUND(ROUND(H48,2)*ROUND(G48,3),2)</f>
      </c>
      <c r="O48">
        <f>(I48*21)/100</f>
      </c>
      <c t="s">
        <v>13</v>
      </c>
    </row>
    <row r="49" spans="1:5" ht="12.75">
      <c r="A49" s="28" t="s">
        <v>40</v>
      </c>
      <c r="E49" s="29" t="s">
        <v>37</v>
      </c>
    </row>
    <row r="50" spans="1:5" ht="12.75">
      <c r="A50" s="30" t="s">
        <v>42</v>
      </c>
      <c r="E50" s="31" t="s">
        <v>1002</v>
      </c>
    </row>
    <row r="51" spans="1:5" ht="25.5">
      <c r="A51" t="s">
        <v>44</v>
      </c>
      <c r="E51" s="29" t="s">
        <v>420</v>
      </c>
    </row>
    <row r="52" spans="1:16" ht="12.75">
      <c r="A52" s="19" t="s">
        <v>35</v>
      </c>
      <c s="23" t="s">
        <v>75</v>
      </c>
      <c s="23" t="s">
        <v>1005</v>
      </c>
      <c s="19" t="s">
        <v>37</v>
      </c>
      <c s="24" t="s">
        <v>1006</v>
      </c>
      <c s="25" t="s">
        <v>95</v>
      </c>
      <c s="26">
        <v>6</v>
      </c>
      <c s="27">
        <v>0</v>
      </c>
      <c s="27">
        <f>ROUND(ROUND(H52,2)*ROUND(G52,3),2)</f>
      </c>
      <c r="O52">
        <f>(I52*21)/100</f>
      </c>
      <c t="s">
        <v>13</v>
      </c>
    </row>
    <row r="53" spans="1:5" ht="12.75">
      <c r="A53" s="28" t="s">
        <v>40</v>
      </c>
      <c r="E53" s="29" t="s">
        <v>1001</v>
      </c>
    </row>
    <row r="54" spans="1:5" ht="12.75">
      <c r="A54" s="30" t="s">
        <v>42</v>
      </c>
      <c r="E54" s="31" t="s">
        <v>1007</v>
      </c>
    </row>
    <row r="55" spans="1:5" ht="25.5">
      <c r="A55" t="s">
        <v>44</v>
      </c>
      <c r="E55" s="29" t="s">
        <v>414</v>
      </c>
    </row>
    <row r="56" spans="1:16" ht="12.75">
      <c r="A56" s="19" t="s">
        <v>35</v>
      </c>
      <c s="23" t="s">
        <v>79</v>
      </c>
      <c s="23" t="s">
        <v>1008</v>
      </c>
      <c s="19" t="s">
        <v>37</v>
      </c>
      <c s="24" t="s">
        <v>1009</v>
      </c>
      <c s="25" t="s">
        <v>95</v>
      </c>
      <c s="26">
        <v>6</v>
      </c>
      <c s="27">
        <v>0</v>
      </c>
      <c s="27">
        <f>ROUND(ROUND(H56,2)*ROUND(G56,3),2)</f>
      </c>
      <c r="O56">
        <f>(I56*21)/100</f>
      </c>
      <c t="s">
        <v>13</v>
      </c>
    </row>
    <row r="57" spans="1:5" ht="12.75">
      <c r="A57" s="28" t="s">
        <v>40</v>
      </c>
      <c r="E57" s="29" t="s">
        <v>37</v>
      </c>
    </row>
    <row r="58" spans="1:5" ht="12.75">
      <c r="A58" s="30" t="s">
        <v>42</v>
      </c>
      <c r="E58" s="31" t="s">
        <v>1007</v>
      </c>
    </row>
    <row r="59" spans="1:5" ht="25.5">
      <c r="A59" t="s">
        <v>44</v>
      </c>
      <c r="E59" s="29" t="s">
        <v>420</v>
      </c>
    </row>
    <row r="60" spans="1:16" ht="12.75">
      <c r="A60" s="19" t="s">
        <v>35</v>
      </c>
      <c s="23" t="s">
        <v>83</v>
      </c>
      <c s="23" t="s">
        <v>1010</v>
      </c>
      <c s="19" t="s">
        <v>37</v>
      </c>
      <c s="24" t="s">
        <v>1011</v>
      </c>
      <c s="25" t="s">
        <v>95</v>
      </c>
      <c s="26">
        <v>6</v>
      </c>
      <c s="27">
        <v>0</v>
      </c>
      <c s="27">
        <f>ROUND(ROUND(H60,2)*ROUND(G60,3),2)</f>
      </c>
      <c r="O60">
        <f>(I60*21)/100</f>
      </c>
      <c t="s">
        <v>13</v>
      </c>
    </row>
    <row r="61" spans="1:5" ht="12.75">
      <c r="A61" s="28" t="s">
        <v>40</v>
      </c>
      <c r="E61" s="29" t="s">
        <v>1001</v>
      </c>
    </row>
    <row r="62" spans="1:5" ht="12.75">
      <c r="A62" s="30" t="s">
        <v>42</v>
      </c>
      <c r="E62" s="31" t="s">
        <v>1007</v>
      </c>
    </row>
    <row r="63" spans="1:5" ht="51">
      <c r="A63" t="s">
        <v>44</v>
      </c>
      <c r="E63" s="29" t="s">
        <v>1012</v>
      </c>
    </row>
    <row r="64" spans="1:16" ht="12.75">
      <c r="A64" s="19" t="s">
        <v>35</v>
      </c>
      <c s="23" t="s">
        <v>88</v>
      </c>
      <c s="23" t="s">
        <v>1013</v>
      </c>
      <c s="19" t="s">
        <v>37</v>
      </c>
      <c s="24" t="s">
        <v>1014</v>
      </c>
      <c s="25" t="s">
        <v>95</v>
      </c>
      <c s="26">
        <v>6</v>
      </c>
      <c s="27">
        <v>0</v>
      </c>
      <c s="27">
        <f>ROUND(ROUND(H64,2)*ROUND(G64,3),2)</f>
      </c>
      <c r="O64">
        <f>(I64*21)/100</f>
      </c>
      <c t="s">
        <v>13</v>
      </c>
    </row>
    <row r="65" spans="1:5" ht="12.75">
      <c r="A65" s="28" t="s">
        <v>40</v>
      </c>
      <c r="E65" s="29" t="s">
        <v>37</v>
      </c>
    </row>
    <row r="66" spans="1:5" ht="12.75">
      <c r="A66" s="30" t="s">
        <v>42</v>
      </c>
      <c r="E66" s="31" t="s">
        <v>1007</v>
      </c>
    </row>
    <row r="67" spans="1:5" ht="25.5">
      <c r="A67" t="s">
        <v>44</v>
      </c>
      <c r="E67" s="29" t="s">
        <v>1015</v>
      </c>
    </row>
    <row r="68" spans="1:16" ht="12.75">
      <c r="A68" s="19" t="s">
        <v>35</v>
      </c>
      <c s="23" t="s">
        <v>92</v>
      </c>
      <c s="23" t="s">
        <v>1016</v>
      </c>
      <c s="19" t="s">
        <v>37</v>
      </c>
      <c s="24" t="s">
        <v>1017</v>
      </c>
      <c s="25" t="s">
        <v>95</v>
      </c>
      <c s="26">
        <v>48</v>
      </c>
      <c s="27">
        <v>0</v>
      </c>
      <c s="27">
        <f>ROUND(ROUND(H68,2)*ROUND(G68,3),2)</f>
      </c>
      <c r="O68">
        <f>(I68*21)/100</f>
      </c>
      <c t="s">
        <v>13</v>
      </c>
    </row>
    <row r="69" spans="1:5" ht="12.75">
      <c r="A69" s="28" t="s">
        <v>40</v>
      </c>
      <c r="E69" s="29" t="s">
        <v>1001</v>
      </c>
    </row>
    <row r="70" spans="1:5" ht="12.75">
      <c r="A70" s="30" t="s">
        <v>42</v>
      </c>
      <c r="E70" s="31" t="s">
        <v>1018</v>
      </c>
    </row>
    <row r="71" spans="1:5" ht="51">
      <c r="A71" t="s">
        <v>44</v>
      </c>
      <c r="E71" s="29" t="s">
        <v>1012</v>
      </c>
    </row>
    <row r="72" spans="1:16" ht="12.75">
      <c r="A72" s="19" t="s">
        <v>35</v>
      </c>
      <c s="23" t="s">
        <v>98</v>
      </c>
      <c s="23" t="s">
        <v>1019</v>
      </c>
      <c s="19" t="s">
        <v>37</v>
      </c>
      <c s="24" t="s">
        <v>1020</v>
      </c>
      <c s="25" t="s">
        <v>95</v>
      </c>
      <c s="26">
        <v>48</v>
      </c>
      <c s="27">
        <v>0</v>
      </c>
      <c s="27">
        <f>ROUND(ROUND(H72,2)*ROUND(G72,3),2)</f>
      </c>
      <c r="O72">
        <f>(I72*21)/100</f>
      </c>
      <c t="s">
        <v>13</v>
      </c>
    </row>
    <row r="73" spans="1:5" ht="12.75">
      <c r="A73" s="28" t="s">
        <v>40</v>
      </c>
      <c r="E73" s="29" t="s">
        <v>37</v>
      </c>
    </row>
    <row r="74" spans="1:5" ht="12.75">
      <c r="A74" s="30" t="s">
        <v>42</v>
      </c>
      <c r="E74" s="31" t="s">
        <v>1018</v>
      </c>
    </row>
    <row r="75" spans="1:5" ht="25.5">
      <c r="A75" t="s">
        <v>44</v>
      </c>
      <c r="E75" s="29" t="s">
        <v>1015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0+O8+O53+O170+O183+O208+O245+O274+O291+O296</f>
      </c>
      <c t="s">
        <v>12</v>
      </c>
    </row>
    <row r="3" spans="1:16" ht="15" customHeight="1">
      <c r="A3" t="s">
        <v>1</v>
      </c>
      <c s="8" t="s">
        <v>4</v>
      </c>
      <c s="9" t="s">
        <v>5</v>
      </c>
      <c s="1"/>
      <c s="10" t="s">
        <v>6</v>
      </c>
      <c s="1"/>
      <c s="4"/>
      <c s="3" t="s">
        <v>1021</v>
      </c>
      <c s="32">
        <f>0+I8+I53+I170+I183+I208+I245+I274+I291+I296</f>
      </c>
      <c r="O3" t="s">
        <v>9</v>
      </c>
      <c t="s">
        <v>13</v>
      </c>
    </row>
    <row r="4" spans="1:16" ht="15" customHeight="1">
      <c r="A4" t="s">
        <v>7</v>
      </c>
      <c s="12" t="s">
        <v>8</v>
      </c>
      <c s="13" t="s">
        <v>1021</v>
      </c>
      <c s="5"/>
      <c s="14" t="s">
        <v>1022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1023</v>
      </c>
      <c s="19" t="s">
        <v>37</v>
      </c>
      <c s="24" t="s">
        <v>1024</v>
      </c>
      <c s="25" t="s">
        <v>113</v>
      </c>
      <c s="26">
        <v>7429.32</v>
      </c>
      <c s="27">
        <v>0</v>
      </c>
      <c s="27">
        <f>ROUND(ROUND(H9,2)*ROUND(G9,3),2)</f>
      </c>
      <c r="O9">
        <f>(I9*21)/100</f>
      </c>
      <c t="s">
        <v>13</v>
      </c>
    </row>
    <row r="10" spans="1:5" ht="12.75">
      <c r="A10" s="28" t="s">
        <v>40</v>
      </c>
      <c r="E10" s="29" t="s">
        <v>1025</v>
      </c>
    </row>
    <row r="11" spans="1:5" ht="165.75">
      <c r="A11" s="30" t="s">
        <v>42</v>
      </c>
      <c r="E11" s="31" t="s">
        <v>1026</v>
      </c>
    </row>
    <row r="12" spans="1:5" ht="25.5">
      <c r="A12" t="s">
        <v>44</v>
      </c>
      <c r="E12" s="29" t="s">
        <v>116</v>
      </c>
    </row>
    <row r="13" spans="1:16" ht="12.75">
      <c r="A13" s="19" t="s">
        <v>35</v>
      </c>
      <c s="23" t="s">
        <v>13</v>
      </c>
      <c s="23" t="s">
        <v>1027</v>
      </c>
      <c s="19" t="s">
        <v>37</v>
      </c>
      <c s="24" t="s">
        <v>112</v>
      </c>
      <c s="25" t="s">
        <v>113</v>
      </c>
      <c s="26">
        <v>1600.675</v>
      </c>
      <c s="27">
        <v>0</v>
      </c>
      <c s="27">
        <f>ROUND(ROUND(H13,2)*ROUND(G13,3),2)</f>
      </c>
      <c r="O13">
        <f>(I13*21)/100</f>
      </c>
      <c t="s">
        <v>13</v>
      </c>
    </row>
    <row r="14" spans="1:5" ht="12.75">
      <c r="A14" s="28" t="s">
        <v>40</v>
      </c>
      <c r="E14" s="29" t="s">
        <v>1025</v>
      </c>
    </row>
    <row r="15" spans="1:5" ht="89.25">
      <c r="A15" s="30" t="s">
        <v>42</v>
      </c>
      <c r="E15" s="31" t="s">
        <v>1028</v>
      </c>
    </row>
    <row r="16" spans="1:5" ht="25.5">
      <c r="A16" t="s">
        <v>44</v>
      </c>
      <c r="E16" s="29" t="s">
        <v>116</v>
      </c>
    </row>
    <row r="17" spans="1:16" ht="12.75">
      <c r="A17" s="19" t="s">
        <v>35</v>
      </c>
      <c s="23" t="s">
        <v>12</v>
      </c>
      <c s="23" t="s">
        <v>1029</v>
      </c>
      <c s="19" t="s">
        <v>37</v>
      </c>
      <c s="24" t="s">
        <v>1030</v>
      </c>
      <c s="25" t="s">
        <v>113</v>
      </c>
      <c s="26">
        <v>49.646</v>
      </c>
      <c s="27">
        <v>0</v>
      </c>
      <c s="27">
        <f>ROUND(ROUND(H17,2)*ROUND(G17,3),2)</f>
      </c>
      <c r="O17">
        <f>(I17*21)/100</f>
      </c>
      <c t="s">
        <v>13</v>
      </c>
    </row>
    <row r="18" spans="1:5" ht="12.75">
      <c r="A18" s="28" t="s">
        <v>40</v>
      </c>
      <c r="E18" s="29" t="s">
        <v>37</v>
      </c>
    </row>
    <row r="19" spans="1:5" ht="63.75">
      <c r="A19" s="30" t="s">
        <v>42</v>
      </c>
      <c r="E19" s="31" t="s">
        <v>1031</v>
      </c>
    </row>
    <row r="20" spans="1:5" ht="25.5">
      <c r="A20" t="s">
        <v>44</v>
      </c>
      <c r="E20" s="29" t="s">
        <v>119</v>
      </c>
    </row>
    <row r="21" spans="1:16" ht="12.75">
      <c r="A21" s="19" t="s">
        <v>35</v>
      </c>
      <c s="23" t="s">
        <v>23</v>
      </c>
      <c s="23" t="s">
        <v>36</v>
      </c>
      <c s="19" t="s">
        <v>37</v>
      </c>
      <c s="24" t="s">
        <v>38</v>
      </c>
      <c s="25" t="s">
        <v>1032</v>
      </c>
      <c s="26">
        <v>1</v>
      </c>
      <c s="27">
        <v>0</v>
      </c>
      <c s="27">
        <f>ROUND(ROUND(H21,2)*ROUND(G21,3),2)</f>
      </c>
      <c r="O21">
        <f>(I21*21)/100</f>
      </c>
      <c t="s">
        <v>13</v>
      </c>
    </row>
    <row r="22" spans="1:5" ht="12.75">
      <c r="A22" s="28" t="s">
        <v>40</v>
      </c>
      <c r="E22" s="29" t="s">
        <v>37</v>
      </c>
    </row>
    <row r="23" spans="1:5" ht="102">
      <c r="A23" s="30" t="s">
        <v>42</v>
      </c>
      <c r="E23" s="31" t="s">
        <v>1033</v>
      </c>
    </row>
    <row r="24" spans="1:5" ht="12.75">
      <c r="A24" t="s">
        <v>44</v>
      </c>
      <c r="E24" s="29" t="s">
        <v>45</v>
      </c>
    </row>
    <row r="25" spans="1:16" ht="12.75">
      <c r="A25" s="19" t="s">
        <v>35</v>
      </c>
      <c s="23" t="s">
        <v>25</v>
      </c>
      <c s="23" t="s">
        <v>65</v>
      </c>
      <c s="19" t="s">
        <v>37</v>
      </c>
      <c s="24" t="s">
        <v>66</v>
      </c>
      <c s="25" t="s">
        <v>1032</v>
      </c>
      <c s="26">
        <v>1</v>
      </c>
      <c s="27">
        <v>0</v>
      </c>
      <c s="27">
        <f>ROUND(ROUND(H25,2)*ROUND(G25,3),2)</f>
      </c>
      <c r="O25">
        <f>(I25*21)/100</f>
      </c>
      <c t="s">
        <v>13</v>
      </c>
    </row>
    <row r="26" spans="1:5" ht="12.75">
      <c r="A26" s="28" t="s">
        <v>40</v>
      </c>
      <c r="E26" s="29" t="s">
        <v>37</v>
      </c>
    </row>
    <row r="27" spans="1:5" ht="114.75">
      <c r="A27" s="30" t="s">
        <v>42</v>
      </c>
      <c r="E27" s="31" t="s">
        <v>1034</v>
      </c>
    </row>
    <row r="28" spans="1:5" ht="12.75">
      <c r="A28" t="s">
        <v>44</v>
      </c>
      <c r="E28" s="29" t="s">
        <v>62</v>
      </c>
    </row>
    <row r="29" spans="1:16" ht="12.75">
      <c r="A29" s="19" t="s">
        <v>35</v>
      </c>
      <c s="23" t="s">
        <v>27</v>
      </c>
      <c s="23" t="s">
        <v>76</v>
      </c>
      <c s="19" t="s">
        <v>37</v>
      </c>
      <c s="24" t="s">
        <v>77</v>
      </c>
      <c s="25" t="s">
        <v>1032</v>
      </c>
      <c s="26">
        <v>1</v>
      </c>
      <c s="27">
        <v>0</v>
      </c>
      <c s="27">
        <f>ROUND(ROUND(H29,2)*ROUND(G29,3),2)</f>
      </c>
      <c r="O29">
        <f>(I29*21)/100</f>
      </c>
      <c t="s">
        <v>13</v>
      </c>
    </row>
    <row r="30" spans="1:5" ht="12.75">
      <c r="A30" s="28" t="s">
        <v>40</v>
      </c>
      <c r="E30" s="29" t="s">
        <v>1035</v>
      </c>
    </row>
    <row r="31" spans="1:5" ht="63.75">
      <c r="A31" s="30" t="s">
        <v>42</v>
      </c>
      <c r="E31" s="31" t="s">
        <v>1036</v>
      </c>
    </row>
    <row r="32" spans="1:5" ht="12.75">
      <c r="A32" t="s">
        <v>44</v>
      </c>
      <c r="E32" s="29" t="s">
        <v>62</v>
      </c>
    </row>
    <row r="33" spans="1:16" ht="12.75">
      <c r="A33" s="19" t="s">
        <v>35</v>
      </c>
      <c s="23" t="s">
        <v>64</v>
      </c>
      <c s="23" t="s">
        <v>1037</v>
      </c>
      <c s="19" t="s">
        <v>37</v>
      </c>
      <c s="24" t="s">
        <v>1038</v>
      </c>
      <c s="25" t="s">
        <v>95</v>
      </c>
      <c s="26">
        <v>1</v>
      </c>
      <c s="27">
        <v>0</v>
      </c>
      <c s="27">
        <f>ROUND(ROUND(H33,2)*ROUND(G33,3),2)</f>
      </c>
      <c r="O33">
        <f>(I33*21)/100</f>
      </c>
      <c t="s">
        <v>13</v>
      </c>
    </row>
    <row r="34" spans="1:5" ht="51">
      <c r="A34" s="28" t="s">
        <v>40</v>
      </c>
      <c r="E34" s="29" t="s">
        <v>1039</v>
      </c>
    </row>
    <row r="35" spans="1:5" ht="38.25">
      <c r="A35" s="30" t="s">
        <v>42</v>
      </c>
      <c r="E35" s="31" t="s">
        <v>1040</v>
      </c>
    </row>
    <row r="36" spans="1:5" ht="12.75">
      <c r="A36" t="s">
        <v>44</v>
      </c>
      <c r="E36" s="29" t="s">
        <v>62</v>
      </c>
    </row>
    <row r="37" spans="1:16" ht="12.75">
      <c r="A37" s="19" t="s">
        <v>35</v>
      </c>
      <c s="23" t="s">
        <v>69</v>
      </c>
      <c s="23" t="s">
        <v>80</v>
      </c>
      <c s="19" t="s">
        <v>37</v>
      </c>
      <c s="24" t="s">
        <v>81</v>
      </c>
      <c s="25" t="s">
        <v>1032</v>
      </c>
      <c s="26">
        <v>1</v>
      </c>
      <c s="27">
        <v>0</v>
      </c>
      <c s="27">
        <f>ROUND(ROUND(H37,2)*ROUND(G37,3),2)</f>
      </c>
      <c r="O37">
        <f>(I37*21)/100</f>
      </c>
      <c t="s">
        <v>13</v>
      </c>
    </row>
    <row r="38" spans="1:5" ht="12.75">
      <c r="A38" s="28" t="s">
        <v>40</v>
      </c>
      <c r="E38" s="29" t="s">
        <v>1041</v>
      </c>
    </row>
    <row r="39" spans="1:5" ht="63.75">
      <c r="A39" s="30" t="s">
        <v>42</v>
      </c>
      <c r="E39" s="31" t="s">
        <v>1042</v>
      </c>
    </row>
    <row r="40" spans="1:5" ht="12.75">
      <c r="A40" t="s">
        <v>44</v>
      </c>
      <c r="E40" s="29" t="s">
        <v>62</v>
      </c>
    </row>
    <row r="41" spans="1:16" ht="12.75">
      <c r="A41" s="19" t="s">
        <v>35</v>
      </c>
      <c s="23" t="s">
        <v>30</v>
      </c>
      <c s="23" t="s">
        <v>84</v>
      </c>
      <c s="19" t="s">
        <v>37</v>
      </c>
      <c s="24" t="s">
        <v>85</v>
      </c>
      <c s="25" t="s">
        <v>1032</v>
      </c>
      <c s="26">
        <v>1</v>
      </c>
      <c s="27">
        <v>0</v>
      </c>
      <c s="27">
        <f>ROUND(ROUND(H41,2)*ROUND(G41,3),2)</f>
      </c>
      <c r="O41">
        <f>(I41*21)/100</f>
      </c>
      <c t="s">
        <v>13</v>
      </c>
    </row>
    <row r="42" spans="1:5" ht="12.75">
      <c r="A42" s="28" t="s">
        <v>40</v>
      </c>
      <c r="E42" s="29" t="s">
        <v>37</v>
      </c>
    </row>
    <row r="43" spans="1:5" ht="51">
      <c r="A43" s="30" t="s">
        <v>42</v>
      </c>
      <c r="E43" s="31" t="s">
        <v>1043</v>
      </c>
    </row>
    <row r="44" spans="1:5" ht="63.75">
      <c r="A44" t="s">
        <v>44</v>
      </c>
      <c r="E44" s="29" t="s">
        <v>87</v>
      </c>
    </row>
    <row r="45" spans="1:16" ht="12.75">
      <c r="A45" s="19" t="s">
        <v>35</v>
      </c>
      <c s="23" t="s">
        <v>32</v>
      </c>
      <c s="23" t="s">
        <v>89</v>
      </c>
      <c s="19" t="s">
        <v>37</v>
      </c>
      <c s="24" t="s">
        <v>90</v>
      </c>
      <c s="25" t="s">
        <v>1032</v>
      </c>
      <c s="26">
        <v>1</v>
      </c>
      <c s="27">
        <v>0</v>
      </c>
      <c s="27">
        <f>ROUND(ROUND(H45,2)*ROUND(G45,3),2)</f>
      </c>
      <c r="O45">
        <f>(I45*21)/100</f>
      </c>
      <c t="s">
        <v>13</v>
      </c>
    </row>
    <row r="46" spans="1:5" ht="12.75">
      <c r="A46" s="28" t="s">
        <v>40</v>
      </c>
      <c r="E46" s="29" t="s">
        <v>37</v>
      </c>
    </row>
    <row r="47" spans="1:5" ht="63.75">
      <c r="A47" s="30" t="s">
        <v>42</v>
      </c>
      <c r="E47" s="31" t="s">
        <v>1044</v>
      </c>
    </row>
    <row r="48" spans="1:5" ht="12.75">
      <c r="A48" t="s">
        <v>44</v>
      </c>
      <c r="E48" s="29" t="s">
        <v>62</v>
      </c>
    </row>
    <row r="49" spans="1:16" ht="12.75">
      <c r="A49" s="19" t="s">
        <v>35</v>
      </c>
      <c s="23" t="s">
        <v>75</v>
      </c>
      <c s="23" t="s">
        <v>1045</v>
      </c>
      <c s="19" t="s">
        <v>37</v>
      </c>
      <c s="24" t="s">
        <v>1046</v>
      </c>
      <c s="25" t="s">
        <v>95</v>
      </c>
      <c s="26">
        <v>1</v>
      </c>
      <c s="27">
        <v>0</v>
      </c>
      <c s="27">
        <f>ROUND(ROUND(H49,2)*ROUND(G49,3),2)</f>
      </c>
      <c r="O49">
        <f>(I49*21)/100</f>
      </c>
      <c t="s">
        <v>13</v>
      </c>
    </row>
    <row r="50" spans="1:5" ht="51">
      <c r="A50" s="28" t="s">
        <v>40</v>
      </c>
      <c r="E50" s="29" t="s">
        <v>1047</v>
      </c>
    </row>
    <row r="51" spans="1:5" ht="38.25">
      <c r="A51" s="30" t="s">
        <v>42</v>
      </c>
      <c r="E51" s="31" t="s">
        <v>1048</v>
      </c>
    </row>
    <row r="52" spans="1:5" ht="51">
      <c r="A52" t="s">
        <v>44</v>
      </c>
      <c r="E52" s="29" t="s">
        <v>1049</v>
      </c>
    </row>
    <row r="53" spans="1:18" ht="12.75" customHeight="1">
      <c r="A53" s="5" t="s">
        <v>33</v>
      </c>
      <c s="5"/>
      <c s="35" t="s">
        <v>19</v>
      </c>
      <c s="5"/>
      <c s="21" t="s">
        <v>127</v>
      </c>
      <c s="5"/>
      <c s="5"/>
      <c s="5"/>
      <c s="36">
        <f>0+Q53</f>
      </c>
      <c r="O53">
        <f>0+R53</f>
      </c>
      <c r="Q53">
        <f>0+I54+I58+I62+I66+I70+I74+I78+I82+I86+I90+I94+I98+I102+I106+I110+I114+I118+I122+I126+I130+I134+I138+I142+I146+I150+I154+I158+I162+I166</f>
      </c>
      <c>
        <f>0+O54+O58+O62+O66+O70+O74+O78+O82+O86+O90+O94+O98+O102+O106+O110+O114+O118+O122+O126+O130+O134+O138+O142+O146+O150+O154+O158+O162+O166</f>
      </c>
    </row>
    <row r="54" spans="1:16" ht="12.75">
      <c r="A54" s="19" t="s">
        <v>35</v>
      </c>
      <c s="23" t="s">
        <v>79</v>
      </c>
      <c s="23" t="s">
        <v>128</v>
      </c>
      <c s="19" t="s">
        <v>37</v>
      </c>
      <c s="24" t="s">
        <v>129</v>
      </c>
      <c s="25" t="s">
        <v>48</v>
      </c>
      <c s="26">
        <v>473.6</v>
      </c>
      <c s="27">
        <v>0</v>
      </c>
      <c s="27">
        <f>ROUND(ROUND(H54,2)*ROUND(G54,3),2)</f>
      </c>
      <c r="O54">
        <f>(I54*21)/100</f>
      </c>
      <c t="s">
        <v>13</v>
      </c>
    </row>
    <row r="55" spans="1:5" ht="12.75">
      <c r="A55" s="28" t="s">
        <v>40</v>
      </c>
      <c r="E55" s="29" t="s">
        <v>475</v>
      </c>
    </row>
    <row r="56" spans="1:5" ht="51">
      <c r="A56" s="30" t="s">
        <v>42</v>
      </c>
      <c r="E56" s="31" t="s">
        <v>1050</v>
      </c>
    </row>
    <row r="57" spans="1:5" ht="38.25">
      <c r="A57" t="s">
        <v>44</v>
      </c>
      <c r="E57" s="29" t="s">
        <v>132</v>
      </c>
    </row>
    <row r="58" spans="1:16" ht="12.75">
      <c r="A58" s="19" t="s">
        <v>35</v>
      </c>
      <c s="23" t="s">
        <v>83</v>
      </c>
      <c s="23" t="s">
        <v>133</v>
      </c>
      <c s="19" t="s">
        <v>37</v>
      </c>
      <c s="24" t="s">
        <v>134</v>
      </c>
      <c s="25" t="s">
        <v>95</v>
      </c>
      <c s="26">
        <v>3</v>
      </c>
      <c s="27">
        <v>0</v>
      </c>
      <c s="27">
        <f>ROUND(ROUND(H58,2)*ROUND(G58,3),2)</f>
      </c>
      <c r="O58">
        <f>(I58*21)/100</f>
      </c>
      <c t="s">
        <v>13</v>
      </c>
    </row>
    <row r="59" spans="1:5" ht="12.75">
      <c r="A59" s="28" t="s">
        <v>40</v>
      </c>
      <c r="E59" s="29" t="s">
        <v>475</v>
      </c>
    </row>
    <row r="60" spans="1:5" ht="51">
      <c r="A60" s="30" t="s">
        <v>42</v>
      </c>
      <c r="E60" s="31" t="s">
        <v>1051</v>
      </c>
    </row>
    <row r="61" spans="1:5" ht="165.75">
      <c r="A61" t="s">
        <v>44</v>
      </c>
      <c r="E61" s="29" t="s">
        <v>137</v>
      </c>
    </row>
    <row r="62" spans="1:16" ht="25.5">
      <c r="A62" s="19" t="s">
        <v>35</v>
      </c>
      <c s="23" t="s">
        <v>88</v>
      </c>
      <c s="23" t="s">
        <v>152</v>
      </c>
      <c s="19" t="s">
        <v>37</v>
      </c>
      <c s="24" t="s">
        <v>153</v>
      </c>
      <c s="25" t="s">
        <v>143</v>
      </c>
      <c s="26">
        <v>55.12</v>
      </c>
      <c s="27">
        <v>0</v>
      </c>
      <c s="27">
        <f>ROUND(ROUND(H62,2)*ROUND(G62,3),2)</f>
      </c>
      <c r="O62">
        <f>(I62*21)/100</f>
      </c>
      <c t="s">
        <v>13</v>
      </c>
    </row>
    <row r="63" spans="1:5" ht="12.75">
      <c r="A63" s="28" t="s">
        <v>40</v>
      </c>
      <c r="E63" s="29" t="s">
        <v>475</v>
      </c>
    </row>
    <row r="64" spans="1:5" ht="51">
      <c r="A64" s="30" t="s">
        <v>42</v>
      </c>
      <c r="E64" s="31" t="s">
        <v>1052</v>
      </c>
    </row>
    <row r="65" spans="1:5" ht="63.75">
      <c r="A65" t="s">
        <v>44</v>
      </c>
      <c r="E65" s="29" t="s">
        <v>146</v>
      </c>
    </row>
    <row r="66" spans="1:16" ht="12.75">
      <c r="A66" s="19" t="s">
        <v>35</v>
      </c>
      <c s="23" t="s">
        <v>92</v>
      </c>
      <c s="23" t="s">
        <v>160</v>
      </c>
      <c s="19" t="s">
        <v>37</v>
      </c>
      <c s="24" t="s">
        <v>161</v>
      </c>
      <c s="25" t="s">
        <v>143</v>
      </c>
      <c s="26">
        <v>21.2</v>
      </c>
      <c s="27">
        <v>0</v>
      </c>
      <c s="27">
        <f>ROUND(ROUND(H66,2)*ROUND(G66,3),2)</f>
      </c>
      <c r="O66">
        <f>(I66*21)/100</f>
      </c>
      <c t="s">
        <v>13</v>
      </c>
    </row>
    <row r="67" spans="1:5" ht="12.75">
      <c r="A67" s="28" t="s">
        <v>40</v>
      </c>
      <c r="E67" s="29" t="s">
        <v>475</v>
      </c>
    </row>
    <row r="68" spans="1:5" ht="51">
      <c r="A68" s="30" t="s">
        <v>42</v>
      </c>
      <c r="E68" s="31" t="s">
        <v>1053</v>
      </c>
    </row>
    <row r="69" spans="1:5" ht="63.75">
      <c r="A69" t="s">
        <v>44</v>
      </c>
      <c r="E69" s="29" t="s">
        <v>146</v>
      </c>
    </row>
    <row r="70" spans="1:16" ht="12.75">
      <c r="A70" s="19" t="s">
        <v>35</v>
      </c>
      <c s="23" t="s">
        <v>98</v>
      </c>
      <c s="23" t="s">
        <v>169</v>
      </c>
      <c s="19" t="s">
        <v>37</v>
      </c>
      <c s="24" t="s">
        <v>170</v>
      </c>
      <c s="25" t="s">
        <v>143</v>
      </c>
      <c s="26">
        <v>10.6</v>
      </c>
      <c s="27">
        <v>0</v>
      </c>
      <c s="27">
        <f>ROUND(ROUND(H70,2)*ROUND(G70,3),2)</f>
      </c>
      <c r="O70">
        <f>(I70*21)/100</f>
      </c>
      <c t="s">
        <v>13</v>
      </c>
    </row>
    <row r="71" spans="1:5" ht="38.25">
      <c r="A71" s="28" t="s">
        <v>40</v>
      </c>
      <c r="E71" s="29" t="s">
        <v>1054</v>
      </c>
    </row>
    <row r="72" spans="1:5" ht="38.25">
      <c r="A72" s="30" t="s">
        <v>42</v>
      </c>
      <c r="E72" s="31" t="s">
        <v>1055</v>
      </c>
    </row>
    <row r="73" spans="1:5" ht="38.25">
      <c r="A73" t="s">
        <v>44</v>
      </c>
      <c r="E73" s="29" t="s">
        <v>986</v>
      </c>
    </row>
    <row r="74" spans="1:16" ht="12.75">
      <c r="A74" s="19" t="s">
        <v>35</v>
      </c>
      <c s="23" t="s">
        <v>104</v>
      </c>
      <c s="23" t="s">
        <v>1056</v>
      </c>
      <c s="19" t="s">
        <v>37</v>
      </c>
      <c s="24" t="s">
        <v>1057</v>
      </c>
      <c s="25" t="s">
        <v>143</v>
      </c>
      <c s="26">
        <v>75.774</v>
      </c>
      <c s="27">
        <v>0</v>
      </c>
      <c s="27">
        <f>ROUND(ROUND(H74,2)*ROUND(G74,3),2)</f>
      </c>
      <c r="O74">
        <f>(I74*21)/100</f>
      </c>
      <c t="s">
        <v>13</v>
      </c>
    </row>
    <row r="75" spans="1:5" ht="12.75">
      <c r="A75" s="28" t="s">
        <v>40</v>
      </c>
      <c r="E75" s="29" t="s">
        <v>475</v>
      </c>
    </row>
    <row r="76" spans="1:5" ht="140.25">
      <c r="A76" s="30" t="s">
        <v>42</v>
      </c>
      <c r="E76" s="31" t="s">
        <v>1058</v>
      </c>
    </row>
    <row r="77" spans="1:5" ht="76.5">
      <c r="A77" t="s">
        <v>44</v>
      </c>
      <c r="E77" s="29" t="s">
        <v>1059</v>
      </c>
    </row>
    <row r="78" spans="1:16" ht="12.75">
      <c r="A78" s="19" t="s">
        <v>35</v>
      </c>
      <c s="23" t="s">
        <v>184</v>
      </c>
      <c s="23" t="s">
        <v>1060</v>
      </c>
      <c s="19" t="s">
        <v>37</v>
      </c>
      <c s="24" t="s">
        <v>1061</v>
      </c>
      <c s="25" t="s">
        <v>1062</v>
      </c>
      <c s="26">
        <v>672</v>
      </c>
      <c s="27">
        <v>0</v>
      </c>
      <c s="27">
        <f>ROUND(ROUND(H78,2)*ROUND(G78,3),2)</f>
      </c>
      <c r="O78">
        <f>(I78*21)/100</f>
      </c>
      <c t="s">
        <v>13</v>
      </c>
    </row>
    <row r="79" spans="1:5" ht="12.75">
      <c r="A79" s="28" t="s">
        <v>40</v>
      </c>
      <c r="E79" s="29" t="s">
        <v>37</v>
      </c>
    </row>
    <row r="80" spans="1:5" ht="12.75">
      <c r="A80" s="30" t="s">
        <v>42</v>
      </c>
      <c r="E80" s="31" t="s">
        <v>1063</v>
      </c>
    </row>
    <row r="81" spans="1:5" ht="38.25">
      <c r="A81" t="s">
        <v>44</v>
      </c>
      <c r="E81" s="29" t="s">
        <v>1064</v>
      </c>
    </row>
    <row r="82" spans="1:16" ht="12.75">
      <c r="A82" s="19" t="s">
        <v>35</v>
      </c>
      <c s="23" t="s">
        <v>187</v>
      </c>
      <c s="23" t="s">
        <v>1065</v>
      </c>
      <c s="19" t="s">
        <v>37</v>
      </c>
      <c s="24" t="s">
        <v>1066</v>
      </c>
      <c s="25" t="s">
        <v>166</v>
      </c>
      <c s="26">
        <v>80</v>
      </c>
      <c s="27">
        <v>0</v>
      </c>
      <c s="27">
        <f>ROUND(ROUND(H82,2)*ROUND(G82,3),2)</f>
      </c>
      <c r="O82">
        <f>(I82*21)/100</f>
      </c>
      <c t="s">
        <v>13</v>
      </c>
    </row>
    <row r="83" spans="1:5" ht="12.75">
      <c r="A83" s="28" t="s">
        <v>40</v>
      </c>
      <c r="E83" s="29" t="s">
        <v>37</v>
      </c>
    </row>
    <row r="84" spans="1:5" ht="51">
      <c r="A84" s="30" t="s">
        <v>42</v>
      </c>
      <c r="E84" s="31" t="s">
        <v>1067</v>
      </c>
    </row>
    <row r="85" spans="1:5" ht="38.25">
      <c r="A85" t="s">
        <v>44</v>
      </c>
      <c r="E85" s="29" t="s">
        <v>1068</v>
      </c>
    </row>
    <row r="86" spans="1:16" ht="12.75">
      <c r="A86" s="19" t="s">
        <v>35</v>
      </c>
      <c s="23" t="s">
        <v>193</v>
      </c>
      <c s="23" t="s">
        <v>473</v>
      </c>
      <c s="19" t="s">
        <v>37</v>
      </c>
      <c s="24" t="s">
        <v>474</v>
      </c>
      <c s="25" t="s">
        <v>143</v>
      </c>
      <c s="26">
        <v>66.876</v>
      </c>
      <c s="27">
        <v>0</v>
      </c>
      <c s="27">
        <f>ROUND(ROUND(H86,2)*ROUND(G86,3),2)</f>
      </c>
      <c r="O86">
        <f>(I86*21)/100</f>
      </c>
      <c t="s">
        <v>13</v>
      </c>
    </row>
    <row r="87" spans="1:5" ht="12.75">
      <c r="A87" s="28" t="s">
        <v>40</v>
      </c>
      <c r="E87" s="29" t="s">
        <v>475</v>
      </c>
    </row>
    <row r="88" spans="1:5" ht="114.75">
      <c r="A88" s="30" t="s">
        <v>42</v>
      </c>
      <c r="E88" s="31" t="s">
        <v>1069</v>
      </c>
    </row>
    <row r="89" spans="1:5" ht="38.25">
      <c r="A89" t="s">
        <v>44</v>
      </c>
      <c r="E89" s="29" t="s">
        <v>477</v>
      </c>
    </row>
    <row r="90" spans="1:16" ht="12.75">
      <c r="A90" s="19" t="s">
        <v>35</v>
      </c>
      <c s="23" t="s">
        <v>198</v>
      </c>
      <c s="23" t="s">
        <v>179</v>
      </c>
      <c s="19" t="s">
        <v>37</v>
      </c>
      <c s="24" t="s">
        <v>180</v>
      </c>
      <c s="25" t="s">
        <v>143</v>
      </c>
      <c s="26">
        <v>124.11</v>
      </c>
      <c s="27">
        <v>0</v>
      </c>
      <c s="27">
        <f>ROUND(ROUND(H90,2)*ROUND(G90,3),2)</f>
      </c>
      <c r="O90">
        <f>(I90*21)/100</f>
      </c>
      <c t="s">
        <v>13</v>
      </c>
    </row>
    <row r="91" spans="1:5" ht="12.75">
      <c r="A91" s="28" t="s">
        <v>40</v>
      </c>
      <c r="E91" s="29" t="s">
        <v>475</v>
      </c>
    </row>
    <row r="92" spans="1:5" ht="114.75">
      <c r="A92" s="30" t="s">
        <v>42</v>
      </c>
      <c r="E92" s="31" t="s">
        <v>1070</v>
      </c>
    </row>
    <row r="93" spans="1:5" ht="369.75">
      <c r="A93" t="s">
        <v>44</v>
      </c>
      <c r="E93" s="29" t="s">
        <v>183</v>
      </c>
    </row>
    <row r="94" spans="1:16" ht="12.75">
      <c r="A94" s="19" t="s">
        <v>35</v>
      </c>
      <c s="23" t="s">
        <v>204</v>
      </c>
      <c s="23" t="s">
        <v>1071</v>
      </c>
      <c s="19" t="s">
        <v>37</v>
      </c>
      <c s="24" t="s">
        <v>1072</v>
      </c>
      <c s="25" t="s">
        <v>143</v>
      </c>
      <c s="26">
        <v>66</v>
      </c>
      <c s="27">
        <v>0</v>
      </c>
      <c s="27">
        <f>ROUND(ROUND(H94,2)*ROUND(G94,3),2)</f>
      </c>
      <c r="O94">
        <f>(I94*21)/100</f>
      </c>
      <c t="s">
        <v>13</v>
      </c>
    </row>
    <row r="95" spans="1:5" ht="12.75">
      <c r="A95" s="28" t="s">
        <v>40</v>
      </c>
      <c r="E95" s="29" t="s">
        <v>475</v>
      </c>
    </row>
    <row r="96" spans="1:5" ht="63.75">
      <c r="A96" s="30" t="s">
        <v>42</v>
      </c>
      <c r="E96" s="31" t="s">
        <v>1073</v>
      </c>
    </row>
    <row r="97" spans="1:5" ht="369.75">
      <c r="A97" t="s">
        <v>44</v>
      </c>
      <c r="E97" s="29" t="s">
        <v>183</v>
      </c>
    </row>
    <row r="98" spans="1:16" ht="12.75">
      <c r="A98" s="19" t="s">
        <v>35</v>
      </c>
      <c s="23" t="s">
        <v>210</v>
      </c>
      <c s="23" t="s">
        <v>1074</v>
      </c>
      <c s="19" t="s">
        <v>37</v>
      </c>
      <c s="24" t="s">
        <v>1075</v>
      </c>
      <c s="25" t="s">
        <v>143</v>
      </c>
      <c s="26">
        <v>780.72</v>
      </c>
      <c s="27">
        <v>0</v>
      </c>
      <c s="27">
        <f>ROUND(ROUND(H98,2)*ROUND(G98,3),2)</f>
      </c>
      <c r="O98">
        <f>(I98*21)/100</f>
      </c>
      <c t="s">
        <v>13</v>
      </c>
    </row>
    <row r="99" spans="1:5" ht="12.75">
      <c r="A99" s="28" t="s">
        <v>40</v>
      </c>
      <c r="E99" s="29" t="s">
        <v>475</v>
      </c>
    </row>
    <row r="100" spans="1:5" ht="63.75">
      <c r="A100" s="30" t="s">
        <v>42</v>
      </c>
      <c r="E100" s="31" t="s">
        <v>1076</v>
      </c>
    </row>
    <row r="101" spans="1:5" ht="306">
      <c r="A101" t="s">
        <v>44</v>
      </c>
      <c r="E101" s="29" t="s">
        <v>1077</v>
      </c>
    </row>
    <row r="102" spans="1:16" ht="12.75">
      <c r="A102" s="19" t="s">
        <v>35</v>
      </c>
      <c s="23" t="s">
        <v>216</v>
      </c>
      <c s="23" t="s">
        <v>1078</v>
      </c>
      <c s="19" t="s">
        <v>37</v>
      </c>
      <c s="24" t="s">
        <v>1079</v>
      </c>
      <c s="25" t="s">
        <v>143</v>
      </c>
      <c s="26">
        <v>384</v>
      </c>
      <c s="27">
        <v>0</v>
      </c>
      <c s="27">
        <f>ROUND(ROUND(H102,2)*ROUND(G102,3),2)</f>
      </c>
      <c r="O102">
        <f>(I102*21)/100</f>
      </c>
      <c t="s">
        <v>13</v>
      </c>
    </row>
    <row r="103" spans="1:5" ht="12.75">
      <c r="A103" s="28" t="s">
        <v>40</v>
      </c>
      <c r="E103" s="29" t="s">
        <v>37</v>
      </c>
    </row>
    <row r="104" spans="1:5" ht="63.75">
      <c r="A104" s="30" t="s">
        <v>42</v>
      </c>
      <c r="E104" s="31" t="s">
        <v>1080</v>
      </c>
    </row>
    <row r="105" spans="1:5" ht="293.25">
      <c r="A105" t="s">
        <v>44</v>
      </c>
      <c r="E105" s="29" t="s">
        <v>1081</v>
      </c>
    </row>
    <row r="106" spans="1:16" ht="12.75">
      <c r="A106" s="19" t="s">
        <v>35</v>
      </c>
      <c s="23" t="s">
        <v>221</v>
      </c>
      <c s="23" t="s">
        <v>1082</v>
      </c>
      <c s="19" t="s">
        <v>37</v>
      </c>
      <c s="24" t="s">
        <v>1083</v>
      </c>
      <c s="25" t="s">
        <v>143</v>
      </c>
      <c s="26">
        <v>32.7</v>
      </c>
      <c s="27">
        <v>0</v>
      </c>
      <c s="27">
        <f>ROUND(ROUND(H106,2)*ROUND(G106,3),2)</f>
      </c>
      <c r="O106">
        <f>(I106*21)/100</f>
      </c>
      <c t="s">
        <v>13</v>
      </c>
    </row>
    <row r="107" spans="1:5" ht="12.75">
      <c r="A107" s="28" t="s">
        <v>40</v>
      </c>
      <c r="E107" s="29" t="s">
        <v>475</v>
      </c>
    </row>
    <row r="108" spans="1:5" ht="63.75">
      <c r="A108" s="30" t="s">
        <v>42</v>
      </c>
      <c r="E108" s="31" t="s">
        <v>1084</v>
      </c>
    </row>
    <row r="109" spans="1:5" ht="63.75">
      <c r="A109" t="s">
        <v>44</v>
      </c>
      <c r="E109" s="29" t="s">
        <v>192</v>
      </c>
    </row>
    <row r="110" spans="1:16" ht="12.75">
      <c r="A110" s="19" t="s">
        <v>35</v>
      </c>
      <c s="23" t="s">
        <v>224</v>
      </c>
      <c s="23" t="s">
        <v>478</v>
      </c>
      <c s="19" t="s">
        <v>37</v>
      </c>
      <c s="24" t="s">
        <v>479</v>
      </c>
      <c s="25" t="s">
        <v>143</v>
      </c>
      <c s="26">
        <v>4074.052</v>
      </c>
      <c s="27">
        <v>0</v>
      </c>
      <c s="27">
        <f>ROUND(ROUND(H110,2)*ROUND(G110,3),2)</f>
      </c>
      <c r="O110">
        <f>(I110*21)/100</f>
      </c>
      <c t="s">
        <v>13</v>
      </c>
    </row>
    <row r="111" spans="1:5" ht="12.75">
      <c r="A111" s="28" t="s">
        <v>40</v>
      </c>
      <c r="E111" s="29" t="s">
        <v>475</v>
      </c>
    </row>
    <row r="112" spans="1:5" ht="178.5">
      <c r="A112" s="30" t="s">
        <v>42</v>
      </c>
      <c r="E112" s="31" t="s">
        <v>1085</v>
      </c>
    </row>
    <row r="113" spans="1:5" ht="318.75">
      <c r="A113" t="s">
        <v>44</v>
      </c>
      <c r="E113" s="29" t="s">
        <v>203</v>
      </c>
    </row>
    <row r="114" spans="1:16" ht="12.75">
      <c r="A114" s="19" t="s">
        <v>35</v>
      </c>
      <c s="23" t="s">
        <v>227</v>
      </c>
      <c s="23" t="s">
        <v>1086</v>
      </c>
      <c s="19" t="s">
        <v>37</v>
      </c>
      <c s="24" t="s">
        <v>1087</v>
      </c>
      <c s="25" t="s">
        <v>143</v>
      </c>
      <c s="26">
        <v>91.008</v>
      </c>
      <c s="27">
        <v>0</v>
      </c>
      <c s="27">
        <f>ROUND(ROUND(H114,2)*ROUND(G114,3),2)</f>
      </c>
      <c r="O114">
        <f>(I114*21)/100</f>
      </c>
      <c t="s">
        <v>13</v>
      </c>
    </row>
    <row r="115" spans="1:5" ht="12.75">
      <c r="A115" s="28" t="s">
        <v>40</v>
      </c>
      <c r="E115" s="29" t="s">
        <v>475</v>
      </c>
    </row>
    <row r="116" spans="1:5" ht="102">
      <c r="A116" s="30" t="s">
        <v>42</v>
      </c>
      <c r="E116" s="31" t="s">
        <v>1088</v>
      </c>
    </row>
    <row r="117" spans="1:5" ht="318.75">
      <c r="A117" t="s">
        <v>44</v>
      </c>
      <c r="E117" s="29" t="s">
        <v>1089</v>
      </c>
    </row>
    <row r="118" spans="1:16" ht="12.75">
      <c r="A118" s="19" t="s">
        <v>35</v>
      </c>
      <c s="23" t="s">
        <v>233</v>
      </c>
      <c s="23" t="s">
        <v>199</v>
      </c>
      <c s="19" t="s">
        <v>37</v>
      </c>
      <c s="24" t="s">
        <v>200</v>
      </c>
      <c s="25" t="s">
        <v>143</v>
      </c>
      <c s="26">
        <v>14.25</v>
      </c>
      <c s="27">
        <v>0</v>
      </c>
      <c s="27">
        <f>ROUND(ROUND(H118,2)*ROUND(G118,3),2)</f>
      </c>
      <c r="O118">
        <f>(I118*21)/100</f>
      </c>
      <c t="s">
        <v>13</v>
      </c>
    </row>
    <row r="119" spans="1:5" ht="12.75">
      <c r="A119" s="28" t="s">
        <v>40</v>
      </c>
      <c r="E119" s="29" t="s">
        <v>475</v>
      </c>
    </row>
    <row r="120" spans="1:5" ht="51">
      <c r="A120" s="30" t="s">
        <v>42</v>
      </c>
      <c r="E120" s="31" t="s">
        <v>1090</v>
      </c>
    </row>
    <row r="121" spans="1:5" ht="318.75">
      <c r="A121" t="s">
        <v>44</v>
      </c>
      <c r="E121" s="29" t="s">
        <v>203</v>
      </c>
    </row>
    <row r="122" spans="1:16" ht="12.75">
      <c r="A122" s="19" t="s">
        <v>35</v>
      </c>
      <c s="23" t="s">
        <v>239</v>
      </c>
      <c s="23" t="s">
        <v>752</v>
      </c>
      <c s="19" t="s">
        <v>37</v>
      </c>
      <c s="24" t="s">
        <v>753</v>
      </c>
      <c s="25" t="s">
        <v>143</v>
      </c>
      <c s="26">
        <v>4820.3</v>
      </c>
      <c s="27">
        <v>0</v>
      </c>
      <c s="27">
        <f>ROUND(ROUND(H122,2)*ROUND(G122,3),2)</f>
      </c>
      <c r="O122">
        <f>(I122*21)/100</f>
      </c>
      <c t="s">
        <v>13</v>
      </c>
    </row>
    <row r="123" spans="1:5" ht="12.75">
      <c r="A123" s="28" t="s">
        <v>40</v>
      </c>
      <c r="E123" s="29" t="s">
        <v>475</v>
      </c>
    </row>
    <row r="124" spans="1:5" ht="127.5">
      <c r="A124" s="30" t="s">
        <v>42</v>
      </c>
      <c r="E124" s="31" t="s">
        <v>1091</v>
      </c>
    </row>
    <row r="125" spans="1:5" ht="191.25">
      <c r="A125" t="s">
        <v>44</v>
      </c>
      <c r="E125" s="29" t="s">
        <v>756</v>
      </c>
    </row>
    <row r="126" spans="1:16" ht="12.75">
      <c r="A126" s="19" t="s">
        <v>35</v>
      </c>
      <c s="23" t="s">
        <v>244</v>
      </c>
      <c s="23" t="s">
        <v>205</v>
      </c>
      <c s="19" t="s">
        <v>37</v>
      </c>
      <c s="24" t="s">
        <v>206</v>
      </c>
      <c s="25" t="s">
        <v>143</v>
      </c>
      <c s="26">
        <v>2303.81</v>
      </c>
      <c s="27">
        <v>0</v>
      </c>
      <c s="27">
        <f>ROUND(ROUND(H126,2)*ROUND(G126,3),2)</f>
      </c>
      <c r="O126">
        <f>(I126*21)/100</f>
      </c>
      <c t="s">
        <v>13</v>
      </c>
    </row>
    <row r="127" spans="1:5" ht="12.75">
      <c r="A127" s="28" t="s">
        <v>40</v>
      </c>
      <c r="E127" s="29" t="s">
        <v>475</v>
      </c>
    </row>
    <row r="128" spans="1:5" ht="127.5">
      <c r="A128" s="30" t="s">
        <v>42</v>
      </c>
      <c r="E128" s="31" t="s">
        <v>1092</v>
      </c>
    </row>
    <row r="129" spans="1:5" ht="280.5">
      <c r="A129" t="s">
        <v>44</v>
      </c>
      <c r="E129" s="29" t="s">
        <v>209</v>
      </c>
    </row>
    <row r="130" spans="1:16" ht="12.75">
      <c r="A130" s="19" t="s">
        <v>35</v>
      </c>
      <c s="23" t="s">
        <v>251</v>
      </c>
      <c s="23" t="s">
        <v>1093</v>
      </c>
      <c s="19" t="s">
        <v>37</v>
      </c>
      <c s="24" t="s">
        <v>1094</v>
      </c>
      <c s="25" t="s">
        <v>143</v>
      </c>
      <c s="26">
        <v>54</v>
      </c>
      <c s="27">
        <v>0</v>
      </c>
      <c s="27">
        <f>ROUND(ROUND(H130,2)*ROUND(G130,3),2)</f>
      </c>
      <c r="O130">
        <f>(I130*21)/100</f>
      </c>
      <c t="s">
        <v>13</v>
      </c>
    </row>
    <row r="131" spans="1:5" ht="12.75">
      <c r="A131" s="28" t="s">
        <v>40</v>
      </c>
      <c r="E131" s="29" t="s">
        <v>37</v>
      </c>
    </row>
    <row r="132" spans="1:5" ht="25.5">
      <c r="A132" s="30" t="s">
        <v>42</v>
      </c>
      <c r="E132" s="31" t="s">
        <v>1095</v>
      </c>
    </row>
    <row r="133" spans="1:5" ht="242.25">
      <c r="A133" t="s">
        <v>44</v>
      </c>
      <c r="E133" s="29" t="s">
        <v>1096</v>
      </c>
    </row>
    <row r="134" spans="1:16" ht="12.75">
      <c r="A134" s="19" t="s">
        <v>35</v>
      </c>
      <c s="23" t="s">
        <v>257</v>
      </c>
      <c s="23" t="s">
        <v>1097</v>
      </c>
      <c s="19" t="s">
        <v>37</v>
      </c>
      <c s="24" t="s">
        <v>1098</v>
      </c>
      <c s="25" t="s">
        <v>143</v>
      </c>
      <c s="26">
        <v>754.897</v>
      </c>
      <c s="27">
        <v>0</v>
      </c>
      <c s="27">
        <f>ROUND(ROUND(H134,2)*ROUND(G134,3),2)</f>
      </c>
      <c r="O134">
        <f>(I134*21)/100</f>
      </c>
      <c t="s">
        <v>13</v>
      </c>
    </row>
    <row r="135" spans="1:5" ht="12.75">
      <c r="A135" s="28" t="s">
        <v>40</v>
      </c>
      <c r="E135" s="29" t="s">
        <v>37</v>
      </c>
    </row>
    <row r="136" spans="1:5" ht="191.25">
      <c r="A136" s="30" t="s">
        <v>42</v>
      </c>
      <c r="E136" s="31" t="s">
        <v>1099</v>
      </c>
    </row>
    <row r="137" spans="1:5" ht="280.5">
      <c r="A137" t="s">
        <v>44</v>
      </c>
      <c r="E137" s="29" t="s">
        <v>1100</v>
      </c>
    </row>
    <row r="138" spans="1:16" ht="12.75">
      <c r="A138" s="19" t="s">
        <v>35</v>
      </c>
      <c s="23" t="s">
        <v>263</v>
      </c>
      <c s="23" t="s">
        <v>1101</v>
      </c>
      <c s="19" t="s">
        <v>37</v>
      </c>
      <c s="24" t="s">
        <v>1102</v>
      </c>
      <c s="25" t="s">
        <v>143</v>
      </c>
      <c s="26">
        <v>66</v>
      </c>
      <c s="27">
        <v>0</v>
      </c>
      <c s="27">
        <f>ROUND(ROUND(H138,2)*ROUND(G138,3),2)</f>
      </c>
      <c r="O138">
        <f>(I138*21)/100</f>
      </c>
      <c t="s">
        <v>13</v>
      </c>
    </row>
    <row r="139" spans="1:5" ht="12.75">
      <c r="A139" s="28" t="s">
        <v>40</v>
      </c>
      <c r="E139" s="29" t="s">
        <v>37</v>
      </c>
    </row>
    <row r="140" spans="1:5" ht="25.5">
      <c r="A140" s="30" t="s">
        <v>42</v>
      </c>
      <c r="E140" s="31" t="s">
        <v>1103</v>
      </c>
    </row>
    <row r="141" spans="1:5" ht="267.75">
      <c r="A141" t="s">
        <v>44</v>
      </c>
      <c r="E141" s="29" t="s">
        <v>1104</v>
      </c>
    </row>
    <row r="142" spans="1:16" ht="12.75">
      <c r="A142" s="19" t="s">
        <v>35</v>
      </c>
      <c s="23" t="s">
        <v>269</v>
      </c>
      <c s="23" t="s">
        <v>217</v>
      </c>
      <c s="19" t="s">
        <v>37</v>
      </c>
      <c s="24" t="s">
        <v>218</v>
      </c>
      <c s="25" t="s">
        <v>48</v>
      </c>
      <c s="26">
        <v>286.4</v>
      </c>
      <c s="27">
        <v>0</v>
      </c>
      <c s="27">
        <f>ROUND(ROUND(H142,2)*ROUND(G142,3),2)</f>
      </c>
      <c r="O142">
        <f>(I142*21)/100</f>
      </c>
      <c t="s">
        <v>13</v>
      </c>
    </row>
    <row r="143" spans="1:5" ht="12.75">
      <c r="A143" s="28" t="s">
        <v>40</v>
      </c>
      <c r="E143" s="29" t="s">
        <v>37</v>
      </c>
    </row>
    <row r="144" spans="1:5" ht="89.25">
      <c r="A144" s="30" t="s">
        <v>42</v>
      </c>
      <c r="E144" s="31" t="s">
        <v>1105</v>
      </c>
    </row>
    <row r="145" spans="1:5" ht="25.5">
      <c r="A145" t="s">
        <v>44</v>
      </c>
      <c r="E145" s="29" t="s">
        <v>220</v>
      </c>
    </row>
    <row r="146" spans="1:16" ht="12.75">
      <c r="A146" s="19" t="s">
        <v>35</v>
      </c>
      <c s="23" t="s">
        <v>275</v>
      </c>
      <c s="23" t="s">
        <v>1106</v>
      </c>
      <c s="19" t="s">
        <v>37</v>
      </c>
      <c s="24" t="s">
        <v>1107</v>
      </c>
      <c s="25" t="s">
        <v>48</v>
      </c>
      <c s="26">
        <v>193.2</v>
      </c>
      <c s="27">
        <v>0</v>
      </c>
      <c s="27">
        <f>ROUND(ROUND(H146,2)*ROUND(G146,3),2)</f>
      </c>
      <c r="O146">
        <f>(I146*21)/100</f>
      </c>
      <c t="s">
        <v>13</v>
      </c>
    </row>
    <row r="147" spans="1:5" ht="12.75">
      <c r="A147" s="28" t="s">
        <v>40</v>
      </c>
      <c r="E147" s="29" t="s">
        <v>37</v>
      </c>
    </row>
    <row r="148" spans="1:5" ht="12.75">
      <c r="A148" s="30" t="s">
        <v>42</v>
      </c>
      <c r="E148" s="31" t="s">
        <v>1108</v>
      </c>
    </row>
    <row r="149" spans="1:5" ht="25.5">
      <c r="A149" t="s">
        <v>44</v>
      </c>
      <c r="E149" s="29" t="s">
        <v>220</v>
      </c>
    </row>
    <row r="150" spans="1:16" ht="12.75">
      <c r="A150" s="19" t="s">
        <v>35</v>
      </c>
      <c s="23" t="s">
        <v>281</v>
      </c>
      <c s="23" t="s">
        <v>1109</v>
      </c>
      <c s="19" t="s">
        <v>37</v>
      </c>
      <c s="24" t="s">
        <v>1110</v>
      </c>
      <c s="25" t="s">
        <v>48</v>
      </c>
      <c s="26">
        <v>33</v>
      </c>
      <c s="27">
        <v>0</v>
      </c>
      <c s="27">
        <f>ROUND(ROUND(H150,2)*ROUND(G150,3),2)</f>
      </c>
      <c r="O150">
        <f>(I150*21)/100</f>
      </c>
      <c t="s">
        <v>13</v>
      </c>
    </row>
    <row r="151" spans="1:5" ht="12.75">
      <c r="A151" s="28" t="s">
        <v>40</v>
      </c>
      <c r="E151" s="29" t="s">
        <v>37</v>
      </c>
    </row>
    <row r="152" spans="1:5" ht="12.75">
      <c r="A152" s="30" t="s">
        <v>42</v>
      </c>
      <c r="E152" s="31" t="s">
        <v>1111</v>
      </c>
    </row>
    <row r="153" spans="1:5" ht="12.75">
      <c r="A153" t="s">
        <v>44</v>
      </c>
      <c r="E153" s="29" t="s">
        <v>1112</v>
      </c>
    </row>
    <row r="154" spans="1:16" ht="12.75">
      <c r="A154" s="19" t="s">
        <v>35</v>
      </c>
      <c s="23" t="s">
        <v>286</v>
      </c>
      <c s="23" t="s">
        <v>1113</v>
      </c>
      <c s="19" t="s">
        <v>37</v>
      </c>
      <c s="24" t="s">
        <v>1114</v>
      </c>
      <c s="25" t="s">
        <v>48</v>
      </c>
      <c s="26">
        <v>129.1</v>
      </c>
      <c s="27">
        <v>0</v>
      </c>
      <c s="27">
        <f>ROUND(ROUND(H154,2)*ROUND(G154,3),2)</f>
      </c>
      <c r="O154">
        <f>(I154*21)/100</f>
      </c>
      <c t="s">
        <v>13</v>
      </c>
    </row>
    <row r="155" spans="1:5" ht="12.75">
      <c r="A155" s="28" t="s">
        <v>40</v>
      </c>
      <c r="E155" s="29" t="s">
        <v>37</v>
      </c>
    </row>
    <row r="156" spans="1:5" ht="38.25">
      <c r="A156" s="30" t="s">
        <v>42</v>
      </c>
      <c r="E156" s="31" t="s">
        <v>1115</v>
      </c>
    </row>
    <row r="157" spans="1:5" ht="38.25">
      <c r="A157" t="s">
        <v>44</v>
      </c>
      <c r="E157" s="29" t="s">
        <v>238</v>
      </c>
    </row>
    <row r="158" spans="1:16" ht="12.75">
      <c r="A158" s="19" t="s">
        <v>35</v>
      </c>
      <c s="23" t="s">
        <v>293</v>
      </c>
      <c s="23" t="s">
        <v>1116</v>
      </c>
      <c s="19" t="s">
        <v>37</v>
      </c>
      <c s="24" t="s">
        <v>1117</v>
      </c>
      <c s="25" t="s">
        <v>48</v>
      </c>
      <c s="26">
        <v>129.1</v>
      </c>
      <c s="27">
        <v>0</v>
      </c>
      <c s="27">
        <f>ROUND(ROUND(H158,2)*ROUND(G158,3),2)</f>
      </c>
      <c r="O158">
        <f>(I158*21)/100</f>
      </c>
      <c t="s">
        <v>13</v>
      </c>
    </row>
    <row r="159" spans="1:5" ht="12.75">
      <c r="A159" s="28" t="s">
        <v>40</v>
      </c>
      <c r="E159" s="29" t="s">
        <v>37</v>
      </c>
    </row>
    <row r="160" spans="1:5" ht="51">
      <c r="A160" s="30" t="s">
        <v>42</v>
      </c>
      <c r="E160" s="31" t="s">
        <v>1118</v>
      </c>
    </row>
    <row r="161" spans="1:5" ht="25.5">
      <c r="A161" t="s">
        <v>44</v>
      </c>
      <c r="E161" s="29" t="s">
        <v>1119</v>
      </c>
    </row>
    <row r="162" spans="1:16" ht="12.75">
      <c r="A162" s="19" t="s">
        <v>35</v>
      </c>
      <c s="23" t="s">
        <v>299</v>
      </c>
      <c s="23" t="s">
        <v>1120</v>
      </c>
      <c s="19" t="s">
        <v>37</v>
      </c>
      <c s="24" t="s">
        <v>1121</v>
      </c>
      <c s="25" t="s">
        <v>48</v>
      </c>
      <c s="26">
        <v>129.1</v>
      </c>
      <c s="27">
        <v>0</v>
      </c>
      <c s="27">
        <f>ROUND(ROUND(H162,2)*ROUND(G162,3),2)</f>
      </c>
      <c r="O162">
        <f>(I162*21)/100</f>
      </c>
      <c t="s">
        <v>13</v>
      </c>
    </row>
    <row r="163" spans="1:5" ht="12.75">
      <c r="A163" s="28" t="s">
        <v>40</v>
      </c>
      <c r="E163" s="29" t="s">
        <v>37</v>
      </c>
    </row>
    <row r="164" spans="1:5" ht="63.75">
      <c r="A164" s="30" t="s">
        <v>42</v>
      </c>
      <c r="E164" s="31" t="s">
        <v>1122</v>
      </c>
    </row>
    <row r="165" spans="1:5" ht="38.25">
      <c r="A165" t="s">
        <v>44</v>
      </c>
      <c r="E165" s="29" t="s">
        <v>1123</v>
      </c>
    </row>
    <row r="166" spans="1:16" ht="12.75">
      <c r="A166" s="19" t="s">
        <v>35</v>
      </c>
      <c s="23" t="s">
        <v>304</v>
      </c>
      <c s="23" t="s">
        <v>1124</v>
      </c>
      <c s="19" t="s">
        <v>37</v>
      </c>
      <c s="24" t="s">
        <v>1125</v>
      </c>
      <c s="25" t="s">
        <v>48</v>
      </c>
      <c s="26">
        <v>36</v>
      </c>
      <c s="27">
        <v>0</v>
      </c>
      <c s="27">
        <f>ROUND(ROUND(H166,2)*ROUND(G166,3),2)</f>
      </c>
      <c r="O166">
        <f>(I166*21)/100</f>
      </c>
      <c t="s">
        <v>13</v>
      </c>
    </row>
    <row r="167" spans="1:5" ht="12.75">
      <c r="A167" s="28" t="s">
        <v>40</v>
      </c>
      <c r="E167" s="29" t="s">
        <v>37</v>
      </c>
    </row>
    <row r="168" spans="1:5" ht="25.5">
      <c r="A168" s="30" t="s">
        <v>42</v>
      </c>
      <c r="E168" s="31" t="s">
        <v>1126</v>
      </c>
    </row>
    <row r="169" spans="1:5" ht="38.25">
      <c r="A169" t="s">
        <v>44</v>
      </c>
      <c r="E169" s="29" t="s">
        <v>1127</v>
      </c>
    </row>
    <row r="170" spans="1:18" ht="12.75" customHeight="1">
      <c r="A170" s="5" t="s">
        <v>33</v>
      </c>
      <c s="5"/>
      <c s="35" t="s">
        <v>13</v>
      </c>
      <c s="5"/>
      <c s="21" t="s">
        <v>250</v>
      </c>
      <c s="5"/>
      <c s="5"/>
      <c s="5"/>
      <c s="36">
        <f>0+Q170</f>
      </c>
      <c r="O170">
        <f>0+R170</f>
      </c>
      <c r="Q170">
        <f>0+I171+I175+I179</f>
      </c>
      <c>
        <f>0+O171+O175+O179</f>
      </c>
    </row>
    <row r="171" spans="1:16" ht="12.75">
      <c r="A171" s="19" t="s">
        <v>35</v>
      </c>
      <c s="23" t="s">
        <v>307</v>
      </c>
      <c s="23" t="s">
        <v>1128</v>
      </c>
      <c s="19" t="s">
        <v>37</v>
      </c>
      <c s="24" t="s">
        <v>1129</v>
      </c>
      <c s="25" t="s">
        <v>166</v>
      </c>
      <c s="26">
        <v>59.4</v>
      </c>
      <c s="27">
        <v>0</v>
      </c>
      <c s="27">
        <f>ROUND(ROUND(H171,2)*ROUND(G171,3),2)</f>
      </c>
      <c r="O171">
        <f>(I171*21)/100</f>
      </c>
      <c t="s">
        <v>13</v>
      </c>
    </row>
    <row r="172" spans="1:5" ht="12.75">
      <c r="A172" s="28" t="s">
        <v>40</v>
      </c>
      <c r="E172" s="29" t="s">
        <v>37</v>
      </c>
    </row>
    <row r="173" spans="1:5" ht="25.5">
      <c r="A173" s="30" t="s">
        <v>42</v>
      </c>
      <c r="E173" s="31" t="s">
        <v>1130</v>
      </c>
    </row>
    <row r="174" spans="1:5" ht="165.75">
      <c r="A174" t="s">
        <v>44</v>
      </c>
      <c r="E174" s="29" t="s">
        <v>1131</v>
      </c>
    </row>
    <row r="175" spans="1:16" ht="12.75">
      <c r="A175" s="19" t="s">
        <v>35</v>
      </c>
      <c s="23" t="s">
        <v>311</v>
      </c>
      <c s="23" t="s">
        <v>1132</v>
      </c>
      <c s="19" t="s">
        <v>37</v>
      </c>
      <c s="24" t="s">
        <v>1133</v>
      </c>
      <c s="25" t="s">
        <v>48</v>
      </c>
      <c s="26">
        <v>649</v>
      </c>
      <c s="27">
        <v>0</v>
      </c>
      <c s="27">
        <f>ROUND(ROUND(H175,2)*ROUND(G175,3),2)</f>
      </c>
      <c r="O175">
        <f>(I175*21)/100</f>
      </c>
      <c t="s">
        <v>13</v>
      </c>
    </row>
    <row r="176" spans="1:5" ht="12.75">
      <c r="A176" s="28" t="s">
        <v>40</v>
      </c>
      <c r="E176" s="29" t="s">
        <v>37</v>
      </c>
    </row>
    <row r="177" spans="1:5" ht="38.25">
      <c r="A177" s="30" t="s">
        <v>42</v>
      </c>
      <c r="E177" s="31" t="s">
        <v>1134</v>
      </c>
    </row>
    <row r="178" spans="1:5" ht="102">
      <c r="A178" t="s">
        <v>44</v>
      </c>
      <c r="E178" s="29" t="s">
        <v>1135</v>
      </c>
    </row>
    <row r="179" spans="1:16" ht="12.75">
      <c r="A179" s="19" t="s">
        <v>35</v>
      </c>
      <c s="23" t="s">
        <v>314</v>
      </c>
      <c s="23" t="s">
        <v>1136</v>
      </c>
      <c s="19" t="s">
        <v>37</v>
      </c>
      <c s="24" t="s">
        <v>1137</v>
      </c>
      <c s="25" t="s">
        <v>48</v>
      </c>
      <c s="26">
        <v>324.5</v>
      </c>
      <c s="27">
        <v>0</v>
      </c>
      <c s="27">
        <f>ROUND(ROUND(H179,2)*ROUND(G179,3),2)</f>
      </c>
      <c r="O179">
        <f>(I179*21)/100</f>
      </c>
      <c t="s">
        <v>13</v>
      </c>
    </row>
    <row r="180" spans="1:5" ht="12.75">
      <c r="A180" s="28" t="s">
        <v>40</v>
      </c>
      <c r="E180" s="29" t="s">
        <v>37</v>
      </c>
    </row>
    <row r="181" spans="1:5" ht="51">
      <c r="A181" s="30" t="s">
        <v>42</v>
      </c>
      <c r="E181" s="31" t="s">
        <v>1138</v>
      </c>
    </row>
    <row r="182" spans="1:5" ht="102">
      <c r="A182" t="s">
        <v>44</v>
      </c>
      <c r="E182" s="29" t="s">
        <v>1139</v>
      </c>
    </row>
    <row r="183" spans="1:18" ht="12.75" customHeight="1">
      <c r="A183" s="5" t="s">
        <v>33</v>
      </c>
      <c s="5"/>
      <c s="35" t="s">
        <v>12</v>
      </c>
      <c s="5"/>
      <c s="21" t="s">
        <v>268</v>
      </c>
      <c s="5"/>
      <c s="5"/>
      <c s="5"/>
      <c s="36">
        <f>0+Q183</f>
      </c>
      <c r="O183">
        <f>0+R183</f>
      </c>
      <c r="Q183">
        <f>0+I184+I188+I192+I196+I200+I204</f>
      </c>
      <c>
        <f>0+O184+O188+O192+O196+O200+O204</f>
      </c>
    </row>
    <row r="184" spans="1:16" ht="12.75">
      <c r="A184" s="19" t="s">
        <v>35</v>
      </c>
      <c s="23" t="s">
        <v>317</v>
      </c>
      <c s="23" t="s">
        <v>496</v>
      </c>
      <c s="19" t="s">
        <v>37</v>
      </c>
      <c s="24" t="s">
        <v>497</v>
      </c>
      <c s="25" t="s">
        <v>143</v>
      </c>
      <c s="26">
        <v>6.44</v>
      </c>
      <c s="27">
        <v>0</v>
      </c>
      <c s="27">
        <f>ROUND(ROUND(H184,2)*ROUND(G184,3),2)</f>
      </c>
      <c r="O184">
        <f>(I184*21)/100</f>
      </c>
      <c t="s">
        <v>13</v>
      </c>
    </row>
    <row r="185" spans="1:5" ht="12.75">
      <c r="A185" s="28" t="s">
        <v>40</v>
      </c>
      <c r="E185" s="29" t="s">
        <v>37</v>
      </c>
    </row>
    <row r="186" spans="1:5" ht="63.75">
      <c r="A186" s="30" t="s">
        <v>42</v>
      </c>
      <c r="E186" s="31" t="s">
        <v>1140</v>
      </c>
    </row>
    <row r="187" spans="1:5" ht="382.5">
      <c r="A187" t="s">
        <v>44</v>
      </c>
      <c r="E187" s="29" t="s">
        <v>500</v>
      </c>
    </row>
    <row r="188" spans="1:16" ht="12.75">
      <c r="A188" s="19" t="s">
        <v>35</v>
      </c>
      <c s="23" t="s">
        <v>323</v>
      </c>
      <c s="23" t="s">
        <v>276</v>
      </c>
      <c s="19" t="s">
        <v>37</v>
      </c>
      <c s="24" t="s">
        <v>277</v>
      </c>
      <c s="25" t="s">
        <v>113</v>
      </c>
      <c s="26">
        <v>0.869</v>
      </c>
      <c s="27">
        <v>0</v>
      </c>
      <c s="27">
        <f>ROUND(ROUND(H188,2)*ROUND(G188,3),2)</f>
      </c>
      <c r="O188">
        <f>(I188*21)/100</f>
      </c>
      <c t="s">
        <v>13</v>
      </c>
    </row>
    <row r="189" spans="1:5" ht="12.75">
      <c r="A189" s="28" t="s">
        <v>40</v>
      </c>
      <c r="E189" s="29" t="s">
        <v>37</v>
      </c>
    </row>
    <row r="190" spans="1:5" ht="25.5">
      <c r="A190" s="30" t="s">
        <v>42</v>
      </c>
      <c r="E190" s="31" t="s">
        <v>1141</v>
      </c>
    </row>
    <row r="191" spans="1:5" ht="242.25">
      <c r="A191" t="s">
        <v>44</v>
      </c>
      <c r="E191" s="29" t="s">
        <v>280</v>
      </c>
    </row>
    <row r="192" spans="1:16" ht="25.5">
      <c r="A192" s="19" t="s">
        <v>35</v>
      </c>
      <c s="23" t="s">
        <v>329</v>
      </c>
      <c s="23" t="s">
        <v>1142</v>
      </c>
      <c s="19" t="s">
        <v>37</v>
      </c>
      <c s="24" t="s">
        <v>1143</v>
      </c>
      <c s="25" t="s">
        <v>48</v>
      </c>
      <c s="26">
        <v>659.28</v>
      </c>
      <c s="27">
        <v>0</v>
      </c>
      <c s="27">
        <f>ROUND(ROUND(H192,2)*ROUND(G192,3),2)</f>
      </c>
      <c r="O192">
        <f>(I192*21)/100</f>
      </c>
      <c t="s">
        <v>13</v>
      </c>
    </row>
    <row r="193" spans="1:5" ht="12.75">
      <c r="A193" s="28" t="s">
        <v>40</v>
      </c>
      <c r="E193" s="29" t="s">
        <v>37</v>
      </c>
    </row>
    <row r="194" spans="1:5" ht="102">
      <c r="A194" s="30" t="s">
        <v>42</v>
      </c>
      <c r="E194" s="31" t="s">
        <v>1144</v>
      </c>
    </row>
    <row r="195" spans="1:5" ht="114.75">
      <c r="A195" t="s">
        <v>44</v>
      </c>
      <c r="E195" s="29" t="s">
        <v>1145</v>
      </c>
    </row>
    <row r="196" spans="1:16" ht="12.75">
      <c r="A196" s="19" t="s">
        <v>35</v>
      </c>
      <c s="23" t="s">
        <v>332</v>
      </c>
      <c s="23" t="s">
        <v>1146</v>
      </c>
      <c s="19" t="s">
        <v>37</v>
      </c>
      <c s="24" t="s">
        <v>1147</v>
      </c>
      <c s="25" t="s">
        <v>143</v>
      </c>
      <c s="26">
        <v>7.5</v>
      </c>
      <c s="27">
        <v>0</v>
      </c>
      <c s="27">
        <f>ROUND(ROUND(H196,2)*ROUND(G196,3),2)</f>
      </c>
      <c r="O196">
        <f>(I196*21)/100</f>
      </c>
      <c t="s">
        <v>13</v>
      </c>
    </row>
    <row r="197" spans="1:5" ht="12.75">
      <c r="A197" s="28" t="s">
        <v>40</v>
      </c>
      <c r="E197" s="29" t="s">
        <v>37</v>
      </c>
    </row>
    <row r="198" spans="1:5" ht="12.75">
      <c r="A198" s="30" t="s">
        <v>42</v>
      </c>
      <c r="E198" s="31" t="s">
        <v>1148</v>
      </c>
    </row>
    <row r="199" spans="1:5" ht="51">
      <c r="A199" t="s">
        <v>44</v>
      </c>
      <c r="E199" s="29" t="s">
        <v>1149</v>
      </c>
    </row>
    <row r="200" spans="1:16" ht="12.75">
      <c r="A200" s="19" t="s">
        <v>35</v>
      </c>
      <c s="23" t="s">
        <v>337</v>
      </c>
      <c s="23" t="s">
        <v>1150</v>
      </c>
      <c s="19" t="s">
        <v>37</v>
      </c>
      <c s="24" t="s">
        <v>1151</v>
      </c>
      <c s="25" t="s">
        <v>143</v>
      </c>
      <c s="26">
        <v>322.481</v>
      </c>
      <c s="27">
        <v>0</v>
      </c>
      <c s="27">
        <f>ROUND(ROUND(H200,2)*ROUND(G200,3),2)</f>
      </c>
      <c r="O200">
        <f>(I200*21)/100</f>
      </c>
      <c t="s">
        <v>13</v>
      </c>
    </row>
    <row r="201" spans="1:5" ht="12.75">
      <c r="A201" s="28" t="s">
        <v>40</v>
      </c>
      <c r="E201" s="29" t="s">
        <v>37</v>
      </c>
    </row>
    <row r="202" spans="1:5" ht="114.75">
      <c r="A202" s="30" t="s">
        <v>42</v>
      </c>
      <c r="E202" s="31" t="s">
        <v>1152</v>
      </c>
    </row>
    <row r="203" spans="1:5" ht="369.75">
      <c r="A203" t="s">
        <v>44</v>
      </c>
      <c r="E203" s="29" t="s">
        <v>298</v>
      </c>
    </row>
    <row r="204" spans="1:16" ht="12.75">
      <c r="A204" s="19" t="s">
        <v>35</v>
      </c>
      <c s="23" t="s">
        <v>340</v>
      </c>
      <c s="23" t="s">
        <v>1153</v>
      </c>
      <c s="19" t="s">
        <v>37</v>
      </c>
      <c s="24" t="s">
        <v>1154</v>
      </c>
      <c s="25" t="s">
        <v>113</v>
      </c>
      <c s="26">
        <v>58.046</v>
      </c>
      <c s="27">
        <v>0</v>
      </c>
      <c s="27">
        <f>ROUND(ROUND(H204,2)*ROUND(G204,3),2)</f>
      </c>
      <c r="O204">
        <f>(I204*21)/100</f>
      </c>
      <c t="s">
        <v>13</v>
      </c>
    </row>
    <row r="205" spans="1:5" ht="12.75">
      <c r="A205" s="28" t="s">
        <v>40</v>
      </c>
      <c r="E205" s="29" t="s">
        <v>37</v>
      </c>
    </row>
    <row r="206" spans="1:5" ht="25.5">
      <c r="A206" s="30" t="s">
        <v>42</v>
      </c>
      <c r="E206" s="31" t="s">
        <v>1155</v>
      </c>
    </row>
    <row r="207" spans="1:5" ht="267.75">
      <c r="A207" t="s">
        <v>44</v>
      </c>
      <c r="E207" s="29" t="s">
        <v>495</v>
      </c>
    </row>
    <row r="208" spans="1:18" ht="12.75" customHeight="1">
      <c r="A208" s="5" t="s">
        <v>33</v>
      </c>
      <c s="5"/>
      <c s="35" t="s">
        <v>23</v>
      </c>
      <c s="5"/>
      <c s="21" t="s">
        <v>292</v>
      </c>
      <c s="5"/>
      <c s="5"/>
      <c s="5"/>
      <c s="36">
        <f>0+Q208</f>
      </c>
      <c r="O208">
        <f>0+R208</f>
      </c>
      <c r="Q208">
        <f>0+I209+I213+I217+I221+I225+I229+I233+I237+I241</f>
      </c>
      <c>
        <f>0+O209+O213+O217+O221+O225+O229+O233+O237+O241</f>
      </c>
    </row>
    <row r="209" spans="1:16" ht="12.75">
      <c r="A209" s="19" t="s">
        <v>35</v>
      </c>
      <c s="23" t="s">
        <v>343</v>
      </c>
      <c s="23" t="s">
        <v>502</v>
      </c>
      <c s="19" t="s">
        <v>37</v>
      </c>
      <c s="24" t="s">
        <v>503</v>
      </c>
      <c s="25" t="s">
        <v>143</v>
      </c>
      <c s="26">
        <v>64.756</v>
      </c>
      <c s="27">
        <v>0</v>
      </c>
      <c s="27">
        <f>ROUND(ROUND(H209,2)*ROUND(G209,3),2)</f>
      </c>
      <c r="O209">
        <f>(I209*21)/100</f>
      </c>
      <c t="s">
        <v>13</v>
      </c>
    </row>
    <row r="210" spans="1:5" ht="12.75">
      <c r="A210" s="28" t="s">
        <v>40</v>
      </c>
      <c r="E210" s="29" t="s">
        <v>37</v>
      </c>
    </row>
    <row r="211" spans="1:5" ht="102">
      <c r="A211" s="30" t="s">
        <v>42</v>
      </c>
      <c r="E211" s="31" t="s">
        <v>1156</v>
      </c>
    </row>
    <row r="212" spans="1:5" ht="369.75">
      <c r="A212" t="s">
        <v>44</v>
      </c>
      <c r="E212" s="29" t="s">
        <v>298</v>
      </c>
    </row>
    <row r="213" spans="1:16" ht="12.75">
      <c r="A213" s="19" t="s">
        <v>35</v>
      </c>
      <c s="23" t="s">
        <v>349</v>
      </c>
      <c s="23" t="s">
        <v>1157</v>
      </c>
      <c s="19" t="s">
        <v>37</v>
      </c>
      <c s="24" t="s">
        <v>1158</v>
      </c>
      <c s="25" t="s">
        <v>143</v>
      </c>
      <c s="26">
        <v>81.4</v>
      </c>
      <c s="27">
        <v>0</v>
      </c>
      <c s="27">
        <f>ROUND(ROUND(H213,2)*ROUND(G213,3),2)</f>
      </c>
      <c r="O213">
        <f>(I213*21)/100</f>
      </c>
      <c t="s">
        <v>13</v>
      </c>
    </row>
    <row r="214" spans="1:5" ht="12.75">
      <c r="A214" s="28" t="s">
        <v>40</v>
      </c>
      <c r="E214" s="29" t="s">
        <v>37</v>
      </c>
    </row>
    <row r="215" spans="1:5" ht="76.5">
      <c r="A215" s="30" t="s">
        <v>42</v>
      </c>
      <c r="E215" s="31" t="s">
        <v>1159</v>
      </c>
    </row>
    <row r="216" spans="1:5" ht="369.75">
      <c r="A216" t="s">
        <v>44</v>
      </c>
      <c r="E216" s="29" t="s">
        <v>298</v>
      </c>
    </row>
    <row r="217" spans="1:16" ht="12.75">
      <c r="A217" s="19" t="s">
        <v>35</v>
      </c>
      <c s="23" t="s">
        <v>351</v>
      </c>
      <c s="23" t="s">
        <v>1160</v>
      </c>
      <c s="19" t="s">
        <v>37</v>
      </c>
      <c s="24" t="s">
        <v>1161</v>
      </c>
      <c s="25" t="s">
        <v>143</v>
      </c>
      <c s="26">
        <v>27.98</v>
      </c>
      <c s="27">
        <v>0</v>
      </c>
      <c s="27">
        <f>ROUND(ROUND(H217,2)*ROUND(G217,3),2)</f>
      </c>
      <c r="O217">
        <f>(I217*21)/100</f>
      </c>
      <c t="s">
        <v>13</v>
      </c>
    </row>
    <row r="218" spans="1:5" ht="12.75">
      <c r="A218" s="28" t="s">
        <v>40</v>
      </c>
      <c r="E218" s="29" t="s">
        <v>37</v>
      </c>
    </row>
    <row r="219" spans="1:5" ht="76.5">
      <c r="A219" s="30" t="s">
        <v>42</v>
      </c>
      <c r="E219" s="31" t="s">
        <v>1162</v>
      </c>
    </row>
    <row r="220" spans="1:5" ht="38.25">
      <c r="A220" t="s">
        <v>44</v>
      </c>
      <c r="E220" s="29" t="s">
        <v>515</v>
      </c>
    </row>
    <row r="221" spans="1:16" ht="12.75">
      <c r="A221" s="19" t="s">
        <v>35</v>
      </c>
      <c s="23" t="s">
        <v>356</v>
      </c>
      <c s="23" t="s">
        <v>1163</v>
      </c>
      <c s="19" t="s">
        <v>37</v>
      </c>
      <c s="24" t="s">
        <v>1164</v>
      </c>
      <c s="25" t="s">
        <v>143</v>
      </c>
      <c s="26">
        <v>15.984</v>
      </c>
      <c s="27">
        <v>0</v>
      </c>
      <c s="27">
        <f>ROUND(ROUND(H221,2)*ROUND(G221,3),2)</f>
      </c>
      <c r="O221">
        <f>(I221*21)/100</f>
      </c>
      <c t="s">
        <v>13</v>
      </c>
    </row>
    <row r="222" spans="1:5" ht="12.75">
      <c r="A222" s="28" t="s">
        <v>40</v>
      </c>
      <c r="E222" s="29" t="s">
        <v>37</v>
      </c>
    </row>
    <row r="223" spans="1:5" ht="51">
      <c r="A223" s="30" t="s">
        <v>42</v>
      </c>
      <c r="E223" s="31" t="s">
        <v>1165</v>
      </c>
    </row>
    <row r="224" spans="1:5" ht="25.5">
      <c r="A224" t="s">
        <v>44</v>
      </c>
      <c r="E224" s="29" t="s">
        <v>1166</v>
      </c>
    </row>
    <row r="225" spans="1:16" ht="12.75">
      <c r="A225" s="19" t="s">
        <v>35</v>
      </c>
      <c s="23" t="s">
        <v>361</v>
      </c>
      <c s="23" t="s">
        <v>1167</v>
      </c>
      <c s="19" t="s">
        <v>37</v>
      </c>
      <c s="24" t="s">
        <v>1168</v>
      </c>
      <c s="25" t="s">
        <v>143</v>
      </c>
      <c s="26">
        <v>233.154</v>
      </c>
      <c s="27">
        <v>0</v>
      </c>
      <c s="27">
        <f>ROUND(ROUND(H225,2)*ROUND(G225,3),2)</f>
      </c>
      <c r="O225">
        <f>(I225*21)/100</f>
      </c>
      <c t="s">
        <v>13</v>
      </c>
    </row>
    <row r="226" spans="1:5" ht="12.75">
      <c r="A226" s="28" t="s">
        <v>40</v>
      </c>
      <c r="E226" s="29" t="s">
        <v>37</v>
      </c>
    </row>
    <row r="227" spans="1:5" ht="89.25">
      <c r="A227" s="30" t="s">
        <v>42</v>
      </c>
      <c r="E227" s="31" t="s">
        <v>1169</v>
      </c>
    </row>
    <row r="228" spans="1:5" ht="38.25">
      <c r="A228" t="s">
        <v>44</v>
      </c>
      <c r="E228" s="29" t="s">
        <v>515</v>
      </c>
    </row>
    <row r="229" spans="1:16" ht="25.5">
      <c r="A229" s="19" t="s">
        <v>35</v>
      </c>
      <c s="23" t="s">
        <v>366</v>
      </c>
      <c s="23" t="s">
        <v>1170</v>
      </c>
      <c s="19" t="s">
        <v>37</v>
      </c>
      <c s="24" t="s">
        <v>1171</v>
      </c>
      <c s="25" t="s">
        <v>143</v>
      </c>
      <c s="26">
        <v>1826.74</v>
      </c>
      <c s="27">
        <v>0</v>
      </c>
      <c s="27">
        <f>ROUND(ROUND(H229,2)*ROUND(G229,3),2)</f>
      </c>
      <c r="O229">
        <f>(I229*21)/100</f>
      </c>
      <c t="s">
        <v>13</v>
      </c>
    </row>
    <row r="230" spans="1:5" ht="12.75">
      <c r="A230" s="28" t="s">
        <v>40</v>
      </c>
      <c r="E230" s="29" t="s">
        <v>37</v>
      </c>
    </row>
    <row r="231" spans="1:5" ht="102">
      <c r="A231" s="30" t="s">
        <v>42</v>
      </c>
      <c r="E231" s="31" t="s">
        <v>1172</v>
      </c>
    </row>
    <row r="232" spans="1:5" ht="38.25">
      <c r="A232" t="s">
        <v>44</v>
      </c>
      <c r="E232" s="29" t="s">
        <v>515</v>
      </c>
    </row>
    <row r="233" spans="1:16" ht="12.75">
      <c r="A233" s="19" t="s">
        <v>35</v>
      </c>
      <c s="23" t="s">
        <v>371</v>
      </c>
      <c s="23" t="s">
        <v>1173</v>
      </c>
      <c s="19" t="s">
        <v>37</v>
      </c>
      <c s="24" t="s">
        <v>1174</v>
      </c>
      <c s="25" t="s">
        <v>143</v>
      </c>
      <c s="26">
        <v>268.44</v>
      </c>
      <c s="27">
        <v>0</v>
      </c>
      <c s="27">
        <f>ROUND(ROUND(H233,2)*ROUND(G233,3),2)</f>
      </c>
      <c r="O233">
        <f>(I233*21)/100</f>
      </c>
      <c t="s">
        <v>13</v>
      </c>
    </row>
    <row r="234" spans="1:5" ht="12.75">
      <c r="A234" s="28" t="s">
        <v>40</v>
      </c>
      <c r="E234" s="29" t="s">
        <v>37</v>
      </c>
    </row>
    <row r="235" spans="1:5" ht="114.75">
      <c r="A235" s="30" t="s">
        <v>42</v>
      </c>
      <c r="E235" s="31" t="s">
        <v>1175</v>
      </c>
    </row>
    <row r="236" spans="1:5" ht="51">
      <c r="A236" t="s">
        <v>44</v>
      </c>
      <c r="E236" s="29" t="s">
        <v>1176</v>
      </c>
    </row>
    <row r="237" spans="1:16" ht="12.75">
      <c r="A237" s="19" t="s">
        <v>35</v>
      </c>
      <c s="23" t="s">
        <v>377</v>
      </c>
      <c s="23" t="s">
        <v>516</v>
      </c>
      <c s="19" t="s">
        <v>37</v>
      </c>
      <c s="24" t="s">
        <v>517</v>
      </c>
      <c s="25" t="s">
        <v>143</v>
      </c>
      <c s="26">
        <v>24.8</v>
      </c>
      <c s="27">
        <v>0</v>
      </c>
      <c s="27">
        <f>ROUND(ROUND(H237,2)*ROUND(G237,3),2)</f>
      </c>
      <c r="O237">
        <f>(I237*21)/100</f>
      </c>
      <c t="s">
        <v>13</v>
      </c>
    </row>
    <row r="238" spans="1:5" ht="12.75">
      <c r="A238" s="28" t="s">
        <v>40</v>
      </c>
      <c r="E238" s="29" t="s">
        <v>37</v>
      </c>
    </row>
    <row r="239" spans="1:5" ht="63.75">
      <c r="A239" s="30" t="s">
        <v>42</v>
      </c>
      <c r="E239" s="31" t="s">
        <v>1177</v>
      </c>
    </row>
    <row r="240" spans="1:5" ht="102">
      <c r="A240" t="s">
        <v>44</v>
      </c>
      <c r="E240" s="29" t="s">
        <v>519</v>
      </c>
    </row>
    <row r="241" spans="1:16" ht="12.75">
      <c r="A241" s="19" t="s">
        <v>35</v>
      </c>
      <c s="23" t="s">
        <v>382</v>
      </c>
      <c s="23" t="s">
        <v>520</v>
      </c>
      <c s="19" t="s">
        <v>37</v>
      </c>
      <c s="24" t="s">
        <v>521</v>
      </c>
      <c s="25" t="s">
        <v>143</v>
      </c>
      <c s="26">
        <v>21.95</v>
      </c>
      <c s="27">
        <v>0</v>
      </c>
      <c s="27">
        <f>ROUND(ROUND(H241,2)*ROUND(G241,3),2)</f>
      </c>
      <c r="O241">
        <f>(I241*21)/100</f>
      </c>
      <c t="s">
        <v>13</v>
      </c>
    </row>
    <row r="242" spans="1:5" ht="12.75">
      <c r="A242" s="28" t="s">
        <v>40</v>
      </c>
      <c r="E242" s="29" t="s">
        <v>37</v>
      </c>
    </row>
    <row r="243" spans="1:5" ht="63.75">
      <c r="A243" s="30" t="s">
        <v>42</v>
      </c>
      <c r="E243" s="31" t="s">
        <v>1178</v>
      </c>
    </row>
    <row r="244" spans="1:5" ht="357">
      <c r="A244" t="s">
        <v>44</v>
      </c>
      <c r="E244" s="29" t="s">
        <v>524</v>
      </c>
    </row>
    <row r="245" spans="1:18" ht="12.75" customHeight="1">
      <c r="A245" s="5" t="s">
        <v>33</v>
      </c>
      <c s="5"/>
      <c s="35" t="s">
        <v>25</v>
      </c>
      <c s="5"/>
      <c s="21" t="s">
        <v>110</v>
      </c>
      <c s="5"/>
      <c s="5"/>
      <c s="5"/>
      <c s="36">
        <f>0+Q245</f>
      </c>
      <c r="O245">
        <f>0+R245</f>
      </c>
      <c r="Q245">
        <f>0+I246+I250+I254+I258+I262+I266+I270</f>
      </c>
      <c>
        <f>0+O246+O250+O254+O258+O262+O266+O270</f>
      </c>
    </row>
    <row r="246" spans="1:16" ht="12.75">
      <c r="A246" s="19" t="s">
        <v>35</v>
      </c>
      <c s="23" t="s">
        <v>388</v>
      </c>
      <c s="23" t="s">
        <v>308</v>
      </c>
      <c s="19" t="s">
        <v>37</v>
      </c>
      <c s="24" t="s">
        <v>309</v>
      </c>
      <c s="25" t="s">
        <v>48</v>
      </c>
      <c s="26">
        <v>76.8</v>
      </c>
      <c s="27">
        <v>0</v>
      </c>
      <c s="27">
        <f>ROUND(ROUND(H246,2)*ROUND(G246,3),2)</f>
      </c>
      <c r="O246">
        <f>(I246*21)/100</f>
      </c>
      <c t="s">
        <v>13</v>
      </c>
    </row>
    <row r="247" spans="1:5" ht="12.75">
      <c r="A247" s="28" t="s">
        <v>40</v>
      </c>
      <c r="E247" s="29" t="s">
        <v>37</v>
      </c>
    </row>
    <row r="248" spans="1:5" ht="63.75">
      <c r="A248" s="30" t="s">
        <v>42</v>
      </c>
      <c r="E248" s="31" t="s">
        <v>1179</v>
      </c>
    </row>
    <row r="249" spans="1:5" ht="51">
      <c r="A249" t="s">
        <v>44</v>
      </c>
      <c r="E249" s="29" t="s">
        <v>303</v>
      </c>
    </row>
    <row r="250" spans="1:16" ht="12.75">
      <c r="A250" s="19" t="s">
        <v>35</v>
      </c>
      <c s="23" t="s">
        <v>394</v>
      </c>
      <c s="23" t="s">
        <v>1180</v>
      </c>
      <c s="19" t="s">
        <v>37</v>
      </c>
      <c s="24" t="s">
        <v>1181</v>
      </c>
      <c s="25" t="s">
        <v>143</v>
      </c>
      <c s="26">
        <v>36</v>
      </c>
      <c s="27">
        <v>0</v>
      </c>
      <c s="27">
        <f>ROUND(ROUND(H250,2)*ROUND(G250,3),2)</f>
      </c>
      <c r="O250">
        <f>(I250*21)/100</f>
      </c>
      <c t="s">
        <v>13</v>
      </c>
    </row>
    <row r="251" spans="1:5" ht="12.75">
      <c r="A251" s="28" t="s">
        <v>40</v>
      </c>
      <c r="E251" s="29" t="s">
        <v>37</v>
      </c>
    </row>
    <row r="252" spans="1:5" ht="25.5">
      <c r="A252" s="30" t="s">
        <v>42</v>
      </c>
      <c r="E252" s="31" t="s">
        <v>1182</v>
      </c>
    </row>
    <row r="253" spans="1:5" ht="38.25">
      <c r="A253" t="s">
        <v>44</v>
      </c>
      <c r="E253" s="29" t="s">
        <v>322</v>
      </c>
    </row>
    <row r="254" spans="1:16" ht="12.75">
      <c r="A254" s="19" t="s">
        <v>35</v>
      </c>
      <c s="23" t="s">
        <v>400</v>
      </c>
      <c s="23" t="s">
        <v>1183</v>
      </c>
      <c s="19" t="s">
        <v>37</v>
      </c>
      <c s="24" t="s">
        <v>1184</v>
      </c>
      <c s="25" t="s">
        <v>48</v>
      </c>
      <c s="26">
        <v>120</v>
      </c>
      <c s="27">
        <v>0</v>
      </c>
      <c s="27">
        <f>ROUND(ROUND(H254,2)*ROUND(G254,3),2)</f>
      </c>
      <c r="O254">
        <f>(I254*21)/100</f>
      </c>
      <c t="s">
        <v>13</v>
      </c>
    </row>
    <row r="255" spans="1:5" ht="12.75">
      <c r="A255" s="28" t="s">
        <v>40</v>
      </c>
      <c r="E255" s="29" t="s">
        <v>37</v>
      </c>
    </row>
    <row r="256" spans="1:5" ht="38.25">
      <c r="A256" s="30" t="s">
        <v>42</v>
      </c>
      <c r="E256" s="31" t="s">
        <v>1185</v>
      </c>
    </row>
    <row r="257" spans="1:5" ht="38.25">
      <c r="A257" t="s">
        <v>44</v>
      </c>
      <c r="E257" s="29" t="s">
        <v>322</v>
      </c>
    </row>
    <row r="258" spans="1:16" ht="12.75">
      <c r="A258" s="19" t="s">
        <v>35</v>
      </c>
      <c s="23" t="s">
        <v>406</v>
      </c>
      <c s="23" t="s">
        <v>1186</v>
      </c>
      <c s="19" t="s">
        <v>37</v>
      </c>
      <c s="24" t="s">
        <v>1187</v>
      </c>
      <c s="25" t="s">
        <v>48</v>
      </c>
      <c s="26">
        <v>432.6</v>
      </c>
      <c s="27">
        <v>0</v>
      </c>
      <c s="27">
        <f>ROUND(ROUND(H258,2)*ROUND(G258,3),2)</f>
      </c>
      <c r="O258">
        <f>(I258*21)/100</f>
      </c>
      <c t="s">
        <v>13</v>
      </c>
    </row>
    <row r="259" spans="1:5" ht="12.75">
      <c r="A259" s="28" t="s">
        <v>40</v>
      </c>
      <c r="E259" s="29" t="s">
        <v>37</v>
      </c>
    </row>
    <row r="260" spans="1:5" ht="12.75">
      <c r="A260" s="30" t="s">
        <v>42</v>
      </c>
      <c r="E260" s="31" t="s">
        <v>1188</v>
      </c>
    </row>
    <row r="261" spans="1:5" ht="51">
      <c r="A261" t="s">
        <v>44</v>
      </c>
      <c r="E261" s="29" t="s">
        <v>328</v>
      </c>
    </row>
    <row r="262" spans="1:16" ht="12.75">
      <c r="A262" s="19" t="s">
        <v>35</v>
      </c>
      <c s="23" t="s">
        <v>409</v>
      </c>
      <c s="23" t="s">
        <v>1189</v>
      </c>
      <c s="19" t="s">
        <v>37</v>
      </c>
      <c s="24" t="s">
        <v>1190</v>
      </c>
      <c s="25" t="s">
        <v>48</v>
      </c>
      <c s="26">
        <v>210</v>
      </c>
      <c s="27">
        <v>0</v>
      </c>
      <c s="27">
        <f>ROUND(ROUND(H262,2)*ROUND(G262,3),2)</f>
      </c>
      <c r="O262">
        <f>(I262*21)/100</f>
      </c>
      <c t="s">
        <v>13</v>
      </c>
    </row>
    <row r="263" spans="1:5" ht="12.75">
      <c r="A263" s="28" t="s">
        <v>40</v>
      </c>
      <c r="E263" s="29" t="s">
        <v>37</v>
      </c>
    </row>
    <row r="264" spans="1:5" ht="12.75">
      <c r="A264" s="30" t="s">
        <v>42</v>
      </c>
      <c r="E264" s="31" t="s">
        <v>1191</v>
      </c>
    </row>
    <row r="265" spans="1:5" ht="140.25">
      <c r="A265" t="s">
        <v>44</v>
      </c>
      <c r="E265" s="29" t="s">
        <v>348</v>
      </c>
    </row>
    <row r="266" spans="1:16" ht="12.75">
      <c r="A266" s="19" t="s">
        <v>35</v>
      </c>
      <c s="23" t="s">
        <v>415</v>
      </c>
      <c s="23" t="s">
        <v>352</v>
      </c>
      <c s="19" t="s">
        <v>37</v>
      </c>
      <c s="24" t="s">
        <v>353</v>
      </c>
      <c s="25" t="s">
        <v>48</v>
      </c>
      <c s="26">
        <v>214.2</v>
      </c>
      <c s="27">
        <v>0</v>
      </c>
      <c s="27">
        <f>ROUND(ROUND(H266,2)*ROUND(G266,3),2)</f>
      </c>
      <c r="O266">
        <f>(I266*21)/100</f>
      </c>
      <c t="s">
        <v>13</v>
      </c>
    </row>
    <row r="267" spans="1:5" ht="12.75">
      <c r="A267" s="28" t="s">
        <v>40</v>
      </c>
      <c r="E267" s="29" t="s">
        <v>37</v>
      </c>
    </row>
    <row r="268" spans="1:5" ht="12.75">
      <c r="A268" s="30" t="s">
        <v>42</v>
      </c>
      <c r="E268" s="31" t="s">
        <v>1192</v>
      </c>
    </row>
    <row r="269" spans="1:5" ht="140.25">
      <c r="A269" t="s">
        <v>44</v>
      </c>
      <c r="E269" s="29" t="s">
        <v>348</v>
      </c>
    </row>
    <row r="270" spans="1:16" ht="12.75">
      <c r="A270" s="19" t="s">
        <v>35</v>
      </c>
      <c s="23" t="s">
        <v>421</v>
      </c>
      <c s="23" t="s">
        <v>1193</v>
      </c>
      <c s="19" t="s">
        <v>37</v>
      </c>
      <c s="24" t="s">
        <v>1194</v>
      </c>
      <c s="25" t="s">
        <v>48</v>
      </c>
      <c s="26">
        <v>218.4</v>
      </c>
      <c s="27">
        <v>0</v>
      </c>
      <c s="27">
        <f>ROUND(ROUND(H270,2)*ROUND(G270,3),2)</f>
      </c>
      <c r="O270">
        <f>(I270*21)/100</f>
      </c>
      <c t="s">
        <v>13</v>
      </c>
    </row>
    <row r="271" spans="1:5" ht="12.75">
      <c r="A271" s="28" t="s">
        <v>40</v>
      </c>
      <c r="E271" s="29" t="s">
        <v>37</v>
      </c>
    </row>
    <row r="272" spans="1:5" ht="12.75">
      <c r="A272" s="30" t="s">
        <v>42</v>
      </c>
      <c r="E272" s="31" t="s">
        <v>1195</v>
      </c>
    </row>
    <row r="273" spans="1:5" ht="140.25">
      <c r="A273" t="s">
        <v>44</v>
      </c>
      <c r="E273" s="29" t="s">
        <v>348</v>
      </c>
    </row>
    <row r="274" spans="1:18" ht="12.75" customHeight="1">
      <c r="A274" s="5" t="s">
        <v>33</v>
      </c>
      <c s="5"/>
      <c s="35" t="s">
        <v>64</v>
      </c>
      <c s="5"/>
      <c s="21" t="s">
        <v>525</v>
      </c>
      <c s="5"/>
      <c s="5"/>
      <c s="5"/>
      <c s="36">
        <f>0+Q274</f>
      </c>
      <c r="O274">
        <f>0+R274</f>
      </c>
      <c r="Q274">
        <f>0+I275+I279+I283+I287</f>
      </c>
      <c>
        <f>0+O275+O279+O283+O287</f>
      </c>
    </row>
    <row r="275" spans="1:16" ht="25.5">
      <c r="A275" s="19" t="s">
        <v>35</v>
      </c>
      <c s="23" t="s">
        <v>427</v>
      </c>
      <c s="23" t="s">
        <v>531</v>
      </c>
      <c s="19" t="s">
        <v>37</v>
      </c>
      <c s="24" t="s">
        <v>532</v>
      </c>
      <c s="25" t="s">
        <v>48</v>
      </c>
      <c s="26">
        <v>284.649</v>
      </c>
      <c s="27">
        <v>0</v>
      </c>
      <c s="27">
        <f>ROUND(ROUND(H275,2)*ROUND(G275,3),2)</f>
      </c>
      <c r="O275">
        <f>(I275*21)/100</f>
      </c>
      <c t="s">
        <v>13</v>
      </c>
    </row>
    <row r="276" spans="1:5" ht="12.75">
      <c r="A276" s="28" t="s">
        <v>40</v>
      </c>
      <c r="E276" s="29" t="s">
        <v>37</v>
      </c>
    </row>
    <row r="277" spans="1:5" ht="89.25">
      <c r="A277" s="30" t="s">
        <v>42</v>
      </c>
      <c r="E277" s="31" t="s">
        <v>1196</v>
      </c>
    </row>
    <row r="278" spans="1:5" ht="191.25">
      <c r="A278" t="s">
        <v>44</v>
      </c>
      <c r="E278" s="29" t="s">
        <v>530</v>
      </c>
    </row>
    <row r="279" spans="1:16" ht="25.5">
      <c r="A279" s="19" t="s">
        <v>35</v>
      </c>
      <c s="23" t="s">
        <v>430</v>
      </c>
      <c s="23" t="s">
        <v>1197</v>
      </c>
      <c s="19" t="s">
        <v>37</v>
      </c>
      <c s="24" t="s">
        <v>1198</v>
      </c>
      <c s="25" t="s">
        <v>48</v>
      </c>
      <c s="26">
        <v>116.45</v>
      </c>
      <c s="27">
        <v>0</v>
      </c>
      <c s="27">
        <f>ROUND(ROUND(H279,2)*ROUND(G279,3),2)</f>
      </c>
      <c r="O279">
        <f>(I279*21)/100</f>
      </c>
      <c t="s">
        <v>13</v>
      </c>
    </row>
    <row r="280" spans="1:5" ht="12.75">
      <c r="A280" s="28" t="s">
        <v>40</v>
      </c>
      <c r="E280" s="29" t="s">
        <v>37</v>
      </c>
    </row>
    <row r="281" spans="1:5" ht="25.5">
      <c r="A281" s="30" t="s">
        <v>42</v>
      </c>
      <c r="E281" s="31" t="s">
        <v>1199</v>
      </c>
    </row>
    <row r="282" spans="1:5" ht="204">
      <c r="A282" t="s">
        <v>44</v>
      </c>
      <c r="E282" s="29" t="s">
        <v>1200</v>
      </c>
    </row>
    <row r="283" spans="1:16" ht="12.75">
      <c r="A283" s="19" t="s">
        <v>35</v>
      </c>
      <c s="23" t="s">
        <v>436</v>
      </c>
      <c s="23" t="s">
        <v>535</v>
      </c>
      <c s="19" t="s">
        <v>37</v>
      </c>
      <c s="24" t="s">
        <v>536</v>
      </c>
      <c s="25" t="s">
        <v>48</v>
      </c>
      <c s="26">
        <v>546.424</v>
      </c>
      <c s="27">
        <v>0</v>
      </c>
      <c s="27">
        <f>ROUND(ROUND(H283,2)*ROUND(G283,3),2)</f>
      </c>
      <c r="O283">
        <f>(I283*21)/100</f>
      </c>
      <c t="s">
        <v>13</v>
      </c>
    </row>
    <row r="284" spans="1:5" ht="12.75">
      <c r="A284" s="28" t="s">
        <v>40</v>
      </c>
      <c r="E284" s="29" t="s">
        <v>37</v>
      </c>
    </row>
    <row r="285" spans="1:5" ht="165.75">
      <c r="A285" s="30" t="s">
        <v>42</v>
      </c>
      <c r="E285" s="31" t="s">
        <v>1201</v>
      </c>
    </row>
    <row r="286" spans="1:5" ht="38.25">
      <c r="A286" t="s">
        <v>44</v>
      </c>
      <c r="E286" s="29" t="s">
        <v>538</v>
      </c>
    </row>
    <row r="287" spans="1:16" ht="12.75">
      <c r="A287" s="19" t="s">
        <v>35</v>
      </c>
      <c s="23" t="s">
        <v>441</v>
      </c>
      <c s="23" t="s">
        <v>1202</v>
      </c>
      <c s="19" t="s">
        <v>37</v>
      </c>
      <c s="24" t="s">
        <v>1203</v>
      </c>
      <c s="25" t="s">
        <v>48</v>
      </c>
      <c s="26">
        <v>45.8</v>
      </c>
      <c s="27">
        <v>0</v>
      </c>
      <c s="27">
        <f>ROUND(ROUND(H287,2)*ROUND(G287,3),2)</f>
      </c>
      <c r="O287">
        <f>(I287*21)/100</f>
      </c>
      <c t="s">
        <v>13</v>
      </c>
    </row>
    <row r="288" spans="1:5" ht="12.75">
      <c r="A288" s="28" t="s">
        <v>40</v>
      </c>
      <c r="E288" s="29" t="s">
        <v>37</v>
      </c>
    </row>
    <row r="289" spans="1:5" ht="12.75">
      <c r="A289" s="30" t="s">
        <v>42</v>
      </c>
      <c r="E289" s="31" t="s">
        <v>1204</v>
      </c>
    </row>
    <row r="290" spans="1:5" ht="51">
      <c r="A290" t="s">
        <v>44</v>
      </c>
      <c r="E290" s="29" t="s">
        <v>1205</v>
      </c>
    </row>
    <row r="291" spans="1:18" ht="12.75" customHeight="1">
      <c r="A291" s="5" t="s">
        <v>33</v>
      </c>
      <c s="5"/>
      <c s="35" t="s">
        <v>69</v>
      </c>
      <c s="5"/>
      <c s="21" t="s">
        <v>539</v>
      </c>
      <c s="5"/>
      <c s="5"/>
      <c s="5"/>
      <c s="36">
        <f>0+Q291</f>
      </c>
      <c r="O291">
        <f>0+R291</f>
      </c>
      <c r="Q291">
        <f>0+I292</f>
      </c>
      <c>
        <f>0+O292</f>
      </c>
    </row>
    <row r="292" spans="1:16" ht="12.75">
      <c r="A292" s="19" t="s">
        <v>35</v>
      </c>
      <c s="23" t="s">
        <v>447</v>
      </c>
      <c s="23" t="s">
        <v>1206</v>
      </c>
      <c s="19" t="s">
        <v>37</v>
      </c>
      <c s="24" t="s">
        <v>1207</v>
      </c>
      <c s="25" t="s">
        <v>166</v>
      </c>
      <c s="26">
        <v>2.7</v>
      </c>
      <c s="27">
        <v>0</v>
      </c>
      <c s="27">
        <f>ROUND(ROUND(H292,2)*ROUND(G292,3),2)</f>
      </c>
      <c r="O292">
        <f>(I292*21)/100</f>
      </c>
      <c t="s">
        <v>13</v>
      </c>
    </row>
    <row r="293" spans="1:5" ht="12.75">
      <c r="A293" s="28" t="s">
        <v>40</v>
      </c>
      <c r="E293" s="29" t="s">
        <v>37</v>
      </c>
    </row>
    <row r="294" spans="1:5" ht="12.75">
      <c r="A294" s="30" t="s">
        <v>42</v>
      </c>
      <c r="E294" s="31" t="s">
        <v>1208</v>
      </c>
    </row>
    <row r="295" spans="1:5" ht="255">
      <c r="A295" t="s">
        <v>44</v>
      </c>
      <c r="E295" s="29" t="s">
        <v>543</v>
      </c>
    </row>
    <row r="296" spans="1:18" ht="12.75" customHeight="1">
      <c r="A296" s="5" t="s">
        <v>33</v>
      </c>
      <c s="5"/>
      <c s="35" t="s">
        <v>30</v>
      </c>
      <c s="5"/>
      <c s="21" t="s">
        <v>387</v>
      </c>
      <c s="5"/>
      <c s="5"/>
      <c s="5"/>
      <c s="36">
        <f>0+Q296</f>
      </c>
      <c r="O296">
        <f>0+R296</f>
      </c>
      <c r="Q296">
        <f>0+I297+I301+I305+I309+I313+I317+I321+I325+I329+I333+I337+I341+I345+I349+I353</f>
      </c>
      <c>
        <f>0+O297+O301+O305+O309+O313+O317+O321+O325+O329+O333+O337+O341+O345+O349+O353</f>
      </c>
    </row>
    <row r="297" spans="1:16" ht="12.75">
      <c r="A297" s="19" t="s">
        <v>35</v>
      </c>
      <c s="23" t="s">
        <v>450</v>
      </c>
      <c s="23" t="s">
        <v>1209</v>
      </c>
      <c s="19" t="s">
        <v>37</v>
      </c>
      <c s="24" t="s">
        <v>1210</v>
      </c>
      <c s="25" t="s">
        <v>166</v>
      </c>
      <c s="26">
        <v>28</v>
      </c>
      <c s="27">
        <v>0</v>
      </c>
      <c s="27">
        <f>ROUND(ROUND(H297,2)*ROUND(G297,3),2)</f>
      </c>
      <c r="O297">
        <f>(I297*21)/100</f>
      </c>
      <c t="s">
        <v>13</v>
      </c>
    </row>
    <row r="298" spans="1:5" ht="12.75">
      <c r="A298" s="28" t="s">
        <v>40</v>
      </c>
      <c r="E298" s="29" t="s">
        <v>37</v>
      </c>
    </row>
    <row r="299" spans="1:5" ht="51">
      <c r="A299" s="30" t="s">
        <v>42</v>
      </c>
      <c r="E299" s="31" t="s">
        <v>1211</v>
      </c>
    </row>
    <row r="300" spans="1:5" ht="63.75">
      <c r="A300" t="s">
        <v>44</v>
      </c>
      <c r="E300" s="29" t="s">
        <v>1212</v>
      </c>
    </row>
    <row r="301" spans="1:16" ht="25.5">
      <c r="A301" s="19" t="s">
        <v>35</v>
      </c>
      <c s="23" t="s">
        <v>456</v>
      </c>
      <c s="23" t="s">
        <v>1213</v>
      </c>
      <c s="19" t="s">
        <v>37</v>
      </c>
      <c s="24" t="s">
        <v>1214</v>
      </c>
      <c s="25" t="s">
        <v>166</v>
      </c>
      <c s="26">
        <v>92</v>
      </c>
      <c s="27">
        <v>0</v>
      </c>
      <c s="27">
        <f>ROUND(ROUND(H301,2)*ROUND(G301,3),2)</f>
      </c>
      <c r="O301">
        <f>(I301*21)/100</f>
      </c>
      <c t="s">
        <v>13</v>
      </c>
    </row>
    <row r="302" spans="1:5" ht="12.75">
      <c r="A302" s="28" t="s">
        <v>40</v>
      </c>
      <c r="E302" s="29" t="s">
        <v>167</v>
      </c>
    </row>
    <row r="303" spans="1:5" ht="25.5">
      <c r="A303" s="30" t="s">
        <v>42</v>
      </c>
      <c r="E303" s="31" t="s">
        <v>1215</v>
      </c>
    </row>
    <row r="304" spans="1:5" ht="38.25">
      <c r="A304" t="s">
        <v>44</v>
      </c>
      <c r="E304" s="29" t="s">
        <v>393</v>
      </c>
    </row>
    <row r="305" spans="1:16" ht="12.75">
      <c r="A305" s="19" t="s">
        <v>35</v>
      </c>
      <c s="23" t="s">
        <v>1216</v>
      </c>
      <c s="23" t="s">
        <v>395</v>
      </c>
      <c s="19" t="s">
        <v>37</v>
      </c>
      <c s="24" t="s">
        <v>396</v>
      </c>
      <c s="25" t="s">
        <v>166</v>
      </c>
      <c s="26">
        <v>120</v>
      </c>
      <c s="27">
        <v>0</v>
      </c>
      <c s="27">
        <f>ROUND(ROUND(H305,2)*ROUND(G305,3),2)</f>
      </c>
      <c r="O305">
        <f>(I305*21)/100</f>
      </c>
      <c t="s">
        <v>13</v>
      </c>
    </row>
    <row r="306" spans="1:5" ht="12.75">
      <c r="A306" s="28" t="s">
        <v>40</v>
      </c>
      <c r="E306" s="29" t="s">
        <v>37</v>
      </c>
    </row>
    <row r="307" spans="1:5" ht="38.25">
      <c r="A307" s="30" t="s">
        <v>42</v>
      </c>
      <c r="E307" s="31" t="s">
        <v>1217</v>
      </c>
    </row>
    <row r="308" spans="1:5" ht="127.5">
      <c r="A308" t="s">
        <v>44</v>
      </c>
      <c r="E308" s="29" t="s">
        <v>399</v>
      </c>
    </row>
    <row r="309" spans="1:16" ht="12.75">
      <c r="A309" s="19" t="s">
        <v>35</v>
      </c>
      <c s="23" t="s">
        <v>1218</v>
      </c>
      <c s="23" t="s">
        <v>1219</v>
      </c>
      <c s="19" t="s">
        <v>37</v>
      </c>
      <c s="24" t="s">
        <v>1220</v>
      </c>
      <c s="25" t="s">
        <v>95</v>
      </c>
      <c s="26">
        <v>10</v>
      </c>
      <c s="27">
        <v>0</v>
      </c>
      <c s="27">
        <f>ROUND(ROUND(H309,2)*ROUND(G309,3),2)</f>
      </c>
      <c r="O309">
        <f>(I309*21)/100</f>
      </c>
      <c t="s">
        <v>13</v>
      </c>
    </row>
    <row r="310" spans="1:5" ht="12.75">
      <c r="A310" s="28" t="s">
        <v>40</v>
      </c>
      <c r="E310" s="29" t="s">
        <v>37</v>
      </c>
    </row>
    <row r="311" spans="1:5" ht="25.5">
      <c r="A311" s="30" t="s">
        <v>42</v>
      </c>
      <c r="E311" s="31" t="s">
        <v>1221</v>
      </c>
    </row>
    <row r="312" spans="1:5" ht="12.75">
      <c r="A312" t="s">
        <v>44</v>
      </c>
      <c r="E312" s="29" t="s">
        <v>1222</v>
      </c>
    </row>
    <row r="313" spans="1:16" ht="12.75">
      <c r="A313" s="19" t="s">
        <v>35</v>
      </c>
      <c s="23" t="s">
        <v>1223</v>
      </c>
      <c s="23" t="s">
        <v>1224</v>
      </c>
      <c s="19" t="s">
        <v>37</v>
      </c>
      <c s="24" t="s">
        <v>1225</v>
      </c>
      <c s="25" t="s">
        <v>95</v>
      </c>
      <c s="26">
        <v>4</v>
      </c>
      <c s="27">
        <v>0</v>
      </c>
      <c s="27">
        <f>ROUND(ROUND(H313,2)*ROUND(G313,3),2)</f>
      </c>
      <c r="O313">
        <f>(I313*21)/100</f>
      </c>
      <c t="s">
        <v>13</v>
      </c>
    </row>
    <row r="314" spans="1:5" ht="12.75">
      <c r="A314" s="28" t="s">
        <v>40</v>
      </c>
      <c r="E314" s="29" t="s">
        <v>37</v>
      </c>
    </row>
    <row r="315" spans="1:5" ht="25.5">
      <c r="A315" s="30" t="s">
        <v>42</v>
      </c>
      <c r="E315" s="31" t="s">
        <v>1226</v>
      </c>
    </row>
    <row r="316" spans="1:5" ht="38.25">
      <c r="A316" t="s">
        <v>44</v>
      </c>
      <c r="E316" s="29" t="s">
        <v>1227</v>
      </c>
    </row>
    <row r="317" spans="1:16" ht="12.75">
      <c r="A317" s="19" t="s">
        <v>35</v>
      </c>
      <c s="23" t="s">
        <v>1228</v>
      </c>
      <c s="23" t="s">
        <v>1229</v>
      </c>
      <c s="19" t="s">
        <v>37</v>
      </c>
      <c s="24" t="s">
        <v>1230</v>
      </c>
      <c s="25" t="s">
        <v>95</v>
      </c>
      <c s="26">
        <v>2</v>
      </c>
      <c s="27">
        <v>0</v>
      </c>
      <c s="27">
        <f>ROUND(ROUND(H317,2)*ROUND(G317,3),2)</f>
      </c>
      <c r="O317">
        <f>(I317*21)/100</f>
      </c>
      <c t="s">
        <v>13</v>
      </c>
    </row>
    <row r="318" spans="1:5" ht="12.75">
      <c r="A318" s="28" t="s">
        <v>40</v>
      </c>
      <c r="E318" s="29" t="s">
        <v>37</v>
      </c>
    </row>
    <row r="319" spans="1:5" ht="51">
      <c r="A319" s="30" t="s">
        <v>42</v>
      </c>
      <c r="E319" s="31" t="s">
        <v>1231</v>
      </c>
    </row>
    <row r="320" spans="1:5" ht="25.5">
      <c r="A320" t="s">
        <v>44</v>
      </c>
      <c r="E320" s="29" t="s">
        <v>1232</v>
      </c>
    </row>
    <row r="321" spans="1:16" ht="25.5">
      <c r="A321" s="19" t="s">
        <v>35</v>
      </c>
      <c s="23" t="s">
        <v>1233</v>
      </c>
      <c s="23" t="s">
        <v>1234</v>
      </c>
      <c s="19" t="s">
        <v>37</v>
      </c>
      <c s="24" t="s">
        <v>1235</v>
      </c>
      <c s="25" t="s">
        <v>95</v>
      </c>
      <c s="26">
        <v>6</v>
      </c>
      <c s="27">
        <v>0</v>
      </c>
      <c s="27">
        <f>ROUND(ROUND(H321,2)*ROUND(G321,3),2)</f>
      </c>
      <c r="O321">
        <f>(I321*21)/100</f>
      </c>
      <c t="s">
        <v>13</v>
      </c>
    </row>
    <row r="322" spans="1:5" ht="12.75">
      <c r="A322" s="28" t="s">
        <v>40</v>
      </c>
      <c r="E322" s="29" t="s">
        <v>167</v>
      </c>
    </row>
    <row r="323" spans="1:5" ht="51">
      <c r="A323" s="30" t="s">
        <v>42</v>
      </c>
      <c r="E323" s="31" t="s">
        <v>1236</v>
      </c>
    </row>
    <row r="324" spans="1:5" ht="25.5">
      <c r="A324" t="s">
        <v>44</v>
      </c>
      <c r="E324" s="29" t="s">
        <v>420</v>
      </c>
    </row>
    <row r="325" spans="1:16" ht="12.75">
      <c r="A325" s="19" t="s">
        <v>35</v>
      </c>
      <c s="23" t="s">
        <v>1237</v>
      </c>
      <c s="23" t="s">
        <v>1238</v>
      </c>
      <c s="19" t="s">
        <v>37</v>
      </c>
      <c s="24" t="s">
        <v>1239</v>
      </c>
      <c s="25" t="s">
        <v>166</v>
      </c>
      <c s="26">
        <v>10.5</v>
      </c>
      <c s="27">
        <v>0</v>
      </c>
      <c s="27">
        <f>ROUND(ROUND(H325,2)*ROUND(G325,3),2)</f>
      </c>
      <c r="O325">
        <f>(I325*21)/100</f>
      </c>
      <c t="s">
        <v>13</v>
      </c>
    </row>
    <row r="326" spans="1:5" ht="12.75">
      <c r="A326" s="28" t="s">
        <v>40</v>
      </c>
      <c r="E326" s="29" t="s">
        <v>37</v>
      </c>
    </row>
    <row r="327" spans="1:5" ht="12.75">
      <c r="A327" s="30" t="s">
        <v>42</v>
      </c>
      <c r="E327" s="31" t="s">
        <v>1240</v>
      </c>
    </row>
    <row r="328" spans="1:5" ht="25.5">
      <c r="A328" t="s">
        <v>44</v>
      </c>
      <c r="E328" s="29" t="s">
        <v>1241</v>
      </c>
    </row>
    <row r="329" spans="1:16" ht="12.75">
      <c r="A329" s="19" t="s">
        <v>35</v>
      </c>
      <c s="23" t="s">
        <v>1242</v>
      </c>
      <c s="23" t="s">
        <v>1243</v>
      </c>
      <c s="19" t="s">
        <v>37</v>
      </c>
      <c s="24" t="s">
        <v>1244</v>
      </c>
      <c s="25" t="s">
        <v>166</v>
      </c>
      <c s="26">
        <v>10.5</v>
      </c>
      <c s="27">
        <v>0</v>
      </c>
      <c s="27">
        <f>ROUND(ROUND(H329,2)*ROUND(G329,3),2)</f>
      </c>
      <c r="O329">
        <f>(I329*21)/100</f>
      </c>
      <c t="s">
        <v>13</v>
      </c>
    </row>
    <row r="330" spans="1:5" ht="12.75">
      <c r="A330" s="28" t="s">
        <v>40</v>
      </c>
      <c r="E330" s="29" t="s">
        <v>37</v>
      </c>
    </row>
    <row r="331" spans="1:5" ht="12.75">
      <c r="A331" s="30" t="s">
        <v>42</v>
      </c>
      <c r="E331" s="31" t="s">
        <v>1240</v>
      </c>
    </row>
    <row r="332" spans="1:5" ht="38.25">
      <c r="A332" t="s">
        <v>44</v>
      </c>
      <c r="E332" s="29" t="s">
        <v>440</v>
      </c>
    </row>
    <row r="333" spans="1:16" ht="12.75">
      <c r="A333" s="19" t="s">
        <v>35</v>
      </c>
      <c s="23" t="s">
        <v>1245</v>
      </c>
      <c s="23" t="s">
        <v>1246</v>
      </c>
      <c s="19" t="s">
        <v>37</v>
      </c>
      <c s="24" t="s">
        <v>1247</v>
      </c>
      <c s="25" t="s">
        <v>95</v>
      </c>
      <c s="26">
        <v>1</v>
      </c>
      <c s="27">
        <v>0</v>
      </c>
      <c s="27">
        <f>ROUND(ROUND(H333,2)*ROUND(G333,3),2)</f>
      </c>
      <c r="O333">
        <f>(I333*21)/100</f>
      </c>
      <c t="s">
        <v>13</v>
      </c>
    </row>
    <row r="334" spans="1:5" ht="12.75">
      <c r="A334" s="28" t="s">
        <v>40</v>
      </c>
      <c r="E334" s="29" t="s">
        <v>37</v>
      </c>
    </row>
    <row r="335" spans="1:5" ht="89.25">
      <c r="A335" s="30" t="s">
        <v>42</v>
      </c>
      <c r="E335" s="31" t="s">
        <v>1248</v>
      </c>
    </row>
    <row r="336" spans="1:5" ht="38.25">
      <c r="A336" t="s">
        <v>44</v>
      </c>
      <c r="E336" s="29" t="s">
        <v>1249</v>
      </c>
    </row>
    <row r="337" spans="1:16" ht="12.75">
      <c r="A337" s="19" t="s">
        <v>35</v>
      </c>
      <c s="23" t="s">
        <v>1250</v>
      </c>
      <c s="23" t="s">
        <v>457</v>
      </c>
      <c s="19" t="s">
        <v>37</v>
      </c>
      <c s="24" t="s">
        <v>458</v>
      </c>
      <c s="25" t="s">
        <v>143</v>
      </c>
      <c s="26">
        <v>173.98</v>
      </c>
      <c s="27">
        <v>0</v>
      </c>
      <c s="27">
        <f>ROUND(ROUND(H337,2)*ROUND(G337,3),2)</f>
      </c>
      <c r="O337">
        <f>(I337*21)/100</f>
      </c>
      <c t="s">
        <v>13</v>
      </c>
    </row>
    <row r="338" spans="1:5" ht="25.5">
      <c r="A338" s="28" t="s">
        <v>40</v>
      </c>
      <c r="E338" s="29" t="s">
        <v>1251</v>
      </c>
    </row>
    <row r="339" spans="1:5" ht="89.25">
      <c r="A339" s="30" t="s">
        <v>42</v>
      </c>
      <c r="E339" s="31" t="s">
        <v>1252</v>
      </c>
    </row>
    <row r="340" spans="1:5" ht="102">
      <c r="A340" t="s">
        <v>44</v>
      </c>
      <c r="E340" s="29" t="s">
        <v>460</v>
      </c>
    </row>
    <row r="341" spans="1:16" ht="12.75">
      <c r="A341" s="19" t="s">
        <v>35</v>
      </c>
      <c s="23" t="s">
        <v>1253</v>
      </c>
      <c s="23" t="s">
        <v>566</v>
      </c>
      <c s="19" t="s">
        <v>37</v>
      </c>
      <c s="24" t="s">
        <v>567</v>
      </c>
      <c s="25" t="s">
        <v>143</v>
      </c>
      <c s="26">
        <v>330.99</v>
      </c>
      <c s="27">
        <v>0</v>
      </c>
      <c s="27">
        <f>ROUND(ROUND(H341,2)*ROUND(G341,3),2)</f>
      </c>
      <c r="O341">
        <f>(I341*21)/100</f>
      </c>
      <c t="s">
        <v>13</v>
      </c>
    </row>
    <row r="342" spans="1:5" ht="12.75">
      <c r="A342" s="28" t="s">
        <v>40</v>
      </c>
      <c r="E342" s="29" t="s">
        <v>475</v>
      </c>
    </row>
    <row r="343" spans="1:5" ht="127.5">
      <c r="A343" s="30" t="s">
        <v>42</v>
      </c>
      <c r="E343" s="31" t="s">
        <v>1254</v>
      </c>
    </row>
    <row r="344" spans="1:5" ht="102">
      <c r="A344" t="s">
        <v>44</v>
      </c>
      <c r="E344" s="29" t="s">
        <v>460</v>
      </c>
    </row>
    <row r="345" spans="1:16" ht="12.75">
      <c r="A345" s="19" t="s">
        <v>35</v>
      </c>
      <c s="23" t="s">
        <v>1255</v>
      </c>
      <c s="23" t="s">
        <v>1256</v>
      </c>
      <c s="19" t="s">
        <v>37</v>
      </c>
      <c s="24" t="s">
        <v>1257</v>
      </c>
      <c s="25" t="s">
        <v>143</v>
      </c>
      <c s="26">
        <v>83.06</v>
      </c>
      <c s="27">
        <v>0</v>
      </c>
      <c s="27">
        <f>ROUND(ROUND(H345,2)*ROUND(G345,3),2)</f>
      </c>
      <c r="O345">
        <f>(I345*21)/100</f>
      </c>
      <c t="s">
        <v>13</v>
      </c>
    </row>
    <row r="346" spans="1:5" ht="12.75">
      <c r="A346" s="28" t="s">
        <v>40</v>
      </c>
      <c r="E346" s="29" t="s">
        <v>475</v>
      </c>
    </row>
    <row r="347" spans="1:5" ht="76.5">
      <c r="A347" s="30" t="s">
        <v>42</v>
      </c>
      <c r="E347" s="31" t="s">
        <v>1258</v>
      </c>
    </row>
    <row r="348" spans="1:5" ht="102">
      <c r="A348" t="s">
        <v>44</v>
      </c>
      <c r="E348" s="29" t="s">
        <v>460</v>
      </c>
    </row>
    <row r="349" spans="1:16" ht="12.75">
      <c r="A349" s="19" t="s">
        <v>35</v>
      </c>
      <c s="23" t="s">
        <v>1259</v>
      </c>
      <c s="23" t="s">
        <v>1260</v>
      </c>
      <c s="19" t="s">
        <v>37</v>
      </c>
      <c s="24" t="s">
        <v>1261</v>
      </c>
      <c s="25" t="s">
        <v>143</v>
      </c>
      <c s="26">
        <v>6.435</v>
      </c>
      <c s="27">
        <v>0</v>
      </c>
      <c s="27">
        <f>ROUND(ROUND(H349,2)*ROUND(G349,3),2)</f>
      </c>
      <c r="O349">
        <f>(I349*21)/100</f>
      </c>
      <c t="s">
        <v>13</v>
      </c>
    </row>
    <row r="350" spans="1:5" ht="12.75">
      <c r="A350" s="28" t="s">
        <v>40</v>
      </c>
      <c r="E350" s="29" t="s">
        <v>475</v>
      </c>
    </row>
    <row r="351" spans="1:5" ht="25.5">
      <c r="A351" s="30" t="s">
        <v>42</v>
      </c>
      <c r="E351" s="31" t="s">
        <v>1262</v>
      </c>
    </row>
    <row r="352" spans="1:5" ht="76.5">
      <c r="A352" t="s">
        <v>44</v>
      </c>
      <c r="E352" s="29" t="s">
        <v>1263</v>
      </c>
    </row>
    <row r="353" spans="1:16" ht="12.75">
      <c r="A353" s="19" t="s">
        <v>35</v>
      </c>
      <c s="23" t="s">
        <v>1264</v>
      </c>
      <c s="23" t="s">
        <v>1265</v>
      </c>
      <c s="19" t="s">
        <v>37</v>
      </c>
      <c s="24" t="s">
        <v>1266</v>
      </c>
      <c s="25" t="s">
        <v>48</v>
      </c>
      <c s="26">
        <v>150.3</v>
      </c>
      <c s="27">
        <v>0</v>
      </c>
      <c s="27">
        <f>ROUND(ROUND(H353,2)*ROUND(G353,3),2)</f>
      </c>
      <c r="O353">
        <f>(I353*21)/100</f>
      </c>
      <c t="s">
        <v>13</v>
      </c>
    </row>
    <row r="354" spans="1:5" ht="12.75">
      <c r="A354" s="28" t="s">
        <v>40</v>
      </c>
      <c r="E354" s="29" t="s">
        <v>475</v>
      </c>
    </row>
    <row r="355" spans="1:5" ht="12.75">
      <c r="A355" s="30" t="s">
        <v>42</v>
      </c>
      <c r="E355" s="31" t="s">
        <v>1267</v>
      </c>
    </row>
    <row r="356" spans="1:5" ht="76.5">
      <c r="A356" t="s">
        <v>44</v>
      </c>
      <c r="E356" s="29" t="s">
        <v>1263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465</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465</v>
      </c>
      <c s="5"/>
      <c s="14" t="s">
        <v>466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189.318</v>
      </c>
      <c s="27">
        <v>0</v>
      </c>
      <c s="27">
        <f>ROUND(ROUND(H10,2)*ROUND(G10,3),2)</f>
      </c>
      <c r="O10">
        <f>(I10*21)/100</f>
      </c>
      <c t="s">
        <v>13</v>
      </c>
    </row>
    <row r="11" spans="1:5" ht="25.5">
      <c r="A11" s="28" t="s">
        <v>40</v>
      </c>
      <c r="E11" s="29" t="s">
        <v>467</v>
      </c>
    </row>
    <row r="12" spans="1:5" ht="38.25">
      <c r="A12" s="30" t="s">
        <v>42</v>
      </c>
      <c r="E12" s="31" t="s">
        <v>468</v>
      </c>
    </row>
    <row r="13" spans="1:5" ht="25.5">
      <c r="A13" t="s">
        <v>44</v>
      </c>
      <c r="E13" s="29" t="s">
        <v>126</v>
      </c>
    </row>
    <row r="14" spans="1:16" ht="12.75">
      <c r="A14" s="19" t="s">
        <v>35</v>
      </c>
      <c s="23" t="s">
        <v>13</v>
      </c>
      <c s="23" t="s">
        <v>122</v>
      </c>
      <c s="19" t="s">
        <v>37</v>
      </c>
      <c s="24" t="s">
        <v>123</v>
      </c>
      <c s="25" t="s">
        <v>113</v>
      </c>
      <c s="26">
        <v>30</v>
      </c>
      <c s="27">
        <v>0</v>
      </c>
      <c s="27">
        <f>ROUND(ROUND(H14,2)*ROUND(G14,3),2)</f>
      </c>
      <c r="O14">
        <f>(I14*21)/100</f>
      </c>
      <c t="s">
        <v>13</v>
      </c>
    </row>
    <row r="15" spans="1:5" ht="25.5">
      <c r="A15" s="28" t="s">
        <v>40</v>
      </c>
      <c r="E15" s="29" t="s">
        <v>469</v>
      </c>
    </row>
    <row r="16" spans="1:5" ht="12.75">
      <c r="A16" s="30" t="s">
        <v>42</v>
      </c>
      <c r="E16" s="31" t="s">
        <v>470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93.005</v>
      </c>
      <c s="27">
        <v>0</v>
      </c>
      <c s="27">
        <f>ROUND(ROUND(H19,2)*ROUND(G19,3),2)</f>
      </c>
      <c r="O19">
        <f>(I19*21)/100</f>
      </c>
      <c t="s">
        <v>13</v>
      </c>
    </row>
    <row r="20" spans="1:5" ht="38.25">
      <c r="A20" s="28" t="s">
        <v>40</v>
      </c>
      <c r="E20" s="29" t="s">
        <v>471</v>
      </c>
    </row>
    <row r="21" spans="1:5" ht="12.75">
      <c r="A21" s="30" t="s">
        <v>42</v>
      </c>
      <c r="E21" s="31" t="s">
        <v>472</v>
      </c>
    </row>
    <row r="22" spans="1:5" ht="63.75">
      <c r="A22" t="s">
        <v>44</v>
      </c>
      <c r="E22" s="29" t="s">
        <v>146</v>
      </c>
    </row>
    <row r="23" spans="1:16" ht="12.75">
      <c r="A23" s="19" t="s">
        <v>35</v>
      </c>
      <c s="23" t="s">
        <v>23</v>
      </c>
      <c s="23" t="s">
        <v>473</v>
      </c>
      <c s="19" t="s">
        <v>37</v>
      </c>
      <c s="24" t="s">
        <v>474</v>
      </c>
      <c s="25" t="s">
        <v>143</v>
      </c>
      <c s="26">
        <v>12</v>
      </c>
      <c s="27">
        <v>0</v>
      </c>
      <c s="27">
        <f>ROUND(ROUND(H23,2)*ROUND(G23,3),2)</f>
      </c>
      <c r="O23">
        <f>(I23*21)/100</f>
      </c>
      <c t="s">
        <v>13</v>
      </c>
    </row>
    <row r="24" spans="1:5" ht="12.75">
      <c r="A24" s="28" t="s">
        <v>40</v>
      </c>
      <c r="E24" s="29" t="s">
        <v>475</v>
      </c>
    </row>
    <row r="25" spans="1:5" ht="12.75">
      <c r="A25" s="30" t="s">
        <v>42</v>
      </c>
      <c r="E25" s="31" t="s">
        <v>476</v>
      </c>
    </row>
    <row r="26" spans="1:5" ht="38.25">
      <c r="A26" t="s">
        <v>44</v>
      </c>
      <c r="E26" s="29" t="s">
        <v>477</v>
      </c>
    </row>
    <row r="27" spans="1:16" ht="12.75">
      <c r="A27" s="19" t="s">
        <v>35</v>
      </c>
      <c s="23" t="s">
        <v>25</v>
      </c>
      <c s="23" t="s">
        <v>478</v>
      </c>
      <c s="19" t="s">
        <v>37</v>
      </c>
      <c s="24" t="s">
        <v>479</v>
      </c>
      <c s="25" t="s">
        <v>143</v>
      </c>
      <c s="26">
        <v>8.505</v>
      </c>
      <c s="27">
        <v>0</v>
      </c>
      <c s="27">
        <f>ROUND(ROUND(H27,2)*ROUND(G27,3),2)</f>
      </c>
      <c r="O27">
        <f>(I27*21)/100</f>
      </c>
      <c t="s">
        <v>13</v>
      </c>
    </row>
    <row r="28" spans="1:5" ht="25.5">
      <c r="A28" s="28" t="s">
        <v>40</v>
      </c>
      <c r="E28" s="29" t="s">
        <v>480</v>
      </c>
    </row>
    <row r="29" spans="1:5" ht="12.75">
      <c r="A29" s="30" t="s">
        <v>42</v>
      </c>
      <c r="E29" s="31" t="s">
        <v>481</v>
      </c>
    </row>
    <row r="30" spans="1:5" ht="318.75">
      <c r="A30" t="s">
        <v>44</v>
      </c>
      <c r="E30" s="29" t="s">
        <v>203</v>
      </c>
    </row>
    <row r="31" spans="1:16" ht="12.75">
      <c r="A31" s="19" t="s">
        <v>35</v>
      </c>
      <c s="23" t="s">
        <v>27</v>
      </c>
      <c s="23" t="s">
        <v>482</v>
      </c>
      <c s="19" t="s">
        <v>37</v>
      </c>
      <c s="24" t="s">
        <v>483</v>
      </c>
      <c s="25" t="s">
        <v>143</v>
      </c>
      <c s="26">
        <v>82.994</v>
      </c>
      <c s="27">
        <v>0</v>
      </c>
      <c s="27">
        <f>ROUND(ROUND(H31,2)*ROUND(G31,3),2)</f>
      </c>
      <c r="O31">
        <f>(I31*21)/100</f>
      </c>
      <c t="s">
        <v>13</v>
      </c>
    </row>
    <row r="32" spans="1:5" ht="12.75">
      <c r="A32" s="28" t="s">
        <v>40</v>
      </c>
      <c r="E32" s="29" t="s">
        <v>484</v>
      </c>
    </row>
    <row r="33" spans="1:5" ht="12.75">
      <c r="A33" s="30" t="s">
        <v>42</v>
      </c>
      <c r="E33" s="31" t="s">
        <v>485</v>
      </c>
    </row>
    <row r="34" spans="1:5" ht="229.5">
      <c r="A34" t="s">
        <v>44</v>
      </c>
      <c r="E34" s="29" t="s">
        <v>486</v>
      </c>
    </row>
    <row r="35" spans="1:16" ht="12.75">
      <c r="A35" s="19" t="s">
        <v>35</v>
      </c>
      <c s="23" t="s">
        <v>64</v>
      </c>
      <c s="23" t="s">
        <v>217</v>
      </c>
      <c s="19" t="s">
        <v>37</v>
      </c>
      <c s="24" t="s">
        <v>218</v>
      </c>
      <c s="25" t="s">
        <v>48</v>
      </c>
      <c s="26">
        <v>50.85</v>
      </c>
      <c s="27">
        <v>0</v>
      </c>
      <c s="27">
        <f>ROUND(ROUND(H35,2)*ROUND(G35,3),2)</f>
      </c>
      <c r="O35">
        <f>(I35*21)/100</f>
      </c>
      <c t="s">
        <v>13</v>
      </c>
    </row>
    <row r="36" spans="1:5" ht="12.75">
      <c r="A36" s="28" t="s">
        <v>40</v>
      </c>
      <c r="E36" s="29" t="s">
        <v>37</v>
      </c>
    </row>
    <row r="37" spans="1:5" ht="12.75">
      <c r="A37" s="30" t="s">
        <v>42</v>
      </c>
      <c r="E37" s="31" t="s">
        <v>487</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4.003</v>
      </c>
      <c s="27">
        <v>0</v>
      </c>
      <c s="27">
        <f>ROUND(ROUND(H49,2)*ROUND(G49,3),2)</f>
      </c>
      <c r="O49">
        <f>(I49*21)/100</f>
      </c>
      <c t="s">
        <v>13</v>
      </c>
    </row>
    <row r="50" spans="1:5" ht="25.5">
      <c r="A50" s="28" t="s">
        <v>40</v>
      </c>
      <c r="E50" s="29" t="s">
        <v>498</v>
      </c>
    </row>
    <row r="51" spans="1:5" ht="12.75">
      <c r="A51" s="30" t="s">
        <v>42</v>
      </c>
      <c r="E51" s="31" t="s">
        <v>499</v>
      </c>
    </row>
    <row r="52" spans="1:5" ht="382.5">
      <c r="A52" t="s">
        <v>44</v>
      </c>
      <c r="E52" s="29" t="s">
        <v>500</v>
      </c>
    </row>
    <row r="53" spans="1:16" ht="12.75">
      <c r="A53" s="19" t="s">
        <v>35</v>
      </c>
      <c s="23" t="s">
        <v>75</v>
      </c>
      <c s="23" t="s">
        <v>276</v>
      </c>
      <c s="19" t="s">
        <v>37</v>
      </c>
      <c s="24" t="s">
        <v>277</v>
      </c>
      <c s="25" t="s">
        <v>113</v>
      </c>
      <c s="26">
        <v>0.6</v>
      </c>
      <c s="27">
        <v>0</v>
      </c>
      <c s="27">
        <f>ROUND(ROUND(H53,2)*ROUND(G53,3),2)</f>
      </c>
      <c r="O53">
        <f>(I53*21)/100</f>
      </c>
      <c t="s">
        <v>13</v>
      </c>
    </row>
    <row r="54" spans="1:5" ht="12.75">
      <c r="A54" s="28" t="s">
        <v>40</v>
      </c>
      <c r="E54" s="29" t="s">
        <v>37</v>
      </c>
    </row>
    <row r="55" spans="1:5" ht="12.75">
      <c r="A55" s="30" t="s">
        <v>42</v>
      </c>
      <c r="E55" s="31" t="s">
        <v>501</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19.72</v>
      </c>
      <c s="27">
        <v>0</v>
      </c>
      <c s="27">
        <f>ROUND(ROUND(H70,2)*ROUND(G70,3),2)</f>
      </c>
      <c r="O70">
        <f>(I70*21)/100</f>
      </c>
      <c t="s">
        <v>13</v>
      </c>
    </row>
    <row r="71" spans="1:5" ht="12.75">
      <c r="A71" s="28" t="s">
        <v>40</v>
      </c>
      <c r="E71" s="29" t="s">
        <v>513</v>
      </c>
    </row>
    <row r="72" spans="1:5" ht="12.75">
      <c r="A72" s="30" t="s">
        <v>42</v>
      </c>
      <c r="E72" s="31" t="s">
        <v>514</v>
      </c>
    </row>
    <row r="73" spans="1:5" ht="38.25">
      <c r="A73" t="s">
        <v>44</v>
      </c>
      <c r="E73" s="29" t="s">
        <v>515</v>
      </c>
    </row>
    <row r="74" spans="1:16" ht="12.75">
      <c r="A74" s="19" t="s">
        <v>35</v>
      </c>
      <c s="23" t="s">
        <v>98</v>
      </c>
      <c s="23" t="s">
        <v>516</v>
      </c>
      <c s="19" t="s">
        <v>37</v>
      </c>
      <c s="24" t="s">
        <v>517</v>
      </c>
      <c s="25" t="s">
        <v>143</v>
      </c>
      <c s="26">
        <v>14.85</v>
      </c>
      <c s="27">
        <v>0</v>
      </c>
      <c s="27">
        <f>ROUND(ROUND(H74,2)*ROUND(G74,3),2)</f>
      </c>
      <c r="O74">
        <f>(I74*21)/100</f>
      </c>
      <c t="s">
        <v>13</v>
      </c>
    </row>
    <row r="75" spans="1:5" ht="12.75">
      <c r="A75" s="28" t="s">
        <v>40</v>
      </c>
      <c r="E75" s="29" t="s">
        <v>37</v>
      </c>
    </row>
    <row r="76" spans="1:5" ht="12.75">
      <c r="A76" s="30" t="s">
        <v>42</v>
      </c>
      <c r="E76" s="31" t="s">
        <v>518</v>
      </c>
    </row>
    <row r="77" spans="1:5" ht="102">
      <c r="A77" t="s">
        <v>44</v>
      </c>
      <c r="E77" s="29" t="s">
        <v>519</v>
      </c>
    </row>
    <row r="78" spans="1:16" ht="12.75">
      <c r="A78" s="19" t="s">
        <v>35</v>
      </c>
      <c s="23" t="s">
        <v>104</v>
      </c>
      <c s="23" t="s">
        <v>520</v>
      </c>
      <c s="19" t="s">
        <v>37</v>
      </c>
      <c s="24" t="s">
        <v>521</v>
      </c>
      <c s="25" t="s">
        <v>143</v>
      </c>
      <c s="26">
        <v>1.53</v>
      </c>
      <c s="27">
        <v>0</v>
      </c>
      <c s="27">
        <f>ROUND(ROUND(H78,2)*ROUND(G78,3),2)</f>
      </c>
      <c r="O78">
        <f>(I78*21)/100</f>
      </c>
      <c t="s">
        <v>13</v>
      </c>
    </row>
    <row r="79" spans="1:5" ht="12.75">
      <c r="A79" s="28" t="s">
        <v>40</v>
      </c>
      <c r="E79" s="29" t="s">
        <v>522</v>
      </c>
    </row>
    <row r="80" spans="1:5" ht="12.75">
      <c r="A80" s="30" t="s">
        <v>42</v>
      </c>
      <c r="E80" s="31" t="s">
        <v>523</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46.848</v>
      </c>
      <c s="27">
        <v>0</v>
      </c>
      <c s="27">
        <f>ROUND(ROUND(H83,2)*ROUND(G83,3),2)</f>
      </c>
      <c r="O83">
        <f>(I83*21)/100</f>
      </c>
      <c t="s">
        <v>13</v>
      </c>
    </row>
    <row r="84" spans="1:5" ht="25.5">
      <c r="A84" s="28" t="s">
        <v>40</v>
      </c>
      <c r="E84" s="29" t="s">
        <v>528</v>
      </c>
    </row>
    <row r="85" spans="1:5" ht="12.75">
      <c r="A85" s="30" t="s">
        <v>42</v>
      </c>
      <c r="E85" s="31" t="s">
        <v>529</v>
      </c>
    </row>
    <row r="86" spans="1:5" ht="191.25">
      <c r="A86" t="s">
        <v>44</v>
      </c>
      <c r="E86" s="29" t="s">
        <v>530</v>
      </c>
    </row>
    <row r="87" spans="1:16" ht="25.5">
      <c r="A87" s="19" t="s">
        <v>35</v>
      </c>
      <c s="23" t="s">
        <v>187</v>
      </c>
      <c s="23" t="s">
        <v>531</v>
      </c>
      <c s="19" t="s">
        <v>37</v>
      </c>
      <c s="24" t="s">
        <v>532</v>
      </c>
      <c s="25" t="s">
        <v>48</v>
      </c>
      <c s="26">
        <v>23.424</v>
      </c>
      <c s="27">
        <v>0</v>
      </c>
      <c s="27">
        <f>ROUND(ROUND(H87,2)*ROUND(G87,3),2)</f>
      </c>
      <c r="O87">
        <f>(I87*21)/100</f>
      </c>
      <c t="s">
        <v>13</v>
      </c>
    </row>
    <row r="88" spans="1:5" ht="12.75">
      <c r="A88" s="28" t="s">
        <v>40</v>
      </c>
      <c r="E88" s="29" t="s">
        <v>533</v>
      </c>
    </row>
    <row r="89" spans="1:5" ht="12.75">
      <c r="A89" s="30" t="s">
        <v>42</v>
      </c>
      <c r="E89" s="31" t="s">
        <v>534</v>
      </c>
    </row>
    <row r="90" spans="1:5" ht="191.25">
      <c r="A90" t="s">
        <v>44</v>
      </c>
      <c r="E90" s="29" t="s">
        <v>530</v>
      </c>
    </row>
    <row r="91" spans="1:16" ht="12.75">
      <c r="A91" s="19" t="s">
        <v>35</v>
      </c>
      <c s="23" t="s">
        <v>193</v>
      </c>
      <c s="23" t="s">
        <v>535</v>
      </c>
      <c s="19" t="s">
        <v>37</v>
      </c>
      <c s="24" t="s">
        <v>536</v>
      </c>
      <c s="25" t="s">
        <v>48</v>
      </c>
      <c s="26">
        <v>23.424</v>
      </c>
      <c s="27">
        <v>0</v>
      </c>
      <c s="27">
        <f>ROUND(ROUND(H91,2)*ROUND(G91,3),2)</f>
      </c>
      <c r="O91">
        <f>(I91*21)/100</f>
      </c>
      <c t="s">
        <v>13</v>
      </c>
    </row>
    <row r="92" spans="1:5" ht="12.75">
      <c r="A92" s="28" t="s">
        <v>40</v>
      </c>
      <c r="E92" s="29" t="s">
        <v>537</v>
      </c>
    </row>
    <row r="93" spans="1:5" ht="12.75">
      <c r="A93" s="30" t="s">
        <v>42</v>
      </c>
      <c r="E93" s="31" t="s">
        <v>534</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3</v>
      </c>
      <c s="27">
        <v>0</v>
      </c>
      <c s="27">
        <f>ROUND(ROUND(H117,2)*ROUND(G117,3),2)</f>
      </c>
      <c r="O117">
        <f>(I117*21)/100</f>
      </c>
      <c t="s">
        <v>13</v>
      </c>
    </row>
    <row r="118" spans="1:5" ht="38.25">
      <c r="A118" s="28" t="s">
        <v>40</v>
      </c>
      <c r="E118" s="29" t="s">
        <v>564</v>
      </c>
    </row>
    <row r="119" spans="1:5" ht="12.75">
      <c r="A119" s="30" t="s">
        <v>42</v>
      </c>
      <c r="E119" s="31" t="s">
        <v>565</v>
      </c>
    </row>
    <row r="120" spans="1:5" ht="102">
      <c r="A120" t="s">
        <v>44</v>
      </c>
      <c r="E120" s="29" t="s">
        <v>460</v>
      </c>
    </row>
    <row r="121" spans="1:16" ht="12.75">
      <c r="A121" s="19" t="s">
        <v>35</v>
      </c>
      <c s="23" t="s">
        <v>227</v>
      </c>
      <c s="23" t="s">
        <v>566</v>
      </c>
      <c s="19" t="s">
        <v>37</v>
      </c>
      <c s="24" t="s">
        <v>567</v>
      </c>
      <c s="25" t="s">
        <v>143</v>
      </c>
      <c s="26">
        <v>12</v>
      </c>
      <c s="27">
        <v>0</v>
      </c>
      <c s="27">
        <f>ROUND(ROUND(H121,2)*ROUND(G121,3),2)</f>
      </c>
      <c r="O121">
        <f>(I121*21)/100</f>
      </c>
      <c t="s">
        <v>13</v>
      </c>
    </row>
    <row r="122" spans="1:5" ht="51">
      <c r="A122" s="28" t="s">
        <v>40</v>
      </c>
      <c r="E122" s="29" t="s">
        <v>568</v>
      </c>
    </row>
    <row r="123" spans="1:5" ht="12.75">
      <c r="A123" s="30" t="s">
        <v>42</v>
      </c>
      <c r="E123" s="31" t="s">
        <v>569</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0+O9+O18+O43+O56+O69+O86</f>
      </c>
      <c t="s">
        <v>12</v>
      </c>
    </row>
    <row r="3" spans="1:16" ht="15" customHeight="1">
      <c r="A3" t="s">
        <v>1</v>
      </c>
      <c s="8" t="s">
        <v>4</v>
      </c>
      <c s="9" t="s">
        <v>5</v>
      </c>
      <c s="1"/>
      <c s="10" t="s">
        <v>6</v>
      </c>
      <c s="1"/>
      <c s="4"/>
      <c s="3" t="s">
        <v>570</v>
      </c>
      <c s="32">
        <f>0+I9+I18+I43+I56+I69+I86</f>
      </c>
      <c r="O3" t="s">
        <v>9</v>
      </c>
      <c t="s">
        <v>13</v>
      </c>
    </row>
    <row r="4" spans="1:16" ht="15" customHeight="1">
      <c r="A4" t="s">
        <v>7</v>
      </c>
      <c s="8" t="s">
        <v>461</v>
      </c>
      <c s="9" t="s">
        <v>462</v>
      </c>
      <c s="1"/>
      <c s="10" t="s">
        <v>463</v>
      </c>
      <c s="1"/>
      <c s="1"/>
      <c s="7"/>
      <c s="7"/>
      <c r="O4" t="s">
        <v>10</v>
      </c>
      <c t="s">
        <v>13</v>
      </c>
    </row>
    <row r="5" spans="1:16" ht="12.75" customHeight="1">
      <c r="A5" t="s">
        <v>464</v>
      </c>
      <c s="12" t="s">
        <v>8</v>
      </c>
      <c s="13" t="s">
        <v>570</v>
      </c>
      <c s="5"/>
      <c s="14" t="s">
        <v>571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57.354</v>
      </c>
      <c s="27">
        <v>0</v>
      </c>
      <c s="27">
        <f>ROUND(ROUND(H10,2)*ROUND(G10,3),2)</f>
      </c>
      <c r="O10">
        <f>(I10*21)/100</f>
      </c>
      <c t="s">
        <v>13</v>
      </c>
    </row>
    <row r="11" spans="1:5" ht="25.5">
      <c r="A11" s="28" t="s">
        <v>40</v>
      </c>
      <c r="E11" s="29" t="s">
        <v>467</v>
      </c>
    </row>
    <row r="12" spans="1:5" ht="38.25">
      <c r="A12" s="30" t="s">
        <v>42</v>
      </c>
      <c r="E12" s="31" t="s">
        <v>572</v>
      </c>
    </row>
    <row r="13" spans="1:5" ht="25.5">
      <c r="A13" t="s">
        <v>44</v>
      </c>
      <c r="E13" s="29" t="s">
        <v>116</v>
      </c>
    </row>
    <row r="14" spans="1:16" ht="12.75">
      <c r="A14" s="19" t="s">
        <v>35</v>
      </c>
      <c s="23" t="s">
        <v>13</v>
      </c>
      <c s="23" t="s">
        <v>122</v>
      </c>
      <c s="19" t="s">
        <v>37</v>
      </c>
      <c s="24" t="s">
        <v>123</v>
      </c>
      <c s="25" t="s">
        <v>113</v>
      </c>
      <c s="26">
        <v>11.25</v>
      </c>
      <c s="27">
        <v>0</v>
      </c>
      <c s="27">
        <f>ROUND(ROUND(H14,2)*ROUND(G14,3),2)</f>
      </c>
      <c r="O14">
        <f>(I14*21)/100</f>
      </c>
      <c t="s">
        <v>13</v>
      </c>
    </row>
    <row r="15" spans="1:5" ht="25.5">
      <c r="A15" s="28" t="s">
        <v>40</v>
      </c>
      <c r="E15" s="29" t="s">
        <v>469</v>
      </c>
    </row>
    <row r="16" spans="1:5" ht="12.75">
      <c r="A16" s="30" t="s">
        <v>42</v>
      </c>
      <c r="E16" s="31" t="s">
        <v>573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22.313</v>
      </c>
      <c s="27">
        <v>0</v>
      </c>
      <c s="27">
        <f>ROUND(ROUND(H19,2)*ROUND(G19,3),2)</f>
      </c>
      <c r="O19">
        <f>(I19*21)/100</f>
      </c>
      <c t="s">
        <v>13</v>
      </c>
    </row>
    <row r="20" spans="1:5" ht="38.25">
      <c r="A20" s="28" t="s">
        <v>40</v>
      </c>
      <c r="E20" s="29" t="s">
        <v>471</v>
      </c>
    </row>
    <row r="21" spans="1:5" ht="12.75">
      <c r="A21" s="30" t="s">
        <v>42</v>
      </c>
      <c r="E21" s="31" t="s">
        <v>574</v>
      </c>
    </row>
    <row r="22" spans="1:5" ht="63.75">
      <c r="A22" t="s">
        <v>44</v>
      </c>
      <c r="E22" s="29" t="s">
        <v>146</v>
      </c>
    </row>
    <row r="23" spans="1:16" ht="12.75">
      <c r="A23" s="19" t="s">
        <v>35</v>
      </c>
      <c s="23" t="s">
        <v>23</v>
      </c>
      <c s="23" t="s">
        <v>473</v>
      </c>
      <c s="19" t="s">
        <v>37</v>
      </c>
      <c s="24" t="s">
        <v>474</v>
      </c>
      <c s="25" t="s">
        <v>143</v>
      </c>
      <c s="26">
        <v>3.5</v>
      </c>
      <c s="27">
        <v>0</v>
      </c>
      <c s="27">
        <f>ROUND(ROUND(H23,2)*ROUND(G23,3),2)</f>
      </c>
      <c r="O23">
        <f>(I23*21)/100</f>
      </c>
      <c t="s">
        <v>13</v>
      </c>
    </row>
    <row r="24" spans="1:5" ht="25.5">
      <c r="A24" s="28" t="s">
        <v>40</v>
      </c>
      <c r="E24" s="29" t="s">
        <v>575</v>
      </c>
    </row>
    <row r="25" spans="1:5" ht="12.75">
      <c r="A25" s="30" t="s">
        <v>42</v>
      </c>
      <c r="E25" s="31" t="s">
        <v>576</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6.495</v>
      </c>
      <c s="27">
        <v>0</v>
      </c>
      <c s="27">
        <f>ROUND(ROUND(H31,2)*ROUND(G31,3),2)</f>
      </c>
      <c r="O31">
        <f>(I31*21)/100</f>
      </c>
      <c t="s">
        <v>13</v>
      </c>
    </row>
    <row r="32" spans="1:5" ht="25.5">
      <c r="A32" s="28" t="s">
        <v>40</v>
      </c>
      <c r="E32" s="29" t="s">
        <v>480</v>
      </c>
    </row>
    <row r="33" spans="1:5" ht="12.75">
      <c r="A33" s="30" t="s">
        <v>42</v>
      </c>
      <c r="E33" s="31" t="s">
        <v>580</v>
      </c>
    </row>
    <row r="34" spans="1:5" ht="318.75">
      <c r="A34" t="s">
        <v>44</v>
      </c>
      <c r="E34" s="29" t="s">
        <v>203</v>
      </c>
    </row>
    <row r="35" spans="1:16" ht="12.75">
      <c r="A35" s="19" t="s">
        <v>35</v>
      </c>
      <c s="23" t="s">
        <v>64</v>
      </c>
      <c s="23" t="s">
        <v>482</v>
      </c>
      <c s="19" t="s">
        <v>37</v>
      </c>
      <c s="24" t="s">
        <v>483</v>
      </c>
      <c s="25" t="s">
        <v>143</v>
      </c>
      <c s="26">
        <v>17.19</v>
      </c>
      <c s="27">
        <v>0</v>
      </c>
      <c s="27">
        <f>ROUND(ROUND(H35,2)*ROUND(G35,3),2)</f>
      </c>
      <c r="O35">
        <f>(I35*21)/100</f>
      </c>
      <c t="s">
        <v>13</v>
      </c>
    </row>
    <row r="36" spans="1:5" ht="12.75">
      <c r="A36" s="28" t="s">
        <v>40</v>
      </c>
      <c r="E36" s="29" t="s">
        <v>581</v>
      </c>
    </row>
    <row r="37" spans="1:5" ht="12.75">
      <c r="A37" s="30" t="s">
        <v>42</v>
      </c>
      <c r="E37" s="31" t="s">
        <v>582</v>
      </c>
    </row>
    <row r="38" spans="1:5" ht="229.5">
      <c r="A38" t="s">
        <v>44</v>
      </c>
      <c r="E38" s="29" t="s">
        <v>486</v>
      </c>
    </row>
    <row r="39" spans="1:16" ht="12.75">
      <c r="A39" s="19" t="s">
        <v>35</v>
      </c>
      <c s="23" t="s">
        <v>69</v>
      </c>
      <c s="23" t="s">
        <v>217</v>
      </c>
      <c s="19" t="s">
        <v>37</v>
      </c>
      <c s="24" t="s">
        <v>218</v>
      </c>
      <c s="25" t="s">
        <v>48</v>
      </c>
      <c s="26">
        <v>29.52</v>
      </c>
      <c s="27">
        <v>0</v>
      </c>
      <c s="27">
        <f>ROUND(ROUND(H39,2)*ROUND(G39,3),2)</f>
      </c>
      <c r="O39">
        <f>(I39*21)/100</f>
      </c>
      <c t="s">
        <v>13</v>
      </c>
    </row>
    <row r="40" spans="1:5" ht="12.75">
      <c r="A40" s="28" t="s">
        <v>40</v>
      </c>
      <c r="E40" s="29" t="s">
        <v>37</v>
      </c>
    </row>
    <row r="41" spans="1:5" ht="12.75">
      <c r="A41" s="30" t="s">
        <v>42</v>
      </c>
      <c r="E41" s="31" t="s">
        <v>583</v>
      </c>
    </row>
    <row r="42" spans="1:5" ht="25.5">
      <c r="A42" t="s">
        <v>44</v>
      </c>
      <c r="E42" s="29" t="s">
        <v>220</v>
      </c>
    </row>
    <row r="43" spans="1:18" ht="12.75" customHeight="1">
      <c r="A43" s="5" t="s">
        <v>33</v>
      </c>
      <c s="5"/>
      <c s="35" t="s">
        <v>23</v>
      </c>
      <c s="5"/>
      <c s="21" t="s">
        <v>292</v>
      </c>
      <c s="5"/>
      <c s="5"/>
      <c s="5"/>
      <c s="36">
        <f>0+Q43</f>
      </c>
      <c r="O43">
        <f>0+R43</f>
      </c>
      <c r="Q43">
        <f>0+I44+I48+I52</f>
      </c>
      <c>
        <f>0+O44+O48+O52</f>
      </c>
    </row>
    <row r="44" spans="1:16" ht="12.75">
      <c r="A44" s="19" t="s">
        <v>35</v>
      </c>
      <c s="23" t="s">
        <v>30</v>
      </c>
      <c s="23" t="s">
        <v>294</v>
      </c>
      <c s="19" t="s">
        <v>37</v>
      </c>
      <c s="24" t="s">
        <v>295</v>
      </c>
      <c s="25" t="s">
        <v>143</v>
      </c>
      <c s="26">
        <v>8.46</v>
      </c>
      <c s="27">
        <v>0</v>
      </c>
      <c s="27">
        <f>ROUND(ROUND(H44,2)*ROUND(G44,3),2)</f>
      </c>
      <c r="O44">
        <f>(I44*21)/100</f>
      </c>
      <c t="s">
        <v>13</v>
      </c>
    </row>
    <row r="45" spans="1:5" ht="25.5">
      <c r="A45" s="28" t="s">
        <v>40</v>
      </c>
      <c r="E45" s="29" t="s">
        <v>506</v>
      </c>
    </row>
    <row r="46" spans="1:5" ht="12.75">
      <c r="A46" s="30" t="s">
        <v>42</v>
      </c>
      <c r="E46" s="31" t="s">
        <v>584</v>
      </c>
    </row>
    <row r="47" spans="1:5" ht="369.75">
      <c r="A47" t="s">
        <v>44</v>
      </c>
      <c r="E47" s="29" t="s">
        <v>298</v>
      </c>
    </row>
    <row r="48" spans="1:16" ht="12.75">
      <c r="A48" s="19" t="s">
        <v>35</v>
      </c>
      <c s="23" t="s">
        <v>32</v>
      </c>
      <c s="23" t="s">
        <v>511</v>
      </c>
      <c s="19" t="s">
        <v>37</v>
      </c>
      <c s="24" t="s">
        <v>512</v>
      </c>
      <c s="25" t="s">
        <v>143</v>
      </c>
      <c s="26">
        <v>2.5</v>
      </c>
      <c s="27">
        <v>0</v>
      </c>
      <c s="27">
        <f>ROUND(ROUND(H48,2)*ROUND(G48,3),2)</f>
      </c>
      <c r="O48">
        <f>(I48*21)/100</f>
      </c>
      <c t="s">
        <v>13</v>
      </c>
    </row>
    <row r="49" spans="1:5" ht="12.75">
      <c r="A49" s="28" t="s">
        <v>40</v>
      </c>
      <c r="E49" s="29" t="s">
        <v>513</v>
      </c>
    </row>
    <row r="50" spans="1:5" ht="12.75">
      <c r="A50" s="30" t="s">
        <v>42</v>
      </c>
      <c r="E50" s="31" t="s">
        <v>585</v>
      </c>
    </row>
    <row r="51" spans="1:5" ht="38.25">
      <c r="A51" t="s">
        <v>44</v>
      </c>
      <c r="E51" s="29" t="s">
        <v>515</v>
      </c>
    </row>
    <row r="52" spans="1:16" ht="12.75">
      <c r="A52" s="19" t="s">
        <v>35</v>
      </c>
      <c s="23" t="s">
        <v>75</v>
      </c>
      <c s="23" t="s">
        <v>516</v>
      </c>
      <c s="19" t="s">
        <v>37</v>
      </c>
      <c s="24" t="s">
        <v>517</v>
      </c>
      <c s="25" t="s">
        <v>143</v>
      </c>
      <c s="26">
        <v>4.2</v>
      </c>
      <c s="27">
        <v>0</v>
      </c>
      <c s="27">
        <f>ROUND(ROUND(H52,2)*ROUND(G52,3),2)</f>
      </c>
      <c r="O52">
        <f>(I52*21)/100</f>
      </c>
      <c t="s">
        <v>13</v>
      </c>
    </row>
    <row r="53" spans="1:5" ht="12.75">
      <c r="A53" s="28" t="s">
        <v>40</v>
      </c>
      <c r="E53" s="29" t="s">
        <v>37</v>
      </c>
    </row>
    <row r="54" spans="1:5" ht="12.75">
      <c r="A54" s="30" t="s">
        <v>42</v>
      </c>
      <c r="E54" s="31" t="s">
        <v>586</v>
      </c>
    </row>
    <row r="55" spans="1:5" ht="102">
      <c r="A55" t="s">
        <v>44</v>
      </c>
      <c r="E55" s="29" t="s">
        <v>519</v>
      </c>
    </row>
    <row r="56" spans="1:18" ht="12.75" customHeight="1">
      <c r="A56" s="5" t="s">
        <v>33</v>
      </c>
      <c s="5"/>
      <c s="35" t="s">
        <v>64</v>
      </c>
      <c s="5"/>
      <c s="21" t="s">
        <v>525</v>
      </c>
      <c s="5"/>
      <c s="5"/>
      <c s="5"/>
      <c s="36">
        <f>0+Q56</f>
      </c>
      <c r="O56">
        <f>0+R56</f>
      </c>
      <c r="Q56">
        <f>0+I57+I61+I65</f>
      </c>
      <c>
        <f>0+O57+O61+O65</f>
      </c>
    </row>
    <row r="57" spans="1:16" ht="25.5">
      <c r="A57" s="19" t="s">
        <v>35</v>
      </c>
      <c s="23" t="s">
        <v>79</v>
      </c>
      <c s="23" t="s">
        <v>526</v>
      </c>
      <c s="19" t="s">
        <v>37</v>
      </c>
      <c s="24" t="s">
        <v>527</v>
      </c>
      <c s="25" t="s">
        <v>48</v>
      </c>
      <c s="26">
        <v>7.2</v>
      </c>
      <c s="27">
        <v>0</v>
      </c>
      <c s="27">
        <f>ROUND(ROUND(H57,2)*ROUND(G57,3),2)</f>
      </c>
      <c r="O57">
        <f>(I57*21)/100</f>
      </c>
      <c t="s">
        <v>13</v>
      </c>
    </row>
    <row r="58" spans="1:5" ht="25.5">
      <c r="A58" s="28" t="s">
        <v>40</v>
      </c>
      <c r="E58" s="29" t="s">
        <v>528</v>
      </c>
    </row>
    <row r="59" spans="1:5" ht="12.75">
      <c r="A59" s="30" t="s">
        <v>42</v>
      </c>
      <c r="E59" s="31" t="s">
        <v>587</v>
      </c>
    </row>
    <row r="60" spans="1:5" ht="191.25">
      <c r="A60" t="s">
        <v>44</v>
      </c>
      <c r="E60" s="29" t="s">
        <v>530</v>
      </c>
    </row>
    <row r="61" spans="1:16" ht="25.5">
      <c r="A61" s="19" t="s">
        <v>35</v>
      </c>
      <c s="23" t="s">
        <v>83</v>
      </c>
      <c s="23" t="s">
        <v>531</v>
      </c>
      <c s="19" t="s">
        <v>37</v>
      </c>
      <c s="24" t="s">
        <v>532</v>
      </c>
      <c s="25" t="s">
        <v>48</v>
      </c>
      <c s="26">
        <v>3.6</v>
      </c>
      <c s="27">
        <v>0</v>
      </c>
      <c s="27">
        <f>ROUND(ROUND(H61,2)*ROUND(G61,3),2)</f>
      </c>
      <c r="O61">
        <f>(I61*21)/100</f>
      </c>
      <c t="s">
        <v>13</v>
      </c>
    </row>
    <row r="62" spans="1:5" ht="12.75">
      <c r="A62" s="28" t="s">
        <v>40</v>
      </c>
      <c r="E62" s="29" t="s">
        <v>533</v>
      </c>
    </row>
    <row r="63" spans="1:5" ht="12.75">
      <c r="A63" s="30" t="s">
        <v>42</v>
      </c>
      <c r="E63" s="31" t="s">
        <v>588</v>
      </c>
    </row>
    <row r="64" spans="1:5" ht="191.25">
      <c r="A64" t="s">
        <v>44</v>
      </c>
      <c r="E64" s="29" t="s">
        <v>530</v>
      </c>
    </row>
    <row r="65" spans="1:16" ht="12.75">
      <c r="A65" s="19" t="s">
        <v>35</v>
      </c>
      <c s="23" t="s">
        <v>88</v>
      </c>
      <c s="23" t="s">
        <v>535</v>
      </c>
      <c s="19" t="s">
        <v>37</v>
      </c>
      <c s="24" t="s">
        <v>536</v>
      </c>
      <c s="25" t="s">
        <v>48</v>
      </c>
      <c s="26">
        <v>3.6</v>
      </c>
      <c s="27">
        <v>0</v>
      </c>
      <c s="27">
        <f>ROUND(ROUND(H65,2)*ROUND(G65,3),2)</f>
      </c>
      <c r="O65">
        <f>(I65*21)/100</f>
      </c>
      <c t="s">
        <v>13</v>
      </c>
    </row>
    <row r="66" spans="1:5" ht="12.75">
      <c r="A66" s="28" t="s">
        <v>40</v>
      </c>
      <c r="E66" s="29" t="s">
        <v>537</v>
      </c>
    </row>
    <row r="67" spans="1:5" ht="12.75">
      <c r="A67" s="30" t="s">
        <v>42</v>
      </c>
      <c r="E67" s="31" t="s">
        <v>588</v>
      </c>
    </row>
    <row r="68" spans="1:5" ht="38.25">
      <c r="A68" t="s">
        <v>44</v>
      </c>
      <c r="E68" s="29" t="s">
        <v>538</v>
      </c>
    </row>
    <row r="69" spans="1:18" ht="12.75" customHeight="1">
      <c r="A69" s="5" t="s">
        <v>33</v>
      </c>
      <c s="5"/>
      <c s="35" t="s">
        <v>69</v>
      </c>
      <c s="5"/>
      <c s="21" t="s">
        <v>539</v>
      </c>
      <c s="5"/>
      <c s="5"/>
      <c s="5"/>
      <c s="36">
        <f>0+Q69</f>
      </c>
      <c r="O69">
        <f>0+R69</f>
      </c>
      <c r="Q69">
        <f>0+I70+I74+I78+I82</f>
      </c>
      <c>
        <f>0+O70+O74+O78+O82</f>
      </c>
    </row>
    <row r="70" spans="1:16" ht="12.75">
      <c r="A70" s="19" t="s">
        <v>35</v>
      </c>
      <c s="23" t="s">
        <v>92</v>
      </c>
      <c s="23" t="s">
        <v>540</v>
      </c>
      <c s="19" t="s">
        <v>37</v>
      </c>
      <c s="24" t="s">
        <v>541</v>
      </c>
      <c s="25" t="s">
        <v>166</v>
      </c>
      <c s="26">
        <v>13.85</v>
      </c>
      <c s="27">
        <v>0</v>
      </c>
      <c s="27">
        <f>ROUND(ROUND(H70,2)*ROUND(G70,3),2)</f>
      </c>
      <c r="O70">
        <f>(I70*21)/100</f>
      </c>
      <c t="s">
        <v>13</v>
      </c>
    </row>
    <row r="71" spans="1:5" ht="12.75">
      <c r="A71" s="28" t="s">
        <v>40</v>
      </c>
      <c r="E71" s="29" t="s">
        <v>37</v>
      </c>
    </row>
    <row r="72" spans="1:5" ht="12.75">
      <c r="A72" s="30" t="s">
        <v>42</v>
      </c>
      <c r="E72" s="31" t="s">
        <v>589</v>
      </c>
    </row>
    <row r="73" spans="1:5" ht="255">
      <c r="A73" t="s">
        <v>44</v>
      </c>
      <c r="E73" s="29" t="s">
        <v>543</v>
      </c>
    </row>
    <row r="74" spans="1:16" ht="12.75">
      <c r="A74" s="19" t="s">
        <v>35</v>
      </c>
      <c s="23" t="s">
        <v>98</v>
      </c>
      <c s="23" t="s">
        <v>544</v>
      </c>
      <c s="19" t="s">
        <v>37</v>
      </c>
      <c s="24" t="s">
        <v>545</v>
      </c>
      <c s="25" t="s">
        <v>166</v>
      </c>
      <c s="26">
        <v>20</v>
      </c>
      <c s="27">
        <v>0</v>
      </c>
      <c s="27">
        <f>ROUND(ROUND(H74,2)*ROUND(G74,3),2)</f>
      </c>
      <c r="O74">
        <f>(I74*21)/100</f>
      </c>
      <c t="s">
        <v>13</v>
      </c>
    </row>
    <row r="75" spans="1:5" ht="12.75">
      <c r="A75" s="28" t="s">
        <v>40</v>
      </c>
      <c r="E75" s="29" t="s">
        <v>546</v>
      </c>
    </row>
    <row r="76" spans="1:5" ht="12.75">
      <c r="A76" s="30" t="s">
        <v>42</v>
      </c>
      <c r="E76" s="31" t="s">
        <v>547</v>
      </c>
    </row>
    <row r="77" spans="1:5" ht="242.25">
      <c r="A77" t="s">
        <v>44</v>
      </c>
      <c r="E77" s="29" t="s">
        <v>548</v>
      </c>
    </row>
    <row r="78" spans="1:16" ht="12.75">
      <c r="A78" s="19" t="s">
        <v>35</v>
      </c>
      <c s="23" t="s">
        <v>104</v>
      </c>
      <c s="23" t="s">
        <v>549</v>
      </c>
      <c s="19" t="s">
        <v>37</v>
      </c>
      <c s="24" t="s">
        <v>550</v>
      </c>
      <c s="25" t="s">
        <v>95</v>
      </c>
      <c s="26">
        <v>1</v>
      </c>
      <c s="27">
        <v>0</v>
      </c>
      <c s="27">
        <f>ROUND(ROUND(H78,2)*ROUND(G78,3),2)</f>
      </c>
      <c r="O78">
        <f>(I78*21)/100</f>
      </c>
      <c t="s">
        <v>13</v>
      </c>
    </row>
    <row r="79" spans="1:5" ht="25.5">
      <c r="A79" s="28" t="s">
        <v>40</v>
      </c>
      <c r="E79" s="29" t="s">
        <v>551</v>
      </c>
    </row>
    <row r="80" spans="1:5" ht="12.75">
      <c r="A80" s="30" t="s">
        <v>42</v>
      </c>
      <c r="E80" s="31" t="s">
        <v>552</v>
      </c>
    </row>
    <row r="81" spans="1:5" ht="242.25">
      <c r="A81" t="s">
        <v>44</v>
      </c>
      <c r="E81" s="29" t="s">
        <v>553</v>
      </c>
    </row>
    <row r="82" spans="1:16" ht="12.75">
      <c r="A82" s="19" t="s">
        <v>35</v>
      </c>
      <c s="23" t="s">
        <v>184</v>
      </c>
      <c s="23" t="s">
        <v>554</v>
      </c>
      <c s="19" t="s">
        <v>37</v>
      </c>
      <c s="24" t="s">
        <v>555</v>
      </c>
      <c s="25" t="s">
        <v>143</v>
      </c>
      <c s="26">
        <v>3.34</v>
      </c>
      <c s="27">
        <v>0</v>
      </c>
      <c s="27">
        <f>ROUND(ROUND(H82,2)*ROUND(G82,3),2)</f>
      </c>
      <c r="O82">
        <f>(I82*21)/100</f>
      </c>
      <c t="s">
        <v>13</v>
      </c>
    </row>
    <row r="83" spans="1:5" ht="12.75">
      <c r="A83" s="28" t="s">
        <v>40</v>
      </c>
      <c r="E83" s="29" t="s">
        <v>556</v>
      </c>
    </row>
    <row r="84" spans="1:5" ht="12.75">
      <c r="A84" s="30" t="s">
        <v>42</v>
      </c>
      <c r="E84" s="31" t="s">
        <v>557</v>
      </c>
    </row>
    <row r="85" spans="1:5" ht="369.75">
      <c r="A85" t="s">
        <v>44</v>
      </c>
      <c r="E85" s="29" t="s">
        <v>298</v>
      </c>
    </row>
    <row r="86" spans="1:18" ht="12.75" customHeight="1">
      <c r="A86" s="5" t="s">
        <v>33</v>
      </c>
      <c s="5"/>
      <c s="35" t="s">
        <v>30</v>
      </c>
      <c s="5"/>
      <c s="21" t="s">
        <v>387</v>
      </c>
      <c s="5"/>
      <c s="5"/>
      <c s="5"/>
      <c s="36">
        <f>0+Q86</f>
      </c>
      <c r="O86">
        <f>0+R86</f>
      </c>
      <c r="Q86">
        <f>0+I87+I91</f>
      </c>
      <c>
        <f>0+O87+O91</f>
      </c>
    </row>
    <row r="87" spans="1:16" ht="12.75">
      <c r="A87" s="19" t="s">
        <v>35</v>
      </c>
      <c s="23" t="s">
        <v>187</v>
      </c>
      <c s="23" t="s">
        <v>562</v>
      </c>
      <c s="19" t="s">
        <v>37</v>
      </c>
      <c s="24" t="s">
        <v>563</v>
      </c>
      <c s="25" t="s">
        <v>143</v>
      </c>
      <c s="26">
        <v>2.5</v>
      </c>
      <c s="27">
        <v>0</v>
      </c>
      <c s="27">
        <f>ROUND(ROUND(H87,2)*ROUND(G87,3),2)</f>
      </c>
      <c r="O87">
        <f>(I87*21)/100</f>
      </c>
      <c t="s">
        <v>13</v>
      </c>
    </row>
    <row r="88" spans="1:5" ht="38.25">
      <c r="A88" s="28" t="s">
        <v>40</v>
      </c>
      <c r="E88" s="29" t="s">
        <v>590</v>
      </c>
    </row>
    <row r="89" spans="1:5" ht="12.75">
      <c r="A89" s="30" t="s">
        <v>42</v>
      </c>
      <c r="E89" s="31" t="s">
        <v>591</v>
      </c>
    </row>
    <row r="90" spans="1:5" ht="102">
      <c r="A90" t="s">
        <v>44</v>
      </c>
      <c r="E90" s="29" t="s">
        <v>460</v>
      </c>
    </row>
    <row r="91" spans="1:16" ht="12.75">
      <c r="A91" s="19" t="s">
        <v>35</v>
      </c>
      <c s="23" t="s">
        <v>193</v>
      </c>
      <c s="23" t="s">
        <v>566</v>
      </c>
      <c s="19" t="s">
        <v>37</v>
      </c>
      <c s="24" t="s">
        <v>567</v>
      </c>
      <c s="25" t="s">
        <v>143</v>
      </c>
      <c s="26">
        <v>4.5</v>
      </c>
      <c s="27">
        <v>0</v>
      </c>
      <c s="27">
        <f>ROUND(ROUND(H91,2)*ROUND(G91,3),2)</f>
      </c>
      <c r="O91">
        <f>(I91*21)/100</f>
      </c>
      <c t="s">
        <v>13</v>
      </c>
    </row>
    <row r="92" spans="1:5" ht="51">
      <c r="A92" s="28" t="s">
        <v>40</v>
      </c>
      <c r="E92" s="29" t="s">
        <v>568</v>
      </c>
    </row>
    <row r="93" spans="1:5" ht="12.75">
      <c r="A93" s="30" t="s">
        <v>42</v>
      </c>
      <c r="E93" s="31" t="s">
        <v>592</v>
      </c>
    </row>
    <row r="94" spans="1:5" ht="102">
      <c r="A94" t="s">
        <v>44</v>
      </c>
      <c r="E9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0+O9+O18+O43+O52+O61+O78+O91+O108</f>
      </c>
      <c t="s">
        <v>12</v>
      </c>
    </row>
    <row r="3" spans="1:16" ht="15" customHeight="1">
      <c r="A3" t="s">
        <v>1</v>
      </c>
      <c s="8" t="s">
        <v>4</v>
      </c>
      <c s="9" t="s">
        <v>5</v>
      </c>
      <c s="1"/>
      <c s="10" t="s">
        <v>6</v>
      </c>
      <c s="1"/>
      <c s="4"/>
      <c s="3" t="s">
        <v>593</v>
      </c>
      <c s="32">
        <f>0+I9+I18+I43+I52+I61+I78+I91+I108</f>
      </c>
      <c r="O3" t="s">
        <v>9</v>
      </c>
      <c t="s">
        <v>13</v>
      </c>
    </row>
    <row r="4" spans="1:16" ht="15" customHeight="1">
      <c r="A4" t="s">
        <v>7</v>
      </c>
      <c s="8" t="s">
        <v>461</v>
      </c>
      <c s="9" t="s">
        <v>462</v>
      </c>
      <c s="1"/>
      <c s="10" t="s">
        <v>463</v>
      </c>
      <c s="1"/>
      <c s="1"/>
      <c s="7"/>
      <c s="7"/>
      <c r="O4" t="s">
        <v>10</v>
      </c>
      <c t="s">
        <v>13</v>
      </c>
    </row>
    <row r="5" spans="1:16" ht="12.75" customHeight="1">
      <c r="A5" t="s">
        <v>464</v>
      </c>
      <c s="12" t="s">
        <v>8</v>
      </c>
      <c s="13" t="s">
        <v>593</v>
      </c>
      <c s="5"/>
      <c s="14" t="s">
        <v>594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187.909</v>
      </c>
      <c s="27">
        <v>0</v>
      </c>
      <c s="27">
        <f>ROUND(ROUND(H10,2)*ROUND(G10,3),2)</f>
      </c>
      <c r="O10">
        <f>(I10*21)/100</f>
      </c>
      <c t="s">
        <v>13</v>
      </c>
    </row>
    <row r="11" spans="1:5" ht="25.5">
      <c r="A11" s="28" t="s">
        <v>40</v>
      </c>
      <c r="E11" s="29" t="s">
        <v>467</v>
      </c>
    </row>
    <row r="12" spans="1:5" ht="38.25">
      <c r="A12" s="30" t="s">
        <v>42</v>
      </c>
      <c r="E12" s="31" t="s">
        <v>595</v>
      </c>
    </row>
    <row r="13" spans="1:5" ht="25.5">
      <c r="A13" t="s">
        <v>44</v>
      </c>
      <c r="E13" s="29" t="s">
        <v>116</v>
      </c>
    </row>
    <row r="14" spans="1:16" ht="12.75">
      <c r="A14" s="19" t="s">
        <v>35</v>
      </c>
      <c s="23" t="s">
        <v>13</v>
      </c>
      <c s="23" t="s">
        <v>122</v>
      </c>
      <c s="19" t="s">
        <v>37</v>
      </c>
      <c s="24" t="s">
        <v>123</v>
      </c>
      <c s="25" t="s">
        <v>113</v>
      </c>
      <c s="26">
        <v>20.5</v>
      </c>
      <c s="27">
        <v>0</v>
      </c>
      <c s="27">
        <f>ROUND(ROUND(H14,2)*ROUND(G14,3),2)</f>
      </c>
      <c r="O14">
        <f>(I14*21)/100</f>
      </c>
      <c t="s">
        <v>13</v>
      </c>
    </row>
    <row r="15" spans="1:5" ht="25.5">
      <c r="A15" s="28" t="s">
        <v>40</v>
      </c>
      <c r="E15" s="29" t="s">
        <v>469</v>
      </c>
    </row>
    <row r="16" spans="1:5" ht="12.75">
      <c r="A16" s="30" t="s">
        <v>42</v>
      </c>
      <c r="E16" s="31" t="s">
        <v>596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82.394</v>
      </c>
      <c s="27">
        <v>0</v>
      </c>
      <c s="27">
        <f>ROUND(ROUND(H19,2)*ROUND(G19,3),2)</f>
      </c>
      <c r="O19">
        <f>(I19*21)/100</f>
      </c>
      <c t="s">
        <v>13</v>
      </c>
    </row>
    <row r="20" spans="1:5" ht="38.25">
      <c r="A20" s="28" t="s">
        <v>40</v>
      </c>
      <c r="E20" s="29" t="s">
        <v>597</v>
      </c>
    </row>
    <row r="21" spans="1:5" ht="12.75">
      <c r="A21" s="30" t="s">
        <v>42</v>
      </c>
      <c r="E21" s="31" t="s">
        <v>598</v>
      </c>
    </row>
    <row r="22" spans="1:5" ht="63.75">
      <c r="A22" t="s">
        <v>44</v>
      </c>
      <c r="E22" s="29" t="s">
        <v>146</v>
      </c>
    </row>
    <row r="23" spans="1:16" ht="12.75">
      <c r="A23" s="19" t="s">
        <v>35</v>
      </c>
      <c s="23" t="s">
        <v>23</v>
      </c>
      <c s="23" t="s">
        <v>473</v>
      </c>
      <c s="19" t="s">
        <v>37</v>
      </c>
      <c s="24" t="s">
        <v>474</v>
      </c>
      <c s="25" t="s">
        <v>143</v>
      </c>
      <c s="26">
        <v>14.2</v>
      </c>
      <c s="27">
        <v>0</v>
      </c>
      <c s="27">
        <f>ROUND(ROUND(H23,2)*ROUND(G23,3),2)</f>
      </c>
      <c r="O23">
        <f>(I23*21)/100</f>
      </c>
      <c t="s">
        <v>13</v>
      </c>
    </row>
    <row r="24" spans="1:5" ht="12.75">
      <c r="A24" s="28" t="s">
        <v>40</v>
      </c>
      <c r="E24" s="29" t="s">
        <v>599</v>
      </c>
    </row>
    <row r="25" spans="1:5" ht="12.75">
      <c r="A25" s="30" t="s">
        <v>42</v>
      </c>
      <c r="E25" s="31" t="s">
        <v>600</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16.5</v>
      </c>
      <c s="27">
        <v>0</v>
      </c>
      <c s="27">
        <f>ROUND(ROUND(H31,2)*ROUND(G31,3),2)</f>
      </c>
      <c r="O31">
        <f>(I31*21)/100</f>
      </c>
      <c t="s">
        <v>13</v>
      </c>
    </row>
    <row r="32" spans="1:5" ht="25.5">
      <c r="A32" s="28" t="s">
        <v>40</v>
      </c>
      <c r="E32" s="29" t="s">
        <v>601</v>
      </c>
    </row>
    <row r="33" spans="1:5" ht="12.75">
      <c r="A33" s="30" t="s">
        <v>42</v>
      </c>
      <c r="E33" s="31" t="s">
        <v>602</v>
      </c>
    </row>
    <row r="34" spans="1:5" ht="318.75">
      <c r="A34" t="s">
        <v>44</v>
      </c>
      <c r="E34" s="29" t="s">
        <v>203</v>
      </c>
    </row>
    <row r="35" spans="1:16" ht="12.75">
      <c r="A35" s="19" t="s">
        <v>35</v>
      </c>
      <c s="23" t="s">
        <v>64</v>
      </c>
      <c s="23" t="s">
        <v>482</v>
      </c>
      <c s="19" t="s">
        <v>37</v>
      </c>
      <c s="24" t="s">
        <v>483</v>
      </c>
      <c s="25" t="s">
        <v>143</v>
      </c>
      <c s="26">
        <v>71.393</v>
      </c>
      <c s="27">
        <v>0</v>
      </c>
      <c s="27">
        <f>ROUND(ROUND(H35,2)*ROUND(G35,3),2)</f>
      </c>
      <c r="O35">
        <f>(I35*21)/100</f>
      </c>
      <c t="s">
        <v>13</v>
      </c>
    </row>
    <row r="36" spans="1:5" ht="12.75">
      <c r="A36" s="28" t="s">
        <v>40</v>
      </c>
      <c r="E36" s="29" t="s">
        <v>37</v>
      </c>
    </row>
    <row r="37" spans="1:5" ht="12.75">
      <c r="A37" s="30" t="s">
        <v>42</v>
      </c>
      <c r="E37" s="31" t="s">
        <v>603</v>
      </c>
    </row>
    <row r="38" spans="1:5" ht="229.5">
      <c r="A38" t="s">
        <v>44</v>
      </c>
      <c r="E38" s="29" t="s">
        <v>486</v>
      </c>
    </row>
    <row r="39" spans="1:16" ht="12.75">
      <c r="A39" s="19" t="s">
        <v>35</v>
      </c>
      <c s="23" t="s">
        <v>69</v>
      </c>
      <c s="23" t="s">
        <v>217</v>
      </c>
      <c s="19" t="s">
        <v>37</v>
      </c>
      <c s="24" t="s">
        <v>218</v>
      </c>
      <c s="25" t="s">
        <v>48</v>
      </c>
      <c s="26">
        <v>15.4</v>
      </c>
      <c s="27">
        <v>0</v>
      </c>
      <c s="27">
        <f>ROUND(ROUND(H39,2)*ROUND(G39,3),2)</f>
      </c>
      <c r="O39">
        <f>(I39*21)/100</f>
      </c>
      <c t="s">
        <v>13</v>
      </c>
    </row>
    <row r="40" spans="1:5" ht="12.75">
      <c r="A40" s="28" t="s">
        <v>40</v>
      </c>
      <c r="E40" s="29" t="s">
        <v>37</v>
      </c>
    </row>
    <row r="41" spans="1:5" ht="12.75">
      <c r="A41" s="30" t="s">
        <v>42</v>
      </c>
      <c r="E41" s="31" t="s">
        <v>604</v>
      </c>
    </row>
    <row r="42" spans="1:5" ht="25.5">
      <c r="A42" t="s">
        <v>44</v>
      </c>
      <c r="E42" s="29" t="s">
        <v>220</v>
      </c>
    </row>
    <row r="43" spans="1:18" ht="12.75" customHeight="1">
      <c r="A43" s="5" t="s">
        <v>33</v>
      </c>
      <c s="5"/>
      <c s="35" t="s">
        <v>13</v>
      </c>
      <c s="5"/>
      <c s="21" t="s">
        <v>250</v>
      </c>
      <c s="5"/>
      <c s="5"/>
      <c s="5"/>
      <c s="36">
        <f>0+Q43</f>
      </c>
      <c r="O43">
        <f>0+R43</f>
      </c>
      <c r="Q43">
        <f>0+I44+I48</f>
      </c>
      <c>
        <f>0+O44+O48</f>
      </c>
    </row>
    <row r="44" spans="1:16" ht="12.75">
      <c r="A44" s="19" t="s">
        <v>35</v>
      </c>
      <c s="23" t="s">
        <v>30</v>
      </c>
      <c s="23" t="s">
        <v>488</v>
      </c>
      <c s="19" t="s">
        <v>37</v>
      </c>
      <c s="24" t="s">
        <v>489</v>
      </c>
      <c s="25" t="s">
        <v>143</v>
      </c>
      <c s="26">
        <v>1.838</v>
      </c>
      <c s="27">
        <v>0</v>
      </c>
      <c s="27">
        <f>ROUND(ROUND(H44,2)*ROUND(G44,3),2)</f>
      </c>
      <c r="O44">
        <f>(I44*21)/100</f>
      </c>
      <c t="s">
        <v>13</v>
      </c>
    </row>
    <row r="45" spans="1:5" ht="12.75">
      <c r="A45" s="28" t="s">
        <v>40</v>
      </c>
      <c r="E45" s="29" t="s">
        <v>490</v>
      </c>
    </row>
    <row r="46" spans="1:5" ht="12.75">
      <c r="A46" s="30" t="s">
        <v>42</v>
      </c>
      <c r="E46" s="31" t="s">
        <v>605</v>
      </c>
    </row>
    <row r="47" spans="1:5" ht="369.75">
      <c r="A47" t="s">
        <v>44</v>
      </c>
      <c r="E47" s="29" t="s">
        <v>262</v>
      </c>
    </row>
    <row r="48" spans="1:16" ht="12.75">
      <c r="A48" s="19" t="s">
        <v>35</v>
      </c>
      <c s="23" t="s">
        <v>32</v>
      </c>
      <c s="23" t="s">
        <v>492</v>
      </c>
      <c s="19" t="s">
        <v>37</v>
      </c>
      <c s="24" t="s">
        <v>493</v>
      </c>
      <c s="25" t="s">
        <v>113</v>
      </c>
      <c s="26">
        <v>0.276</v>
      </c>
      <c s="27">
        <v>0</v>
      </c>
      <c s="27">
        <f>ROUND(ROUND(H48,2)*ROUND(G48,3),2)</f>
      </c>
      <c r="O48">
        <f>(I48*21)/100</f>
      </c>
      <c t="s">
        <v>13</v>
      </c>
    </row>
    <row r="49" spans="1:5" ht="12.75">
      <c r="A49" s="28" t="s">
        <v>40</v>
      </c>
      <c r="E49" s="29" t="s">
        <v>37</v>
      </c>
    </row>
    <row r="50" spans="1:5" ht="12.75">
      <c r="A50" s="30" t="s">
        <v>42</v>
      </c>
      <c r="E50" s="31" t="s">
        <v>606</v>
      </c>
    </row>
    <row r="51" spans="1:5" ht="267.75">
      <c r="A51" t="s">
        <v>44</v>
      </c>
      <c r="E51" s="29" t="s">
        <v>495</v>
      </c>
    </row>
    <row r="52" spans="1:18" ht="12.75" customHeight="1">
      <c r="A52" s="5" t="s">
        <v>33</v>
      </c>
      <c s="5"/>
      <c s="35" t="s">
        <v>12</v>
      </c>
      <c s="5"/>
      <c s="21" t="s">
        <v>268</v>
      </c>
      <c s="5"/>
      <c s="5"/>
      <c s="5"/>
      <c s="36">
        <f>0+Q52</f>
      </c>
      <c r="O52">
        <f>0+R52</f>
      </c>
      <c r="Q52">
        <f>0+I53+I57</f>
      </c>
      <c>
        <f>0+O53+O57</f>
      </c>
    </row>
    <row r="53" spans="1:16" ht="12.75">
      <c r="A53" s="19" t="s">
        <v>35</v>
      </c>
      <c s="23" t="s">
        <v>75</v>
      </c>
      <c s="23" t="s">
        <v>496</v>
      </c>
      <c s="19" t="s">
        <v>37</v>
      </c>
      <c s="24" t="s">
        <v>497</v>
      </c>
      <c s="25" t="s">
        <v>143</v>
      </c>
      <c s="26">
        <v>4.029</v>
      </c>
      <c s="27">
        <v>0</v>
      </c>
      <c s="27">
        <f>ROUND(ROUND(H53,2)*ROUND(G53,3),2)</f>
      </c>
      <c r="O53">
        <f>(I53*21)/100</f>
      </c>
      <c t="s">
        <v>13</v>
      </c>
    </row>
    <row r="54" spans="1:5" ht="25.5">
      <c r="A54" s="28" t="s">
        <v>40</v>
      </c>
      <c r="E54" s="29" t="s">
        <v>498</v>
      </c>
    </row>
    <row r="55" spans="1:5" ht="12.75">
      <c r="A55" s="30" t="s">
        <v>42</v>
      </c>
      <c r="E55" s="31" t="s">
        <v>607</v>
      </c>
    </row>
    <row r="56" spans="1:5" ht="382.5">
      <c r="A56" t="s">
        <v>44</v>
      </c>
      <c r="E56" s="29" t="s">
        <v>500</v>
      </c>
    </row>
    <row r="57" spans="1:16" ht="12.75">
      <c r="A57" s="19" t="s">
        <v>35</v>
      </c>
      <c s="23" t="s">
        <v>79</v>
      </c>
      <c s="23" t="s">
        <v>276</v>
      </c>
      <c s="19" t="s">
        <v>37</v>
      </c>
      <c s="24" t="s">
        <v>277</v>
      </c>
      <c s="25" t="s">
        <v>113</v>
      </c>
      <c s="26">
        <v>0.604</v>
      </c>
      <c s="27">
        <v>0</v>
      </c>
      <c s="27">
        <f>ROUND(ROUND(H57,2)*ROUND(G57,3),2)</f>
      </c>
      <c r="O57">
        <f>(I57*21)/100</f>
      </c>
      <c t="s">
        <v>13</v>
      </c>
    </row>
    <row r="58" spans="1:5" ht="12.75">
      <c r="A58" s="28" t="s">
        <v>40</v>
      </c>
      <c r="E58" s="29" t="s">
        <v>37</v>
      </c>
    </row>
    <row r="59" spans="1:5" ht="12.75">
      <c r="A59" s="30" t="s">
        <v>42</v>
      </c>
      <c r="E59" s="31" t="s">
        <v>608</v>
      </c>
    </row>
    <row r="60" spans="1:5" ht="242.25">
      <c r="A60" t="s">
        <v>44</v>
      </c>
      <c r="E60" s="29" t="s">
        <v>280</v>
      </c>
    </row>
    <row r="61" spans="1:18" ht="12.75" customHeight="1">
      <c r="A61" s="5" t="s">
        <v>33</v>
      </c>
      <c s="5"/>
      <c s="35" t="s">
        <v>23</v>
      </c>
      <c s="5"/>
      <c s="21" t="s">
        <v>292</v>
      </c>
      <c s="5"/>
      <c s="5"/>
      <c s="5"/>
      <c s="36">
        <f>0+Q61</f>
      </c>
      <c r="O61">
        <f>0+R61</f>
      </c>
      <c r="Q61">
        <f>0+I62+I66+I70+I74</f>
      </c>
      <c>
        <f>0+O62+O66+O70+O74</f>
      </c>
    </row>
    <row r="62" spans="1:16" ht="12.75">
      <c r="A62" s="19" t="s">
        <v>35</v>
      </c>
      <c s="23" t="s">
        <v>83</v>
      </c>
      <c s="23" t="s">
        <v>294</v>
      </c>
      <c s="19" t="s">
        <v>37</v>
      </c>
      <c s="24" t="s">
        <v>295</v>
      </c>
      <c s="25" t="s">
        <v>143</v>
      </c>
      <c s="26">
        <v>2.741</v>
      </c>
      <c s="27">
        <v>0</v>
      </c>
      <c s="27">
        <f>ROUND(ROUND(H62,2)*ROUND(G62,3),2)</f>
      </c>
      <c r="O62">
        <f>(I62*21)/100</f>
      </c>
      <c t="s">
        <v>13</v>
      </c>
    </row>
    <row r="63" spans="1:5" ht="25.5">
      <c r="A63" s="28" t="s">
        <v>40</v>
      </c>
      <c r="E63" s="29" t="s">
        <v>506</v>
      </c>
    </row>
    <row r="64" spans="1:5" ht="12.75">
      <c r="A64" s="30" t="s">
        <v>42</v>
      </c>
      <c r="E64" s="31" t="s">
        <v>609</v>
      </c>
    </row>
    <row r="65" spans="1:5" ht="369.75">
      <c r="A65" t="s">
        <v>44</v>
      </c>
      <c r="E65" s="29" t="s">
        <v>298</v>
      </c>
    </row>
    <row r="66" spans="1:16" ht="12.75">
      <c r="A66" s="19" t="s">
        <v>35</v>
      </c>
      <c s="23" t="s">
        <v>88</v>
      </c>
      <c s="23" t="s">
        <v>511</v>
      </c>
      <c s="19" t="s">
        <v>37</v>
      </c>
      <c s="24" t="s">
        <v>512</v>
      </c>
      <c s="25" t="s">
        <v>143</v>
      </c>
      <c s="26">
        <v>17.25</v>
      </c>
      <c s="27">
        <v>0</v>
      </c>
      <c s="27">
        <f>ROUND(ROUND(H66,2)*ROUND(G66,3),2)</f>
      </c>
      <c r="O66">
        <f>(I66*21)/100</f>
      </c>
      <c t="s">
        <v>13</v>
      </c>
    </row>
    <row r="67" spans="1:5" ht="12.75">
      <c r="A67" s="28" t="s">
        <v>40</v>
      </c>
      <c r="E67" s="29" t="s">
        <v>513</v>
      </c>
    </row>
    <row r="68" spans="1:5" ht="12.75">
      <c r="A68" s="30" t="s">
        <v>42</v>
      </c>
      <c r="E68" s="31" t="s">
        <v>610</v>
      </c>
    </row>
    <row r="69" spans="1:5" ht="38.25">
      <c r="A69" t="s">
        <v>44</v>
      </c>
      <c r="E69" s="29" t="s">
        <v>515</v>
      </c>
    </row>
    <row r="70" spans="1:16" ht="12.75">
      <c r="A70" s="19" t="s">
        <v>35</v>
      </c>
      <c s="23" t="s">
        <v>92</v>
      </c>
      <c s="23" t="s">
        <v>516</v>
      </c>
      <c s="19" t="s">
        <v>37</v>
      </c>
      <c s="24" t="s">
        <v>517</v>
      </c>
      <c s="25" t="s">
        <v>143</v>
      </c>
      <c s="26">
        <v>6.3</v>
      </c>
      <c s="27">
        <v>0</v>
      </c>
      <c s="27">
        <f>ROUND(ROUND(H70,2)*ROUND(G70,3),2)</f>
      </c>
      <c r="O70">
        <f>(I70*21)/100</f>
      </c>
      <c t="s">
        <v>13</v>
      </c>
    </row>
    <row r="71" spans="1:5" ht="12.75">
      <c r="A71" s="28" t="s">
        <v>40</v>
      </c>
      <c r="E71" s="29" t="s">
        <v>37</v>
      </c>
    </row>
    <row r="72" spans="1:5" ht="12.75">
      <c r="A72" s="30" t="s">
        <v>42</v>
      </c>
      <c r="E72" s="31" t="s">
        <v>611</v>
      </c>
    </row>
    <row r="73" spans="1:5" ht="102">
      <c r="A73" t="s">
        <v>44</v>
      </c>
      <c r="E73" s="29" t="s">
        <v>519</v>
      </c>
    </row>
    <row r="74" spans="1:16" ht="12.75">
      <c r="A74" s="19" t="s">
        <v>35</v>
      </c>
      <c s="23" t="s">
        <v>98</v>
      </c>
      <c s="23" t="s">
        <v>520</v>
      </c>
      <c s="19" t="s">
        <v>37</v>
      </c>
      <c s="24" t="s">
        <v>521</v>
      </c>
      <c s="25" t="s">
        <v>143</v>
      </c>
      <c s="26">
        <v>0.54</v>
      </c>
      <c s="27">
        <v>0</v>
      </c>
      <c s="27">
        <f>ROUND(ROUND(H74,2)*ROUND(G74,3),2)</f>
      </c>
      <c r="O74">
        <f>(I74*21)/100</f>
      </c>
      <c t="s">
        <v>13</v>
      </c>
    </row>
    <row r="75" spans="1:5" ht="12.75">
      <c r="A75" s="28" t="s">
        <v>40</v>
      </c>
      <c r="E75" s="29" t="s">
        <v>522</v>
      </c>
    </row>
    <row r="76" spans="1:5" ht="12.75">
      <c r="A76" s="30" t="s">
        <v>42</v>
      </c>
      <c r="E76" s="31" t="s">
        <v>612</v>
      </c>
    </row>
    <row r="77" spans="1:5" ht="357">
      <c r="A77" t="s">
        <v>44</v>
      </c>
      <c r="E77" s="29" t="s">
        <v>524</v>
      </c>
    </row>
    <row r="78" spans="1:18" ht="12.75" customHeight="1">
      <c r="A78" s="5" t="s">
        <v>33</v>
      </c>
      <c s="5"/>
      <c s="35" t="s">
        <v>64</v>
      </c>
      <c s="5"/>
      <c s="21" t="s">
        <v>525</v>
      </c>
      <c s="5"/>
      <c s="5"/>
      <c s="5"/>
      <c s="36">
        <f>0+Q78</f>
      </c>
      <c r="O78">
        <f>0+R78</f>
      </c>
      <c r="Q78">
        <f>0+I79+I83+I87</f>
      </c>
      <c>
        <f>0+O79+O83+O87</f>
      </c>
    </row>
    <row r="79" spans="1:16" ht="25.5">
      <c r="A79" s="19" t="s">
        <v>35</v>
      </c>
      <c s="23" t="s">
        <v>104</v>
      </c>
      <c s="23" t="s">
        <v>526</v>
      </c>
      <c s="19" t="s">
        <v>37</v>
      </c>
      <c s="24" t="s">
        <v>527</v>
      </c>
      <c s="25" t="s">
        <v>48</v>
      </c>
      <c s="26">
        <v>59.102</v>
      </c>
      <c s="27">
        <v>0</v>
      </c>
      <c s="27">
        <f>ROUND(ROUND(H79,2)*ROUND(G79,3),2)</f>
      </c>
      <c r="O79">
        <f>(I79*21)/100</f>
      </c>
      <c t="s">
        <v>13</v>
      </c>
    </row>
    <row r="80" spans="1:5" ht="25.5">
      <c r="A80" s="28" t="s">
        <v>40</v>
      </c>
      <c r="E80" s="29" t="s">
        <v>528</v>
      </c>
    </row>
    <row r="81" spans="1:5" ht="12.75">
      <c r="A81" s="30" t="s">
        <v>42</v>
      </c>
      <c r="E81" s="31" t="s">
        <v>613</v>
      </c>
    </row>
    <row r="82" spans="1:5" ht="191.25">
      <c r="A82" t="s">
        <v>44</v>
      </c>
      <c r="E82" s="29" t="s">
        <v>530</v>
      </c>
    </row>
    <row r="83" spans="1:16" ht="25.5">
      <c r="A83" s="19" t="s">
        <v>35</v>
      </c>
      <c s="23" t="s">
        <v>184</v>
      </c>
      <c s="23" t="s">
        <v>531</v>
      </c>
      <c s="19" t="s">
        <v>37</v>
      </c>
      <c s="24" t="s">
        <v>532</v>
      </c>
      <c s="25" t="s">
        <v>48</v>
      </c>
      <c s="26">
        <v>29.551</v>
      </c>
      <c s="27">
        <v>0</v>
      </c>
      <c s="27">
        <f>ROUND(ROUND(H83,2)*ROUND(G83,3),2)</f>
      </c>
      <c r="O83">
        <f>(I83*21)/100</f>
      </c>
      <c t="s">
        <v>13</v>
      </c>
    </row>
    <row r="84" spans="1:5" ht="12.75">
      <c r="A84" s="28" t="s">
        <v>40</v>
      </c>
      <c r="E84" s="29" t="s">
        <v>533</v>
      </c>
    </row>
    <row r="85" spans="1:5" ht="12.75">
      <c r="A85" s="30" t="s">
        <v>42</v>
      </c>
      <c r="E85" s="31" t="s">
        <v>614</v>
      </c>
    </row>
    <row r="86" spans="1:5" ht="191.25">
      <c r="A86" t="s">
        <v>44</v>
      </c>
      <c r="E86" s="29" t="s">
        <v>530</v>
      </c>
    </row>
    <row r="87" spans="1:16" ht="12.75">
      <c r="A87" s="19" t="s">
        <v>35</v>
      </c>
      <c s="23" t="s">
        <v>187</v>
      </c>
      <c s="23" t="s">
        <v>535</v>
      </c>
      <c s="19" t="s">
        <v>37</v>
      </c>
      <c s="24" t="s">
        <v>536</v>
      </c>
      <c s="25" t="s">
        <v>48</v>
      </c>
      <c s="26">
        <v>29.551</v>
      </c>
      <c s="27">
        <v>0</v>
      </c>
      <c s="27">
        <f>ROUND(ROUND(H87,2)*ROUND(G87,3),2)</f>
      </c>
      <c r="O87">
        <f>(I87*21)/100</f>
      </c>
      <c t="s">
        <v>13</v>
      </c>
    </row>
    <row r="88" spans="1:5" ht="12.75">
      <c r="A88" s="28" t="s">
        <v>40</v>
      </c>
      <c r="E88" s="29" t="s">
        <v>537</v>
      </c>
    </row>
    <row r="89" spans="1:5" ht="12.75">
      <c r="A89" s="30" t="s">
        <v>42</v>
      </c>
      <c r="E89" s="31" t="s">
        <v>614</v>
      </c>
    </row>
    <row r="90" spans="1:5" ht="38.25">
      <c r="A90" t="s">
        <v>44</v>
      </c>
      <c r="E90" s="29" t="s">
        <v>538</v>
      </c>
    </row>
    <row r="91" spans="1:18" ht="12.75" customHeight="1">
      <c r="A91" s="5" t="s">
        <v>33</v>
      </c>
      <c s="5"/>
      <c s="35" t="s">
        <v>69</v>
      </c>
      <c s="5"/>
      <c s="21" t="s">
        <v>539</v>
      </c>
      <c s="5"/>
      <c s="5"/>
      <c s="5"/>
      <c s="36">
        <f>0+Q91</f>
      </c>
      <c r="O91">
        <f>0+R91</f>
      </c>
      <c r="Q91">
        <f>0+I92+I96+I100+I104</f>
      </c>
      <c>
        <f>0+O92+O96+O100+O104</f>
      </c>
    </row>
    <row r="92" spans="1:16" ht="12.75">
      <c r="A92" s="19" t="s">
        <v>35</v>
      </c>
      <c s="23" t="s">
        <v>193</v>
      </c>
      <c s="23" t="s">
        <v>540</v>
      </c>
      <c s="19" t="s">
        <v>37</v>
      </c>
      <c s="24" t="s">
        <v>541</v>
      </c>
      <c s="25" t="s">
        <v>166</v>
      </c>
      <c s="26">
        <v>2</v>
      </c>
      <c s="27">
        <v>0</v>
      </c>
      <c s="27">
        <f>ROUND(ROUND(H92,2)*ROUND(G92,3),2)</f>
      </c>
      <c r="O92">
        <f>(I92*21)/100</f>
      </c>
      <c t="s">
        <v>13</v>
      </c>
    </row>
    <row r="93" spans="1:5" ht="12.75">
      <c r="A93" s="28" t="s">
        <v>40</v>
      </c>
      <c r="E93" s="29" t="s">
        <v>37</v>
      </c>
    </row>
    <row r="94" spans="1:5" ht="12.75">
      <c r="A94" s="30" t="s">
        <v>42</v>
      </c>
      <c r="E94" s="31" t="s">
        <v>615</v>
      </c>
    </row>
    <row r="95" spans="1:5" ht="255">
      <c r="A95" t="s">
        <v>44</v>
      </c>
      <c r="E95" s="29" t="s">
        <v>543</v>
      </c>
    </row>
    <row r="96" spans="1:16" ht="12.75">
      <c r="A96" s="19" t="s">
        <v>35</v>
      </c>
      <c s="23" t="s">
        <v>198</v>
      </c>
      <c s="23" t="s">
        <v>544</v>
      </c>
      <c s="19" t="s">
        <v>37</v>
      </c>
      <c s="24" t="s">
        <v>545</v>
      </c>
      <c s="25" t="s">
        <v>166</v>
      </c>
      <c s="26">
        <v>20</v>
      </c>
      <c s="27">
        <v>0</v>
      </c>
      <c s="27">
        <f>ROUND(ROUND(H96,2)*ROUND(G96,3),2)</f>
      </c>
      <c r="O96">
        <f>(I96*21)/100</f>
      </c>
      <c t="s">
        <v>13</v>
      </c>
    </row>
    <row r="97" spans="1:5" ht="12.75">
      <c r="A97" s="28" t="s">
        <v>40</v>
      </c>
      <c r="E97" s="29" t="s">
        <v>546</v>
      </c>
    </row>
    <row r="98" spans="1:5" ht="12.75">
      <c r="A98" s="30" t="s">
        <v>42</v>
      </c>
      <c r="E98" s="31" t="s">
        <v>547</v>
      </c>
    </row>
    <row r="99" spans="1:5" ht="242.25">
      <c r="A99" t="s">
        <v>44</v>
      </c>
      <c r="E99" s="29" t="s">
        <v>548</v>
      </c>
    </row>
    <row r="100" spans="1:16" ht="12.75">
      <c r="A100" s="19" t="s">
        <v>35</v>
      </c>
      <c s="23" t="s">
        <v>204</v>
      </c>
      <c s="23" t="s">
        <v>549</v>
      </c>
      <c s="19" t="s">
        <v>37</v>
      </c>
      <c s="24" t="s">
        <v>550</v>
      </c>
      <c s="25" t="s">
        <v>95</v>
      </c>
      <c s="26">
        <v>1</v>
      </c>
      <c s="27">
        <v>0</v>
      </c>
      <c s="27">
        <f>ROUND(ROUND(H100,2)*ROUND(G100,3),2)</f>
      </c>
      <c r="O100">
        <f>(I100*21)/100</f>
      </c>
      <c t="s">
        <v>13</v>
      </c>
    </row>
    <row r="101" spans="1:5" ht="25.5">
      <c r="A101" s="28" t="s">
        <v>40</v>
      </c>
      <c r="E101" s="29" t="s">
        <v>551</v>
      </c>
    </row>
    <row r="102" spans="1:5" ht="12.75">
      <c r="A102" s="30" t="s">
        <v>42</v>
      </c>
      <c r="E102" s="31" t="s">
        <v>552</v>
      </c>
    </row>
    <row r="103" spans="1:5" ht="242.25">
      <c r="A103" t="s">
        <v>44</v>
      </c>
      <c r="E103" s="29" t="s">
        <v>553</v>
      </c>
    </row>
    <row r="104" spans="1:16" ht="12.75">
      <c r="A104" s="19" t="s">
        <v>35</v>
      </c>
      <c s="23" t="s">
        <v>210</v>
      </c>
      <c s="23" t="s">
        <v>554</v>
      </c>
      <c s="19" t="s">
        <v>37</v>
      </c>
      <c s="24" t="s">
        <v>616</v>
      </c>
      <c s="25" t="s">
        <v>143</v>
      </c>
      <c s="26">
        <v>1.5</v>
      </c>
      <c s="27">
        <v>0</v>
      </c>
      <c s="27">
        <f>ROUND(ROUND(H104,2)*ROUND(G104,3),2)</f>
      </c>
      <c r="O104">
        <f>(I104*21)/100</f>
      </c>
      <c t="s">
        <v>13</v>
      </c>
    </row>
    <row r="105" spans="1:5" ht="12.75">
      <c r="A105" s="28" t="s">
        <v>40</v>
      </c>
      <c r="E105" s="29" t="s">
        <v>556</v>
      </c>
    </row>
    <row r="106" spans="1:5" ht="12.75">
      <c r="A106" s="30" t="s">
        <v>42</v>
      </c>
      <c r="E106" s="31" t="s">
        <v>617</v>
      </c>
    </row>
    <row r="107" spans="1:5" ht="369.75">
      <c r="A107" t="s">
        <v>44</v>
      </c>
      <c r="E107" s="29" t="s">
        <v>298</v>
      </c>
    </row>
    <row r="108" spans="1:18" ht="12.75" customHeight="1">
      <c r="A108" s="5" t="s">
        <v>33</v>
      </c>
      <c s="5"/>
      <c s="35" t="s">
        <v>30</v>
      </c>
      <c s="5"/>
      <c s="21" t="s">
        <v>387</v>
      </c>
      <c s="5"/>
      <c s="5"/>
      <c s="5"/>
      <c s="36">
        <f>0+Q108</f>
      </c>
      <c r="O108">
        <f>0+R108</f>
      </c>
      <c r="Q108">
        <f>0+I109+I113+I117</f>
      </c>
      <c>
        <f>0+O109+O113+O117</f>
      </c>
    </row>
    <row r="109" spans="1:16" ht="12.75">
      <c r="A109" s="19" t="s">
        <v>35</v>
      </c>
      <c s="23" t="s">
        <v>216</v>
      </c>
      <c s="23" t="s">
        <v>558</v>
      </c>
      <c s="19" t="s">
        <v>37</v>
      </c>
      <c s="24" t="s">
        <v>559</v>
      </c>
      <c s="25" t="s">
        <v>166</v>
      </c>
      <c s="26">
        <v>7.2</v>
      </c>
      <c s="27">
        <v>0</v>
      </c>
      <c s="27">
        <f>ROUND(ROUND(H109,2)*ROUND(G109,3),2)</f>
      </c>
      <c r="O109">
        <f>(I109*21)/100</f>
      </c>
      <c t="s">
        <v>13</v>
      </c>
    </row>
    <row r="110" spans="1:5" ht="12.75">
      <c r="A110" s="28" t="s">
        <v>40</v>
      </c>
      <c r="E110" s="29" t="s">
        <v>37</v>
      </c>
    </row>
    <row r="111" spans="1:5" ht="12.75">
      <c r="A111" s="30" t="s">
        <v>42</v>
      </c>
      <c r="E111" s="31" t="s">
        <v>618</v>
      </c>
    </row>
    <row r="112" spans="1:5" ht="63.75">
      <c r="A112" t="s">
        <v>44</v>
      </c>
      <c r="E112" s="29" t="s">
        <v>561</v>
      </c>
    </row>
    <row r="113" spans="1:16" ht="12.75">
      <c r="A113" s="19" t="s">
        <v>35</v>
      </c>
      <c s="23" t="s">
        <v>221</v>
      </c>
      <c s="23" t="s">
        <v>562</v>
      </c>
      <c s="19" t="s">
        <v>37</v>
      </c>
      <c s="24" t="s">
        <v>563</v>
      </c>
      <c s="25" t="s">
        <v>143</v>
      </c>
      <c s="26">
        <v>4.5</v>
      </c>
      <c s="27">
        <v>0</v>
      </c>
      <c s="27">
        <f>ROUND(ROUND(H113,2)*ROUND(G113,3),2)</f>
      </c>
      <c r="O113">
        <f>(I113*21)/100</f>
      </c>
      <c t="s">
        <v>13</v>
      </c>
    </row>
    <row r="114" spans="1:5" ht="38.25">
      <c r="A114" s="28" t="s">
        <v>40</v>
      </c>
      <c r="E114" s="29" t="s">
        <v>590</v>
      </c>
    </row>
    <row r="115" spans="1:5" ht="12.75">
      <c r="A115" s="30" t="s">
        <v>42</v>
      </c>
      <c r="E115" s="31" t="s">
        <v>592</v>
      </c>
    </row>
    <row r="116" spans="1:5" ht="102">
      <c r="A116" t="s">
        <v>44</v>
      </c>
      <c r="E116" s="29" t="s">
        <v>460</v>
      </c>
    </row>
    <row r="117" spans="1:16" ht="12.75">
      <c r="A117" s="19" t="s">
        <v>35</v>
      </c>
      <c s="23" t="s">
        <v>224</v>
      </c>
      <c s="23" t="s">
        <v>566</v>
      </c>
      <c s="19" t="s">
        <v>37</v>
      </c>
      <c s="24" t="s">
        <v>567</v>
      </c>
      <c s="25" t="s">
        <v>143</v>
      </c>
      <c s="26">
        <v>8.2</v>
      </c>
      <c s="27">
        <v>0</v>
      </c>
      <c s="27">
        <f>ROUND(ROUND(H117,2)*ROUND(G117,3),2)</f>
      </c>
      <c r="O117">
        <f>(I117*21)/100</f>
      </c>
      <c t="s">
        <v>13</v>
      </c>
    </row>
    <row r="118" spans="1:5" ht="51">
      <c r="A118" s="28" t="s">
        <v>40</v>
      </c>
      <c r="E118" s="29" t="s">
        <v>619</v>
      </c>
    </row>
    <row r="119" spans="1:5" ht="12.75">
      <c r="A119" s="30" t="s">
        <v>42</v>
      </c>
      <c r="E119" s="31" t="s">
        <v>620</v>
      </c>
    </row>
    <row r="120" spans="1:5" ht="102">
      <c r="A120" t="s">
        <v>44</v>
      </c>
      <c r="E120"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f>
      </c>
      <c t="s">
        <v>12</v>
      </c>
    </row>
    <row r="3" spans="1:16" ht="15" customHeight="1">
      <c r="A3" t="s">
        <v>1</v>
      </c>
      <c s="8" t="s">
        <v>4</v>
      </c>
      <c s="9" t="s">
        <v>5</v>
      </c>
      <c s="1"/>
      <c s="10" t="s">
        <v>6</v>
      </c>
      <c s="1"/>
      <c s="4"/>
      <c s="3" t="s">
        <v>621</v>
      </c>
      <c s="32">
        <f>0+I9+I18+I43+I52+I65</f>
      </c>
      <c r="O3" t="s">
        <v>9</v>
      </c>
      <c t="s">
        <v>13</v>
      </c>
    </row>
    <row r="4" spans="1:16" ht="15" customHeight="1">
      <c r="A4" t="s">
        <v>7</v>
      </c>
      <c s="8" t="s">
        <v>461</v>
      </c>
      <c s="9" t="s">
        <v>462</v>
      </c>
      <c s="1"/>
      <c s="10" t="s">
        <v>463</v>
      </c>
      <c s="1"/>
      <c s="1"/>
      <c s="7"/>
      <c s="7"/>
      <c r="O4" t="s">
        <v>10</v>
      </c>
      <c t="s">
        <v>13</v>
      </c>
    </row>
    <row r="5" spans="1:16" ht="12.75" customHeight="1">
      <c r="A5" t="s">
        <v>464</v>
      </c>
      <c s="12" t="s">
        <v>8</v>
      </c>
      <c s="13" t="s">
        <v>621</v>
      </c>
      <c s="5"/>
      <c s="14" t="s">
        <v>622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10.22</v>
      </c>
      <c s="27">
        <v>0</v>
      </c>
      <c s="27">
        <f>ROUND(ROUND(H10,2)*ROUND(G10,3),2)</f>
      </c>
      <c r="O10">
        <f>(I10*21)/100</f>
      </c>
      <c t="s">
        <v>13</v>
      </c>
    </row>
    <row r="11" spans="1:5" ht="25.5">
      <c r="A11" s="28" t="s">
        <v>40</v>
      </c>
      <c r="E11" s="29" t="s">
        <v>467</v>
      </c>
    </row>
    <row r="12" spans="1:5" ht="38.25">
      <c r="A12" s="30" t="s">
        <v>42</v>
      </c>
      <c r="E12" s="31" t="s">
        <v>623</v>
      </c>
    </row>
    <row r="13" spans="1:5" ht="25.5">
      <c r="A13" t="s">
        <v>44</v>
      </c>
      <c r="E13" s="29" t="s">
        <v>116</v>
      </c>
    </row>
    <row r="14" spans="1:16" ht="12.75">
      <c r="A14" s="19" t="s">
        <v>35</v>
      </c>
      <c s="23" t="s">
        <v>13</v>
      </c>
      <c s="23" t="s">
        <v>122</v>
      </c>
      <c s="19" t="s">
        <v>37</v>
      </c>
      <c s="24" t="s">
        <v>123</v>
      </c>
      <c s="25" t="s">
        <v>113</v>
      </c>
      <c s="26">
        <v>3.75</v>
      </c>
      <c s="27">
        <v>0</v>
      </c>
      <c s="27">
        <f>ROUND(ROUND(H14,2)*ROUND(G14,3),2)</f>
      </c>
      <c r="O14">
        <f>(I14*21)/100</f>
      </c>
      <c t="s">
        <v>13</v>
      </c>
    </row>
    <row r="15" spans="1:5" ht="25.5">
      <c r="A15" s="28" t="s">
        <v>40</v>
      </c>
      <c r="E15" s="29" t="s">
        <v>469</v>
      </c>
    </row>
    <row r="16" spans="1:5" ht="12.75">
      <c r="A16" s="30" t="s">
        <v>42</v>
      </c>
      <c r="E16" s="31" t="s">
        <v>624</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3.5</v>
      </c>
      <c s="27">
        <v>0</v>
      </c>
      <c s="27">
        <f>ROUND(ROUND(H19,2)*ROUND(G19,3),2)</f>
      </c>
      <c r="O19">
        <f>(I19*21)/100</f>
      </c>
      <c t="s">
        <v>13</v>
      </c>
    </row>
    <row r="20" spans="1:5" ht="38.25">
      <c r="A20" s="28" t="s">
        <v>40</v>
      </c>
      <c r="E20" s="29" t="s">
        <v>625</v>
      </c>
    </row>
    <row r="21" spans="1:5" ht="12.75">
      <c r="A21" s="30" t="s">
        <v>42</v>
      </c>
      <c r="E21" s="31" t="s">
        <v>626</v>
      </c>
    </row>
    <row r="22" spans="1:5" ht="63.75">
      <c r="A22" t="s">
        <v>44</v>
      </c>
      <c r="E22" s="29" t="s">
        <v>146</v>
      </c>
    </row>
    <row r="23" spans="1:16" ht="12.75">
      <c r="A23" s="19" t="s">
        <v>35</v>
      </c>
      <c s="23" t="s">
        <v>23</v>
      </c>
      <c s="23" t="s">
        <v>473</v>
      </c>
      <c s="19" t="s">
        <v>37</v>
      </c>
      <c s="24" t="s">
        <v>474</v>
      </c>
      <c s="25" t="s">
        <v>143</v>
      </c>
      <c s="26">
        <v>6.5</v>
      </c>
      <c s="27">
        <v>0</v>
      </c>
      <c s="27">
        <f>ROUND(ROUND(H23,2)*ROUND(G23,3),2)</f>
      </c>
      <c r="O23">
        <f>(I23*21)/100</f>
      </c>
      <c t="s">
        <v>13</v>
      </c>
    </row>
    <row r="24" spans="1:5" ht="25.5">
      <c r="A24" s="28" t="s">
        <v>40</v>
      </c>
      <c r="E24" s="29" t="s">
        <v>627</v>
      </c>
    </row>
    <row r="25" spans="1:5" ht="12.75">
      <c r="A25" s="30" t="s">
        <v>42</v>
      </c>
      <c r="E25" s="31" t="s">
        <v>628</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1.2</v>
      </c>
      <c s="27">
        <v>0</v>
      </c>
      <c s="27">
        <f>ROUND(ROUND(H31,2)*ROUND(G31,3),2)</f>
      </c>
      <c r="O31">
        <f>(I31*21)/100</f>
      </c>
      <c t="s">
        <v>13</v>
      </c>
    </row>
    <row r="32" spans="1:5" ht="25.5">
      <c r="A32" s="28" t="s">
        <v>40</v>
      </c>
      <c r="E32" s="29" t="s">
        <v>480</v>
      </c>
    </row>
    <row r="33" spans="1:5" ht="12.75">
      <c r="A33" s="30" t="s">
        <v>42</v>
      </c>
      <c r="E33" s="31" t="s">
        <v>629</v>
      </c>
    </row>
    <row r="34" spans="1:5" ht="318.75">
      <c r="A34" t="s">
        <v>44</v>
      </c>
      <c r="E34" s="29" t="s">
        <v>203</v>
      </c>
    </row>
    <row r="35" spans="1:16" ht="12.75">
      <c r="A35" s="19" t="s">
        <v>35</v>
      </c>
      <c s="23" t="s">
        <v>64</v>
      </c>
      <c s="23" t="s">
        <v>482</v>
      </c>
      <c s="19" t="s">
        <v>37</v>
      </c>
      <c s="24" t="s">
        <v>483</v>
      </c>
      <c s="25" t="s">
        <v>143</v>
      </c>
      <c s="26">
        <v>5.2</v>
      </c>
      <c s="27">
        <v>0</v>
      </c>
      <c s="27">
        <f>ROUND(ROUND(H35,2)*ROUND(G35,3),2)</f>
      </c>
      <c r="O35">
        <f>(I35*21)/100</f>
      </c>
      <c t="s">
        <v>13</v>
      </c>
    </row>
    <row r="36" spans="1:5" ht="12.75">
      <c r="A36" s="28" t="s">
        <v>40</v>
      </c>
      <c r="E36" s="29" t="s">
        <v>37</v>
      </c>
    </row>
    <row r="37" spans="1:5" ht="12.75">
      <c r="A37" s="30" t="s">
        <v>42</v>
      </c>
      <c r="E37" s="31" t="s">
        <v>630</v>
      </c>
    </row>
    <row r="38" spans="1:5" ht="229.5">
      <c r="A38" t="s">
        <v>44</v>
      </c>
      <c r="E38" s="29" t="s">
        <v>486</v>
      </c>
    </row>
    <row r="39" spans="1:16" ht="12.75">
      <c r="A39" s="19" t="s">
        <v>35</v>
      </c>
      <c s="23" t="s">
        <v>69</v>
      </c>
      <c s="23" t="s">
        <v>217</v>
      </c>
      <c s="19" t="s">
        <v>37</v>
      </c>
      <c s="24" t="s">
        <v>218</v>
      </c>
      <c s="25" t="s">
        <v>48</v>
      </c>
      <c s="26">
        <v>6</v>
      </c>
      <c s="27">
        <v>0</v>
      </c>
      <c s="27">
        <f>ROUND(ROUND(H39,2)*ROUND(G39,3),2)</f>
      </c>
      <c r="O39">
        <f>(I39*21)/100</f>
      </c>
      <c t="s">
        <v>13</v>
      </c>
    </row>
    <row r="40" spans="1:5" ht="12.75">
      <c r="A40" s="28" t="s">
        <v>40</v>
      </c>
      <c r="E40" s="29" t="s">
        <v>37</v>
      </c>
    </row>
    <row r="41" spans="1:5" ht="12.75">
      <c r="A41" s="30" t="s">
        <v>42</v>
      </c>
      <c r="E41" s="31" t="s">
        <v>631</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0.99</v>
      </c>
      <c s="27">
        <v>0</v>
      </c>
      <c s="27">
        <f>ROUND(ROUND(H44,2)*ROUND(G44,3),2)</f>
      </c>
      <c r="O44">
        <f>(I44*21)/100</f>
      </c>
      <c t="s">
        <v>13</v>
      </c>
    </row>
    <row r="45" spans="1:5" ht="25.5">
      <c r="A45" s="28" t="s">
        <v>40</v>
      </c>
      <c r="E45" s="29" t="s">
        <v>498</v>
      </c>
    </row>
    <row r="46" spans="1:5" ht="12.75">
      <c r="A46" s="30" t="s">
        <v>42</v>
      </c>
      <c r="E46" s="31" t="s">
        <v>632</v>
      </c>
    </row>
    <row r="47" spans="1:5" ht="382.5">
      <c r="A47" t="s">
        <v>44</v>
      </c>
      <c r="E47" s="29" t="s">
        <v>500</v>
      </c>
    </row>
    <row r="48" spans="1:16" ht="12.75">
      <c r="A48" s="19" t="s">
        <v>35</v>
      </c>
      <c s="23" t="s">
        <v>32</v>
      </c>
      <c s="23" t="s">
        <v>276</v>
      </c>
      <c s="19" t="s">
        <v>37</v>
      </c>
      <c s="24" t="s">
        <v>277</v>
      </c>
      <c s="25" t="s">
        <v>113</v>
      </c>
      <c s="26">
        <v>0.149</v>
      </c>
      <c s="27">
        <v>0</v>
      </c>
      <c s="27">
        <f>ROUND(ROUND(H48,2)*ROUND(G48,3),2)</f>
      </c>
      <c r="O48">
        <f>(I48*21)/100</f>
      </c>
      <c t="s">
        <v>13</v>
      </c>
    </row>
    <row r="49" spans="1:5" ht="12.75">
      <c r="A49" s="28" t="s">
        <v>40</v>
      </c>
      <c r="E49" s="29" t="s">
        <v>37</v>
      </c>
    </row>
    <row r="50" spans="1:5" ht="12.75">
      <c r="A50" s="30" t="s">
        <v>42</v>
      </c>
      <c r="E50" s="31" t="s">
        <v>633</v>
      </c>
    </row>
    <row r="51" spans="1:5" ht="242.25">
      <c r="A51" t="s">
        <v>44</v>
      </c>
      <c r="E51" s="29" t="s">
        <v>280</v>
      </c>
    </row>
    <row r="52" spans="1:18" ht="12.75" customHeight="1">
      <c r="A52" s="5" t="s">
        <v>33</v>
      </c>
      <c s="5"/>
      <c s="35" t="s">
        <v>64</v>
      </c>
      <c s="5"/>
      <c s="21" t="s">
        <v>525</v>
      </c>
      <c s="5"/>
      <c s="5"/>
      <c s="5"/>
      <c s="36">
        <f>0+Q52</f>
      </c>
      <c r="O52">
        <f>0+R52</f>
      </c>
      <c r="Q52">
        <f>0+I53+I57+I61</f>
      </c>
      <c>
        <f>0+O53+O57+O61</f>
      </c>
    </row>
    <row r="53" spans="1:16" ht="25.5">
      <c r="A53" s="19" t="s">
        <v>35</v>
      </c>
      <c s="23" t="s">
        <v>75</v>
      </c>
      <c s="23" t="s">
        <v>526</v>
      </c>
      <c s="19" t="s">
        <v>37</v>
      </c>
      <c s="24" t="s">
        <v>527</v>
      </c>
      <c s="25" t="s">
        <v>48</v>
      </c>
      <c s="26">
        <v>3.6</v>
      </c>
      <c s="27">
        <v>0</v>
      </c>
      <c s="27">
        <f>ROUND(ROUND(H53,2)*ROUND(G53,3),2)</f>
      </c>
      <c r="O53">
        <f>(I53*21)/100</f>
      </c>
      <c t="s">
        <v>13</v>
      </c>
    </row>
    <row r="54" spans="1:5" ht="25.5">
      <c r="A54" s="28" t="s">
        <v>40</v>
      </c>
      <c r="E54" s="29" t="s">
        <v>528</v>
      </c>
    </row>
    <row r="55" spans="1:5" ht="12.75">
      <c r="A55" s="30" t="s">
        <v>42</v>
      </c>
      <c r="E55" s="31" t="s">
        <v>634</v>
      </c>
    </row>
    <row r="56" spans="1:5" ht="191.25">
      <c r="A56" t="s">
        <v>44</v>
      </c>
      <c r="E56" s="29" t="s">
        <v>530</v>
      </c>
    </row>
    <row r="57" spans="1:16" ht="25.5">
      <c r="A57" s="19" t="s">
        <v>35</v>
      </c>
      <c s="23" t="s">
        <v>79</v>
      </c>
      <c s="23" t="s">
        <v>531</v>
      </c>
      <c s="19" t="s">
        <v>37</v>
      </c>
      <c s="24" t="s">
        <v>532</v>
      </c>
      <c s="25" t="s">
        <v>48</v>
      </c>
      <c s="26">
        <v>1.8</v>
      </c>
      <c s="27">
        <v>0</v>
      </c>
      <c s="27">
        <f>ROUND(ROUND(H57,2)*ROUND(G57,3),2)</f>
      </c>
      <c r="O57">
        <f>(I57*21)/100</f>
      </c>
      <c t="s">
        <v>13</v>
      </c>
    </row>
    <row r="58" spans="1:5" ht="12.75">
      <c r="A58" s="28" t="s">
        <v>40</v>
      </c>
      <c r="E58" s="29" t="s">
        <v>533</v>
      </c>
    </row>
    <row r="59" spans="1:5" ht="12.75">
      <c r="A59" s="30" t="s">
        <v>42</v>
      </c>
      <c r="E59" s="31" t="s">
        <v>635</v>
      </c>
    </row>
    <row r="60" spans="1:5" ht="191.25">
      <c r="A60" t="s">
        <v>44</v>
      </c>
      <c r="E60" s="29" t="s">
        <v>530</v>
      </c>
    </row>
    <row r="61" spans="1:16" ht="12.75">
      <c r="A61" s="19" t="s">
        <v>35</v>
      </c>
      <c s="23" t="s">
        <v>83</v>
      </c>
      <c s="23" t="s">
        <v>535</v>
      </c>
      <c s="19" t="s">
        <v>37</v>
      </c>
      <c s="24" t="s">
        <v>536</v>
      </c>
      <c s="25" t="s">
        <v>48</v>
      </c>
      <c s="26">
        <v>1.8</v>
      </c>
      <c s="27">
        <v>0</v>
      </c>
      <c s="27">
        <f>ROUND(ROUND(H61,2)*ROUND(G61,3),2)</f>
      </c>
      <c r="O61">
        <f>(I61*21)/100</f>
      </c>
      <c t="s">
        <v>13</v>
      </c>
    </row>
    <row r="62" spans="1:5" ht="12.75">
      <c r="A62" s="28" t="s">
        <v>40</v>
      </c>
      <c r="E62" s="29" t="s">
        <v>537</v>
      </c>
    </row>
    <row r="63" spans="1:5" ht="12.75">
      <c r="A63" s="30" t="s">
        <v>42</v>
      </c>
      <c r="E63" s="31" t="s">
        <v>635</v>
      </c>
    </row>
    <row r="64" spans="1:5" ht="38.25">
      <c r="A64" t="s">
        <v>44</v>
      </c>
      <c r="E64" s="29" t="s">
        <v>538</v>
      </c>
    </row>
    <row r="65" spans="1:18" ht="12.75" customHeight="1">
      <c r="A65" s="5" t="s">
        <v>33</v>
      </c>
      <c s="5"/>
      <c s="35" t="s">
        <v>30</v>
      </c>
      <c s="5"/>
      <c s="21" t="s">
        <v>387</v>
      </c>
      <c s="5"/>
      <c s="5"/>
      <c s="5"/>
      <c s="36">
        <f>0+Q65</f>
      </c>
      <c r="O65">
        <f>0+R65</f>
      </c>
      <c r="Q65">
        <f>0+I66+I70+I74</f>
      </c>
      <c>
        <f>0+O66+O70+O74</f>
      </c>
    </row>
    <row r="66" spans="1:16" ht="12.75">
      <c r="A66" s="19" t="s">
        <v>35</v>
      </c>
      <c s="23" t="s">
        <v>88</v>
      </c>
      <c s="23" t="s">
        <v>558</v>
      </c>
      <c s="19" t="s">
        <v>37</v>
      </c>
      <c s="24" t="s">
        <v>559</v>
      </c>
      <c s="25" t="s">
        <v>166</v>
      </c>
      <c s="26">
        <v>4</v>
      </c>
      <c s="27">
        <v>0</v>
      </c>
      <c s="27">
        <f>ROUND(ROUND(H66,2)*ROUND(G66,3),2)</f>
      </c>
      <c r="O66">
        <f>(I66*21)/100</f>
      </c>
      <c t="s">
        <v>13</v>
      </c>
    </row>
    <row r="67" spans="1:5" ht="12.75">
      <c r="A67" s="28" t="s">
        <v>40</v>
      </c>
      <c r="E67" s="29" t="s">
        <v>37</v>
      </c>
    </row>
    <row r="68" spans="1:5" ht="12.75">
      <c r="A68" s="30" t="s">
        <v>42</v>
      </c>
      <c r="E68" s="31" t="s">
        <v>636</v>
      </c>
    </row>
    <row r="69" spans="1:5" ht="63.75">
      <c r="A69" t="s">
        <v>44</v>
      </c>
      <c r="E69" s="29" t="s">
        <v>561</v>
      </c>
    </row>
    <row r="70" spans="1:16" ht="12.75">
      <c r="A70" s="19" t="s">
        <v>35</v>
      </c>
      <c s="23" t="s">
        <v>92</v>
      </c>
      <c s="23" t="s">
        <v>562</v>
      </c>
      <c s="19" t="s">
        <v>37</v>
      </c>
      <c s="24" t="s">
        <v>563</v>
      </c>
      <c s="25" t="s">
        <v>143</v>
      </c>
      <c s="26">
        <v>0.8</v>
      </c>
      <c s="27">
        <v>0</v>
      </c>
      <c s="27">
        <f>ROUND(ROUND(H70,2)*ROUND(G70,3),2)</f>
      </c>
      <c r="O70">
        <f>(I70*21)/100</f>
      </c>
      <c t="s">
        <v>13</v>
      </c>
    </row>
    <row r="71" spans="1:5" ht="38.25">
      <c r="A71" s="28" t="s">
        <v>40</v>
      </c>
      <c r="E71" s="29" t="s">
        <v>590</v>
      </c>
    </row>
    <row r="72" spans="1:5" ht="12.75">
      <c r="A72" s="30" t="s">
        <v>42</v>
      </c>
      <c r="E72" s="31" t="s">
        <v>637</v>
      </c>
    </row>
    <row r="73" spans="1:5" ht="102">
      <c r="A73" t="s">
        <v>44</v>
      </c>
      <c r="E73" s="29" t="s">
        <v>460</v>
      </c>
    </row>
    <row r="74" spans="1:16" ht="12.75">
      <c r="A74" s="19" t="s">
        <v>35</v>
      </c>
      <c s="23" t="s">
        <v>98</v>
      </c>
      <c s="23" t="s">
        <v>566</v>
      </c>
      <c s="19" t="s">
        <v>37</v>
      </c>
      <c s="24" t="s">
        <v>567</v>
      </c>
      <c s="25" t="s">
        <v>143</v>
      </c>
      <c s="26">
        <v>1.5</v>
      </c>
      <c s="27">
        <v>0</v>
      </c>
      <c s="27">
        <f>ROUND(ROUND(H74,2)*ROUND(G74,3),2)</f>
      </c>
      <c r="O74">
        <f>(I74*21)/100</f>
      </c>
      <c t="s">
        <v>13</v>
      </c>
    </row>
    <row r="75" spans="1:5" ht="51">
      <c r="A75" s="28" t="s">
        <v>40</v>
      </c>
      <c r="E75" s="29" t="s">
        <v>568</v>
      </c>
    </row>
    <row r="76" spans="1:5" ht="12.75">
      <c r="A76" s="30" t="s">
        <v>42</v>
      </c>
      <c r="E76" s="31" t="s">
        <v>638</v>
      </c>
    </row>
    <row r="77" spans="1:5" ht="102">
      <c r="A77" t="s">
        <v>44</v>
      </c>
      <c r="E77"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639</v>
      </c>
      <c s="32">
        <f>0+I9+I18+I43+I52+I65+I78</f>
      </c>
      <c r="O3" t="s">
        <v>9</v>
      </c>
      <c t="s">
        <v>13</v>
      </c>
    </row>
    <row r="4" spans="1:16" ht="15" customHeight="1">
      <c r="A4" t="s">
        <v>7</v>
      </c>
      <c s="8" t="s">
        <v>461</v>
      </c>
      <c s="9" t="s">
        <v>462</v>
      </c>
      <c s="1"/>
      <c s="10" t="s">
        <v>463</v>
      </c>
      <c s="1"/>
      <c s="1"/>
      <c s="7"/>
      <c s="7"/>
      <c r="O4" t="s">
        <v>10</v>
      </c>
      <c t="s">
        <v>13</v>
      </c>
    </row>
    <row r="5" spans="1:16" ht="12.75" customHeight="1">
      <c r="A5" t="s">
        <v>464</v>
      </c>
      <c s="12" t="s">
        <v>8</v>
      </c>
      <c s="13" t="s">
        <v>639</v>
      </c>
      <c s="5"/>
      <c s="14" t="s">
        <v>640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19.64</v>
      </c>
      <c s="27">
        <v>0</v>
      </c>
      <c s="27">
        <f>ROUND(ROUND(H10,2)*ROUND(G10,3),2)</f>
      </c>
      <c r="O10">
        <f>(I10*21)/100</f>
      </c>
      <c t="s">
        <v>13</v>
      </c>
    </row>
    <row r="11" spans="1:5" ht="25.5">
      <c r="A11" s="28" t="s">
        <v>40</v>
      </c>
      <c r="E11" s="29" t="s">
        <v>467</v>
      </c>
    </row>
    <row r="12" spans="1:5" ht="38.25">
      <c r="A12" s="30" t="s">
        <v>42</v>
      </c>
      <c r="E12" s="31" t="s">
        <v>641</v>
      </c>
    </row>
    <row r="13" spans="1:5" ht="25.5">
      <c r="A13" t="s">
        <v>44</v>
      </c>
      <c r="E13" s="29" t="s">
        <v>116</v>
      </c>
    </row>
    <row r="14" spans="1:16" ht="12.75">
      <c r="A14" s="19" t="s">
        <v>35</v>
      </c>
      <c s="23" t="s">
        <v>13</v>
      </c>
      <c s="23" t="s">
        <v>122</v>
      </c>
      <c s="19" t="s">
        <v>37</v>
      </c>
      <c s="24" t="s">
        <v>123</v>
      </c>
      <c s="25" t="s">
        <v>113</v>
      </c>
      <c s="26">
        <v>6.625</v>
      </c>
      <c s="27">
        <v>0</v>
      </c>
      <c s="27">
        <f>ROUND(ROUND(H14,2)*ROUND(G14,3),2)</f>
      </c>
      <c r="O14">
        <f>(I14*21)/100</f>
      </c>
      <c t="s">
        <v>13</v>
      </c>
    </row>
    <row r="15" spans="1:5" ht="25.5">
      <c r="A15" s="28" t="s">
        <v>40</v>
      </c>
      <c r="E15" s="29" t="s">
        <v>469</v>
      </c>
    </row>
    <row r="16" spans="1:5" ht="12.75">
      <c r="A16" s="30" t="s">
        <v>42</v>
      </c>
      <c r="E16" s="31" t="s">
        <v>642</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5.6</v>
      </c>
      <c s="27">
        <v>0</v>
      </c>
      <c s="27">
        <f>ROUND(ROUND(H19,2)*ROUND(G19,3),2)</f>
      </c>
      <c r="O19">
        <f>(I19*21)/100</f>
      </c>
      <c t="s">
        <v>13</v>
      </c>
    </row>
    <row r="20" spans="1:5" ht="38.25">
      <c r="A20" s="28" t="s">
        <v>40</v>
      </c>
      <c r="E20" s="29" t="s">
        <v>643</v>
      </c>
    </row>
    <row r="21" spans="1:5" ht="12.75">
      <c r="A21" s="30" t="s">
        <v>42</v>
      </c>
      <c r="E21" s="31" t="s">
        <v>644</v>
      </c>
    </row>
    <row r="22" spans="1:5" ht="63.75">
      <c r="A22" t="s">
        <v>44</v>
      </c>
      <c r="E22" s="29" t="s">
        <v>146</v>
      </c>
    </row>
    <row r="23" spans="1:16" ht="12.75">
      <c r="A23" s="19" t="s">
        <v>35</v>
      </c>
      <c s="23" t="s">
        <v>23</v>
      </c>
      <c s="23" t="s">
        <v>473</v>
      </c>
      <c s="19" t="s">
        <v>37</v>
      </c>
      <c s="24" t="s">
        <v>474</v>
      </c>
      <c s="25" t="s">
        <v>143</v>
      </c>
      <c s="26">
        <v>7.2</v>
      </c>
      <c s="27">
        <v>0</v>
      </c>
      <c s="27">
        <f>ROUND(ROUND(H23,2)*ROUND(G23,3),2)</f>
      </c>
      <c r="O23">
        <f>(I23*21)/100</f>
      </c>
      <c t="s">
        <v>13</v>
      </c>
    </row>
    <row r="24" spans="1:5" ht="25.5">
      <c r="A24" s="28" t="s">
        <v>40</v>
      </c>
      <c r="E24" s="29" t="s">
        <v>645</v>
      </c>
    </row>
    <row r="25" spans="1:5" ht="12.75">
      <c r="A25" s="30" t="s">
        <v>42</v>
      </c>
      <c r="E25" s="31" t="s">
        <v>646</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3.6</v>
      </c>
      <c s="27">
        <v>0</v>
      </c>
      <c s="27">
        <f>ROUND(ROUND(H31,2)*ROUND(G31,3),2)</f>
      </c>
      <c r="O31">
        <f>(I31*21)/100</f>
      </c>
      <c t="s">
        <v>13</v>
      </c>
    </row>
    <row r="32" spans="1:5" ht="25.5">
      <c r="A32" s="28" t="s">
        <v>40</v>
      </c>
      <c r="E32" s="29" t="s">
        <v>647</v>
      </c>
    </row>
    <row r="33" spans="1:5" ht="12.75">
      <c r="A33" s="30" t="s">
        <v>42</v>
      </c>
      <c r="E33" s="31" t="s">
        <v>648</v>
      </c>
    </row>
    <row r="34" spans="1:5" ht="318.75">
      <c r="A34" t="s">
        <v>44</v>
      </c>
      <c r="E34" s="29" t="s">
        <v>203</v>
      </c>
    </row>
    <row r="35" spans="1:16" ht="12.75">
      <c r="A35" s="19" t="s">
        <v>35</v>
      </c>
      <c s="23" t="s">
        <v>64</v>
      </c>
      <c s="23" t="s">
        <v>482</v>
      </c>
      <c s="19" t="s">
        <v>37</v>
      </c>
      <c s="24" t="s">
        <v>483</v>
      </c>
      <c s="25" t="s">
        <v>143</v>
      </c>
      <c s="26">
        <v>8.496</v>
      </c>
      <c s="27">
        <v>0</v>
      </c>
      <c s="27">
        <f>ROUND(ROUND(H35,2)*ROUND(G35,3),2)</f>
      </c>
      <c r="O35">
        <f>(I35*21)/100</f>
      </c>
      <c t="s">
        <v>13</v>
      </c>
    </row>
    <row r="36" spans="1:5" ht="12.75">
      <c r="A36" s="28" t="s">
        <v>40</v>
      </c>
      <c r="E36" s="29" t="s">
        <v>37</v>
      </c>
    </row>
    <row r="37" spans="1:5" ht="12.75">
      <c r="A37" s="30" t="s">
        <v>42</v>
      </c>
      <c r="E37" s="31" t="s">
        <v>649</v>
      </c>
    </row>
    <row r="38" spans="1:5" ht="229.5">
      <c r="A38" t="s">
        <v>44</v>
      </c>
      <c r="E38" s="29" t="s">
        <v>486</v>
      </c>
    </row>
    <row r="39" spans="1:16" ht="12.75">
      <c r="A39" s="19" t="s">
        <v>35</v>
      </c>
      <c s="23" t="s">
        <v>69</v>
      </c>
      <c s="23" t="s">
        <v>217</v>
      </c>
      <c s="19" t="s">
        <v>37</v>
      </c>
      <c s="24" t="s">
        <v>218</v>
      </c>
      <c s="25" t="s">
        <v>48</v>
      </c>
      <c s="26">
        <v>12</v>
      </c>
      <c s="27">
        <v>0</v>
      </c>
      <c s="27">
        <f>ROUND(ROUND(H39,2)*ROUND(G39,3),2)</f>
      </c>
      <c r="O39">
        <f>(I39*21)/100</f>
      </c>
      <c t="s">
        <v>13</v>
      </c>
    </row>
    <row r="40" spans="1:5" ht="12.75">
      <c r="A40" s="28" t="s">
        <v>40</v>
      </c>
      <c r="E40" s="29" t="s">
        <v>37</v>
      </c>
    </row>
    <row r="41" spans="1:5" ht="12.75">
      <c r="A41" s="30" t="s">
        <v>42</v>
      </c>
      <c r="E41" s="31" t="s">
        <v>650</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1.98</v>
      </c>
      <c s="27">
        <v>0</v>
      </c>
      <c s="27">
        <f>ROUND(ROUND(H44,2)*ROUND(G44,3),2)</f>
      </c>
      <c r="O44">
        <f>(I44*21)/100</f>
      </c>
      <c t="s">
        <v>13</v>
      </c>
    </row>
    <row r="45" spans="1:5" ht="25.5">
      <c r="A45" s="28" t="s">
        <v>40</v>
      </c>
      <c r="E45" s="29" t="s">
        <v>498</v>
      </c>
    </row>
    <row r="46" spans="1:5" ht="12.75">
      <c r="A46" s="30" t="s">
        <v>42</v>
      </c>
      <c r="E46" s="31" t="s">
        <v>651</v>
      </c>
    </row>
    <row r="47" spans="1:5" ht="382.5">
      <c r="A47" t="s">
        <v>44</v>
      </c>
      <c r="E47" s="29" t="s">
        <v>500</v>
      </c>
    </row>
    <row r="48" spans="1:16" ht="12.75">
      <c r="A48" s="19" t="s">
        <v>35</v>
      </c>
      <c s="23" t="s">
        <v>32</v>
      </c>
      <c s="23" t="s">
        <v>276</v>
      </c>
      <c s="19" t="s">
        <v>37</v>
      </c>
      <c s="24" t="s">
        <v>277</v>
      </c>
      <c s="25" t="s">
        <v>113</v>
      </c>
      <c s="26">
        <v>0.297</v>
      </c>
      <c s="27">
        <v>0</v>
      </c>
      <c s="27">
        <f>ROUND(ROUND(H48,2)*ROUND(G48,3),2)</f>
      </c>
      <c r="O48">
        <f>(I48*21)/100</f>
      </c>
      <c t="s">
        <v>13</v>
      </c>
    </row>
    <row r="49" spans="1:5" ht="12.75">
      <c r="A49" s="28" t="s">
        <v>40</v>
      </c>
      <c r="E49" s="29" t="s">
        <v>37</v>
      </c>
    </row>
    <row r="50" spans="1:5" ht="12.75">
      <c r="A50" s="30" t="s">
        <v>42</v>
      </c>
      <c r="E50" s="31" t="s">
        <v>652</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3.2</v>
      </c>
      <c s="27">
        <v>0</v>
      </c>
      <c s="27">
        <f>ROUND(ROUND(H53,2)*ROUND(G53,3),2)</f>
      </c>
      <c r="O53">
        <f>(I53*21)/100</f>
      </c>
      <c t="s">
        <v>13</v>
      </c>
    </row>
    <row r="54" spans="1:5" ht="25.5">
      <c r="A54" s="28" t="s">
        <v>40</v>
      </c>
      <c r="E54" s="29" t="s">
        <v>506</v>
      </c>
    </row>
    <row r="55" spans="1:5" ht="12.75">
      <c r="A55" s="30" t="s">
        <v>42</v>
      </c>
      <c r="E55" s="31" t="s">
        <v>653</v>
      </c>
    </row>
    <row r="56" spans="1:5" ht="369.75">
      <c r="A56" t="s">
        <v>44</v>
      </c>
      <c r="E56" s="29" t="s">
        <v>298</v>
      </c>
    </row>
    <row r="57" spans="1:16" ht="12.75">
      <c r="A57" s="19" t="s">
        <v>35</v>
      </c>
      <c s="23" t="s">
        <v>79</v>
      </c>
      <c s="23" t="s">
        <v>511</v>
      </c>
      <c s="19" t="s">
        <v>37</v>
      </c>
      <c s="24" t="s">
        <v>512</v>
      </c>
      <c s="25" t="s">
        <v>143</v>
      </c>
      <c s="26">
        <v>4.2</v>
      </c>
      <c s="27">
        <v>0</v>
      </c>
      <c s="27">
        <f>ROUND(ROUND(H57,2)*ROUND(G57,3),2)</f>
      </c>
      <c r="O57">
        <f>(I57*21)/100</f>
      </c>
      <c t="s">
        <v>13</v>
      </c>
    </row>
    <row r="58" spans="1:5" ht="12.75">
      <c r="A58" s="28" t="s">
        <v>40</v>
      </c>
      <c r="E58" s="29" t="s">
        <v>513</v>
      </c>
    </row>
    <row r="59" spans="1:5" ht="12.75">
      <c r="A59" s="30" t="s">
        <v>42</v>
      </c>
      <c r="E59" s="31" t="s">
        <v>654</v>
      </c>
    </row>
    <row r="60" spans="1:5" ht="38.25">
      <c r="A60" t="s">
        <v>44</v>
      </c>
      <c r="E60" s="29" t="s">
        <v>515</v>
      </c>
    </row>
    <row r="61" spans="1:16" ht="12.75">
      <c r="A61" s="19" t="s">
        <v>35</v>
      </c>
      <c s="23" t="s">
        <v>83</v>
      </c>
      <c s="23" t="s">
        <v>516</v>
      </c>
      <c s="19" t="s">
        <v>37</v>
      </c>
      <c s="24" t="s">
        <v>517</v>
      </c>
      <c s="25" t="s">
        <v>143</v>
      </c>
      <c s="26">
        <v>8.202</v>
      </c>
      <c s="27">
        <v>0</v>
      </c>
      <c s="27">
        <f>ROUND(ROUND(H61,2)*ROUND(G61,3),2)</f>
      </c>
      <c r="O61">
        <f>(I61*21)/100</f>
      </c>
      <c t="s">
        <v>13</v>
      </c>
    </row>
    <row r="62" spans="1:5" ht="12.75">
      <c r="A62" s="28" t="s">
        <v>40</v>
      </c>
      <c r="E62" s="29" t="s">
        <v>37</v>
      </c>
    </row>
    <row r="63" spans="1:5" ht="12.75">
      <c r="A63" s="30" t="s">
        <v>42</v>
      </c>
      <c r="E63" s="31" t="s">
        <v>655</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11.2</v>
      </c>
      <c s="27">
        <v>0</v>
      </c>
      <c s="27">
        <f>ROUND(ROUND(H66,2)*ROUND(G66,3),2)</f>
      </c>
      <c r="O66">
        <f>(I66*21)/100</f>
      </c>
      <c t="s">
        <v>13</v>
      </c>
    </row>
    <row r="67" spans="1:5" ht="25.5">
      <c r="A67" s="28" t="s">
        <v>40</v>
      </c>
      <c r="E67" s="29" t="s">
        <v>528</v>
      </c>
    </row>
    <row r="68" spans="1:5" ht="12.75">
      <c r="A68" s="30" t="s">
        <v>42</v>
      </c>
      <c r="E68" s="31" t="s">
        <v>656</v>
      </c>
    </row>
    <row r="69" spans="1:5" ht="191.25">
      <c r="A69" t="s">
        <v>44</v>
      </c>
      <c r="E69" s="29" t="s">
        <v>530</v>
      </c>
    </row>
    <row r="70" spans="1:16" ht="25.5">
      <c r="A70" s="19" t="s">
        <v>35</v>
      </c>
      <c s="23" t="s">
        <v>92</v>
      </c>
      <c s="23" t="s">
        <v>531</v>
      </c>
      <c s="19" t="s">
        <v>37</v>
      </c>
      <c s="24" t="s">
        <v>532</v>
      </c>
      <c s="25" t="s">
        <v>48</v>
      </c>
      <c s="26">
        <v>5.6</v>
      </c>
      <c s="27">
        <v>0</v>
      </c>
      <c s="27">
        <f>ROUND(ROUND(H70,2)*ROUND(G70,3),2)</f>
      </c>
      <c r="O70">
        <f>(I70*21)/100</f>
      </c>
      <c t="s">
        <v>13</v>
      </c>
    </row>
    <row r="71" spans="1:5" ht="12.75">
      <c r="A71" s="28" t="s">
        <v>40</v>
      </c>
      <c r="E71" s="29" t="s">
        <v>533</v>
      </c>
    </row>
    <row r="72" spans="1:5" ht="12.75">
      <c r="A72" s="30" t="s">
        <v>42</v>
      </c>
      <c r="E72" s="31" t="s">
        <v>657</v>
      </c>
    </row>
    <row r="73" spans="1:5" ht="191.25">
      <c r="A73" t="s">
        <v>44</v>
      </c>
      <c r="E73" s="29" t="s">
        <v>530</v>
      </c>
    </row>
    <row r="74" spans="1:16" ht="12.75">
      <c r="A74" s="19" t="s">
        <v>35</v>
      </c>
      <c s="23" t="s">
        <v>98</v>
      </c>
      <c s="23" t="s">
        <v>535</v>
      </c>
      <c s="19" t="s">
        <v>37</v>
      </c>
      <c s="24" t="s">
        <v>536</v>
      </c>
      <c s="25" t="s">
        <v>48</v>
      </c>
      <c s="26">
        <v>5.6</v>
      </c>
      <c s="27">
        <v>0</v>
      </c>
      <c s="27">
        <f>ROUND(ROUND(H74,2)*ROUND(G74,3),2)</f>
      </c>
      <c r="O74">
        <f>(I74*21)/100</f>
      </c>
      <c t="s">
        <v>13</v>
      </c>
    </row>
    <row r="75" spans="1:5" ht="12.75">
      <c r="A75" s="28" t="s">
        <v>40</v>
      </c>
      <c r="E75" s="29" t="s">
        <v>537</v>
      </c>
    </row>
    <row r="76" spans="1:5" ht="12.75">
      <c r="A76" s="30" t="s">
        <v>42</v>
      </c>
      <c r="E76" s="31" t="s">
        <v>657</v>
      </c>
    </row>
    <row r="77" spans="1:5" ht="38.25">
      <c r="A77" t="s">
        <v>44</v>
      </c>
      <c r="E77" s="29" t="s">
        <v>538</v>
      </c>
    </row>
    <row r="78" spans="1:18" ht="12.75" customHeight="1">
      <c r="A78" s="5" t="s">
        <v>33</v>
      </c>
      <c s="5"/>
      <c s="35" t="s">
        <v>30</v>
      </c>
      <c s="5"/>
      <c s="21" t="s">
        <v>387</v>
      </c>
      <c s="5"/>
      <c s="5"/>
      <c s="5"/>
      <c s="36">
        <f>0+Q78</f>
      </c>
      <c r="O78">
        <f>0+R78</f>
      </c>
      <c r="Q78">
        <f>0+I79+I83+I87</f>
      </c>
      <c>
        <f>0+O79+O83+O87</f>
      </c>
    </row>
    <row r="79" spans="1:16" ht="12.75">
      <c r="A79" s="19" t="s">
        <v>35</v>
      </c>
      <c s="23" t="s">
        <v>104</v>
      </c>
      <c s="23" t="s">
        <v>558</v>
      </c>
      <c s="19" t="s">
        <v>37</v>
      </c>
      <c s="24" t="s">
        <v>559</v>
      </c>
      <c s="25" t="s">
        <v>166</v>
      </c>
      <c s="26">
        <v>8.2</v>
      </c>
      <c s="27">
        <v>0</v>
      </c>
      <c s="27">
        <f>ROUND(ROUND(H79,2)*ROUND(G79,3),2)</f>
      </c>
      <c r="O79">
        <f>(I79*21)/100</f>
      </c>
      <c t="s">
        <v>13</v>
      </c>
    </row>
    <row r="80" spans="1:5" ht="12.75">
      <c r="A80" s="28" t="s">
        <v>40</v>
      </c>
      <c r="E80" s="29" t="s">
        <v>37</v>
      </c>
    </row>
    <row r="81" spans="1:5" ht="12.75">
      <c r="A81" s="30" t="s">
        <v>42</v>
      </c>
      <c r="E81" s="31" t="s">
        <v>658</v>
      </c>
    </row>
    <row r="82" spans="1:5" ht="63.75">
      <c r="A82" t="s">
        <v>44</v>
      </c>
      <c r="E82" s="29" t="s">
        <v>561</v>
      </c>
    </row>
    <row r="83" spans="1:16" ht="12.75">
      <c r="A83" s="19" t="s">
        <v>35</v>
      </c>
      <c s="23" t="s">
        <v>184</v>
      </c>
      <c s="23" t="s">
        <v>562</v>
      </c>
      <c s="19" t="s">
        <v>37</v>
      </c>
      <c s="24" t="s">
        <v>563</v>
      </c>
      <c s="25" t="s">
        <v>143</v>
      </c>
      <c s="26">
        <v>1.4</v>
      </c>
      <c s="27">
        <v>0</v>
      </c>
      <c s="27">
        <f>ROUND(ROUND(H83,2)*ROUND(G83,3),2)</f>
      </c>
      <c r="O83">
        <f>(I83*21)/100</f>
      </c>
      <c t="s">
        <v>13</v>
      </c>
    </row>
    <row r="84" spans="1:5" ht="38.25">
      <c r="A84" s="28" t="s">
        <v>40</v>
      </c>
      <c r="E84" s="29" t="s">
        <v>659</v>
      </c>
    </row>
    <row r="85" spans="1:5" ht="12.75">
      <c r="A85" s="30" t="s">
        <v>42</v>
      </c>
      <c r="E85" s="31" t="s">
        <v>660</v>
      </c>
    </row>
    <row r="86" spans="1:5" ht="102">
      <c r="A86" t="s">
        <v>44</v>
      </c>
      <c r="E86" s="29" t="s">
        <v>460</v>
      </c>
    </row>
    <row r="87" spans="1:16" ht="12.75">
      <c r="A87" s="19" t="s">
        <v>35</v>
      </c>
      <c s="23" t="s">
        <v>187</v>
      </c>
      <c s="23" t="s">
        <v>566</v>
      </c>
      <c s="19" t="s">
        <v>37</v>
      </c>
      <c s="24" t="s">
        <v>567</v>
      </c>
      <c s="25" t="s">
        <v>143</v>
      </c>
      <c s="26">
        <v>2.65</v>
      </c>
      <c s="27">
        <v>0</v>
      </c>
      <c s="27">
        <f>ROUND(ROUND(H87,2)*ROUND(G87,3),2)</f>
      </c>
      <c r="O87">
        <f>(I87*21)/100</f>
      </c>
      <c t="s">
        <v>13</v>
      </c>
    </row>
    <row r="88" spans="1:5" ht="51">
      <c r="A88" s="28" t="s">
        <v>40</v>
      </c>
      <c r="E88" s="29" t="s">
        <v>568</v>
      </c>
    </row>
    <row r="89" spans="1:5" ht="12.75">
      <c r="A89" s="30" t="s">
        <v>42</v>
      </c>
      <c r="E89" s="31" t="s">
        <v>661</v>
      </c>
    </row>
    <row r="90" spans="1:5" ht="102">
      <c r="A90" t="s">
        <v>44</v>
      </c>
      <c r="E90"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662</v>
      </c>
      <c s="32">
        <f>0+I9+I18+I43+I52+I65+I78</f>
      </c>
      <c r="O3" t="s">
        <v>9</v>
      </c>
      <c t="s">
        <v>13</v>
      </c>
    </row>
    <row r="4" spans="1:16" ht="15" customHeight="1">
      <c r="A4" t="s">
        <v>7</v>
      </c>
      <c s="8" t="s">
        <v>461</v>
      </c>
      <c s="9" t="s">
        <v>462</v>
      </c>
      <c s="1"/>
      <c s="10" t="s">
        <v>463</v>
      </c>
      <c s="1"/>
      <c s="1"/>
      <c s="7"/>
      <c s="7"/>
      <c r="O4" t="s">
        <v>10</v>
      </c>
      <c t="s">
        <v>13</v>
      </c>
    </row>
    <row r="5" spans="1:16" ht="12.75" customHeight="1">
      <c r="A5" t="s">
        <v>464</v>
      </c>
      <c s="12" t="s">
        <v>8</v>
      </c>
      <c s="13" t="s">
        <v>662</v>
      </c>
      <c s="5"/>
      <c s="14" t="s">
        <v>663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22.059</v>
      </c>
      <c s="27">
        <v>0</v>
      </c>
      <c s="27">
        <f>ROUND(ROUND(H10,2)*ROUND(G10,3),2)</f>
      </c>
      <c r="O10">
        <f>(I10*21)/100</f>
      </c>
      <c t="s">
        <v>13</v>
      </c>
    </row>
    <row r="11" spans="1:5" ht="25.5">
      <c r="A11" s="28" t="s">
        <v>40</v>
      </c>
      <c r="E11" s="29" t="s">
        <v>467</v>
      </c>
    </row>
    <row r="12" spans="1:5" ht="38.25">
      <c r="A12" s="30" t="s">
        <v>42</v>
      </c>
      <c r="E12" s="31" t="s">
        <v>664</v>
      </c>
    </row>
    <row r="13" spans="1:5" ht="25.5">
      <c r="A13" t="s">
        <v>44</v>
      </c>
      <c r="E13" s="29" t="s">
        <v>116</v>
      </c>
    </row>
    <row r="14" spans="1:16" ht="12.75">
      <c r="A14" s="19" t="s">
        <v>35</v>
      </c>
      <c s="23" t="s">
        <v>13</v>
      </c>
      <c s="23" t="s">
        <v>122</v>
      </c>
      <c s="19" t="s">
        <v>37</v>
      </c>
      <c s="24" t="s">
        <v>123</v>
      </c>
      <c s="25" t="s">
        <v>113</v>
      </c>
      <c s="26">
        <v>6.875</v>
      </c>
      <c s="27">
        <v>0</v>
      </c>
      <c s="27">
        <f>ROUND(ROUND(H14,2)*ROUND(G14,3),2)</f>
      </c>
      <c r="O14">
        <f>(I14*21)/100</f>
      </c>
      <c t="s">
        <v>13</v>
      </c>
    </row>
    <row r="15" spans="1:5" ht="25.5">
      <c r="A15" s="28" t="s">
        <v>40</v>
      </c>
      <c r="E15" s="29" t="s">
        <v>469</v>
      </c>
    </row>
    <row r="16" spans="1:5" ht="12.75">
      <c r="A16" s="30" t="s">
        <v>42</v>
      </c>
      <c r="E16" s="31" t="s">
        <v>665</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6.2</v>
      </c>
      <c s="27">
        <v>0</v>
      </c>
      <c s="27">
        <f>ROUND(ROUND(H19,2)*ROUND(G19,3),2)</f>
      </c>
      <c r="O19">
        <f>(I19*21)/100</f>
      </c>
      <c t="s">
        <v>13</v>
      </c>
    </row>
    <row r="20" spans="1:5" ht="38.25">
      <c r="A20" s="28" t="s">
        <v>40</v>
      </c>
      <c r="E20" s="29" t="s">
        <v>643</v>
      </c>
    </row>
    <row r="21" spans="1:5" ht="12.75">
      <c r="A21" s="30" t="s">
        <v>42</v>
      </c>
      <c r="E21" s="31" t="s">
        <v>666</v>
      </c>
    </row>
    <row r="22" spans="1:5" ht="63.75">
      <c r="A22" t="s">
        <v>44</v>
      </c>
      <c r="E22" s="29" t="s">
        <v>146</v>
      </c>
    </row>
    <row r="23" spans="1:16" ht="12.75">
      <c r="A23" s="19" t="s">
        <v>35</v>
      </c>
      <c s="23" t="s">
        <v>23</v>
      </c>
      <c s="23" t="s">
        <v>473</v>
      </c>
      <c s="19" t="s">
        <v>37</v>
      </c>
      <c s="24" t="s">
        <v>474</v>
      </c>
      <c s="25" t="s">
        <v>143</v>
      </c>
      <c s="26">
        <v>7.3</v>
      </c>
      <c s="27">
        <v>0</v>
      </c>
      <c s="27">
        <f>ROUND(ROUND(H23,2)*ROUND(G23,3),2)</f>
      </c>
      <c r="O23">
        <f>(I23*21)/100</f>
      </c>
      <c t="s">
        <v>13</v>
      </c>
    </row>
    <row r="24" spans="1:5" ht="25.5">
      <c r="A24" s="28" t="s">
        <v>40</v>
      </c>
      <c r="E24" s="29" t="s">
        <v>645</v>
      </c>
    </row>
    <row r="25" spans="1:5" ht="12.75">
      <c r="A25" s="30" t="s">
        <v>42</v>
      </c>
      <c r="E25" s="31" t="s">
        <v>667</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3.855</v>
      </c>
      <c s="27">
        <v>0</v>
      </c>
      <c s="27">
        <f>ROUND(ROUND(H31,2)*ROUND(G31,3),2)</f>
      </c>
      <c r="O31">
        <f>(I31*21)/100</f>
      </c>
      <c t="s">
        <v>13</v>
      </c>
    </row>
    <row r="32" spans="1:5" ht="25.5">
      <c r="A32" s="28" t="s">
        <v>40</v>
      </c>
      <c r="E32" s="29" t="s">
        <v>647</v>
      </c>
    </row>
    <row r="33" spans="1:5" ht="12.75">
      <c r="A33" s="30" t="s">
        <v>42</v>
      </c>
      <c r="E33" s="31" t="s">
        <v>668</v>
      </c>
    </row>
    <row r="34" spans="1:5" ht="318.75">
      <c r="A34" t="s">
        <v>44</v>
      </c>
      <c r="E34" s="29" t="s">
        <v>203</v>
      </c>
    </row>
    <row r="35" spans="1:16" ht="12.75">
      <c r="A35" s="19" t="s">
        <v>35</v>
      </c>
      <c s="23" t="s">
        <v>64</v>
      </c>
      <c s="23" t="s">
        <v>482</v>
      </c>
      <c s="19" t="s">
        <v>37</v>
      </c>
      <c s="24" t="s">
        <v>483</v>
      </c>
      <c s="25" t="s">
        <v>143</v>
      </c>
      <c s="26">
        <v>9.2</v>
      </c>
      <c s="27">
        <v>0</v>
      </c>
      <c s="27">
        <f>ROUND(ROUND(H35,2)*ROUND(G35,3),2)</f>
      </c>
      <c r="O35">
        <f>(I35*21)/100</f>
      </c>
      <c t="s">
        <v>13</v>
      </c>
    </row>
    <row r="36" spans="1:5" ht="12.75">
      <c r="A36" s="28" t="s">
        <v>40</v>
      </c>
      <c r="E36" s="29" t="s">
        <v>37</v>
      </c>
    </row>
    <row r="37" spans="1:5" ht="12.75">
      <c r="A37" s="30" t="s">
        <v>42</v>
      </c>
      <c r="E37" s="31" t="s">
        <v>669</v>
      </c>
    </row>
    <row r="38" spans="1:5" ht="229.5">
      <c r="A38" t="s">
        <v>44</v>
      </c>
      <c r="E38" s="29" t="s">
        <v>486</v>
      </c>
    </row>
    <row r="39" spans="1:16" ht="12.75">
      <c r="A39" s="19" t="s">
        <v>35</v>
      </c>
      <c s="23" t="s">
        <v>69</v>
      </c>
      <c s="23" t="s">
        <v>217</v>
      </c>
      <c s="19" t="s">
        <v>37</v>
      </c>
      <c s="24" t="s">
        <v>218</v>
      </c>
      <c s="25" t="s">
        <v>48</v>
      </c>
      <c s="26">
        <v>14.25</v>
      </c>
      <c s="27">
        <v>0</v>
      </c>
      <c s="27">
        <f>ROUND(ROUND(H39,2)*ROUND(G39,3),2)</f>
      </c>
      <c r="O39">
        <f>(I39*21)/100</f>
      </c>
      <c t="s">
        <v>13</v>
      </c>
    </row>
    <row r="40" spans="1:5" ht="12.75">
      <c r="A40" s="28" t="s">
        <v>40</v>
      </c>
      <c r="E40" s="29" t="s">
        <v>37</v>
      </c>
    </row>
    <row r="41" spans="1:5" ht="12.75">
      <c r="A41" s="30" t="s">
        <v>42</v>
      </c>
      <c r="E41" s="31" t="s">
        <v>670</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1.496</v>
      </c>
      <c s="27">
        <v>0</v>
      </c>
      <c s="27">
        <f>ROUND(ROUND(H44,2)*ROUND(G44,3),2)</f>
      </c>
      <c r="O44">
        <f>(I44*21)/100</f>
      </c>
      <c t="s">
        <v>13</v>
      </c>
    </row>
    <row r="45" spans="1:5" ht="25.5">
      <c r="A45" s="28" t="s">
        <v>40</v>
      </c>
      <c r="E45" s="29" t="s">
        <v>498</v>
      </c>
    </row>
    <row r="46" spans="1:5" ht="12.75">
      <c r="A46" s="30" t="s">
        <v>42</v>
      </c>
      <c r="E46" s="31" t="s">
        <v>671</v>
      </c>
    </row>
    <row r="47" spans="1:5" ht="382.5">
      <c r="A47" t="s">
        <v>44</v>
      </c>
      <c r="E47" s="29" t="s">
        <v>500</v>
      </c>
    </row>
    <row r="48" spans="1:16" ht="12.75">
      <c r="A48" s="19" t="s">
        <v>35</v>
      </c>
      <c s="23" t="s">
        <v>32</v>
      </c>
      <c s="23" t="s">
        <v>276</v>
      </c>
      <c s="19" t="s">
        <v>37</v>
      </c>
      <c s="24" t="s">
        <v>277</v>
      </c>
      <c s="25" t="s">
        <v>113</v>
      </c>
      <c s="26">
        <v>0.224</v>
      </c>
      <c s="27">
        <v>0</v>
      </c>
      <c s="27">
        <f>ROUND(ROUND(H48,2)*ROUND(G48,3),2)</f>
      </c>
      <c r="O48">
        <f>(I48*21)/100</f>
      </c>
      <c t="s">
        <v>13</v>
      </c>
    </row>
    <row r="49" spans="1:5" ht="12.75">
      <c r="A49" s="28" t="s">
        <v>40</v>
      </c>
      <c r="E49" s="29" t="s">
        <v>37</v>
      </c>
    </row>
    <row r="50" spans="1:5" ht="12.75">
      <c r="A50" s="30" t="s">
        <v>42</v>
      </c>
      <c r="E50" s="31" t="s">
        <v>672</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3.6</v>
      </c>
      <c s="27">
        <v>0</v>
      </c>
      <c s="27">
        <f>ROUND(ROUND(H53,2)*ROUND(G53,3),2)</f>
      </c>
      <c r="O53">
        <f>(I53*21)/100</f>
      </c>
      <c t="s">
        <v>13</v>
      </c>
    </row>
    <row r="54" spans="1:5" ht="25.5">
      <c r="A54" s="28" t="s">
        <v>40</v>
      </c>
      <c r="E54" s="29" t="s">
        <v>506</v>
      </c>
    </row>
    <row r="55" spans="1:5" ht="12.75">
      <c r="A55" s="30" t="s">
        <v>42</v>
      </c>
      <c r="E55" s="31" t="s">
        <v>673</v>
      </c>
    </row>
    <row r="56" spans="1:5" ht="369.75">
      <c r="A56" t="s">
        <v>44</v>
      </c>
      <c r="E56" s="29" t="s">
        <v>298</v>
      </c>
    </row>
    <row r="57" spans="1:16" ht="12.75">
      <c r="A57" s="19" t="s">
        <v>35</v>
      </c>
      <c s="23" t="s">
        <v>79</v>
      </c>
      <c s="23" t="s">
        <v>511</v>
      </c>
      <c s="19" t="s">
        <v>37</v>
      </c>
      <c s="24" t="s">
        <v>512</v>
      </c>
      <c s="25" t="s">
        <v>143</v>
      </c>
      <c s="26">
        <v>4</v>
      </c>
      <c s="27">
        <v>0</v>
      </c>
      <c s="27">
        <f>ROUND(ROUND(H57,2)*ROUND(G57,3),2)</f>
      </c>
      <c r="O57">
        <f>(I57*21)/100</f>
      </c>
      <c t="s">
        <v>13</v>
      </c>
    </row>
    <row r="58" spans="1:5" ht="12.75">
      <c r="A58" s="28" t="s">
        <v>40</v>
      </c>
      <c r="E58" s="29" t="s">
        <v>513</v>
      </c>
    </row>
    <row r="59" spans="1:5" ht="12.75">
      <c r="A59" s="30" t="s">
        <v>42</v>
      </c>
      <c r="E59" s="31" t="s">
        <v>674</v>
      </c>
    </row>
    <row r="60" spans="1:5" ht="38.25">
      <c r="A60" t="s">
        <v>44</v>
      </c>
      <c r="E60" s="29" t="s">
        <v>515</v>
      </c>
    </row>
    <row r="61" spans="1:16" ht="12.75">
      <c r="A61" s="19" t="s">
        <v>35</v>
      </c>
      <c s="23" t="s">
        <v>83</v>
      </c>
      <c s="23" t="s">
        <v>516</v>
      </c>
      <c s="19" t="s">
        <v>37</v>
      </c>
      <c s="24" t="s">
        <v>517</v>
      </c>
      <c s="25" t="s">
        <v>143</v>
      </c>
      <c s="26">
        <v>8.598</v>
      </c>
      <c s="27">
        <v>0</v>
      </c>
      <c s="27">
        <f>ROUND(ROUND(H61,2)*ROUND(G61,3),2)</f>
      </c>
      <c r="O61">
        <f>(I61*21)/100</f>
      </c>
      <c t="s">
        <v>13</v>
      </c>
    </row>
    <row r="62" spans="1:5" ht="12.75">
      <c r="A62" s="28" t="s">
        <v>40</v>
      </c>
      <c r="E62" s="29" t="s">
        <v>37</v>
      </c>
    </row>
    <row r="63" spans="1:5" ht="12.75">
      <c r="A63" s="30" t="s">
        <v>42</v>
      </c>
      <c r="E63" s="31" t="s">
        <v>675</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7.9</v>
      </c>
      <c s="27">
        <v>0</v>
      </c>
      <c s="27">
        <f>ROUND(ROUND(H66,2)*ROUND(G66,3),2)</f>
      </c>
      <c r="O66">
        <f>(I66*21)/100</f>
      </c>
      <c t="s">
        <v>13</v>
      </c>
    </row>
    <row r="67" spans="1:5" ht="25.5">
      <c r="A67" s="28" t="s">
        <v>40</v>
      </c>
      <c r="E67" s="29" t="s">
        <v>528</v>
      </c>
    </row>
    <row r="68" spans="1:5" ht="12.75">
      <c r="A68" s="30" t="s">
        <v>42</v>
      </c>
      <c r="E68" s="31" t="s">
        <v>676</v>
      </c>
    </row>
    <row r="69" spans="1:5" ht="191.25">
      <c r="A69" t="s">
        <v>44</v>
      </c>
      <c r="E69" s="29" t="s">
        <v>530</v>
      </c>
    </row>
    <row r="70" spans="1:16" ht="25.5">
      <c r="A70" s="19" t="s">
        <v>35</v>
      </c>
      <c s="23" t="s">
        <v>92</v>
      </c>
      <c s="23" t="s">
        <v>531</v>
      </c>
      <c s="19" t="s">
        <v>37</v>
      </c>
      <c s="24" t="s">
        <v>532</v>
      </c>
      <c s="25" t="s">
        <v>48</v>
      </c>
      <c s="26">
        <v>3.95</v>
      </c>
      <c s="27">
        <v>0</v>
      </c>
      <c s="27">
        <f>ROUND(ROUND(H70,2)*ROUND(G70,3),2)</f>
      </c>
      <c r="O70">
        <f>(I70*21)/100</f>
      </c>
      <c t="s">
        <v>13</v>
      </c>
    </row>
    <row r="71" spans="1:5" ht="12.75">
      <c r="A71" s="28" t="s">
        <v>40</v>
      </c>
      <c r="E71" s="29" t="s">
        <v>533</v>
      </c>
    </row>
    <row r="72" spans="1:5" ht="12.75">
      <c r="A72" s="30" t="s">
        <v>42</v>
      </c>
      <c r="E72" s="31" t="s">
        <v>677</v>
      </c>
    </row>
    <row r="73" spans="1:5" ht="191.25">
      <c r="A73" t="s">
        <v>44</v>
      </c>
      <c r="E73" s="29" t="s">
        <v>530</v>
      </c>
    </row>
    <row r="74" spans="1:16" ht="12.75">
      <c r="A74" s="19" t="s">
        <v>35</v>
      </c>
      <c s="23" t="s">
        <v>98</v>
      </c>
      <c s="23" t="s">
        <v>535</v>
      </c>
      <c s="19" t="s">
        <v>37</v>
      </c>
      <c s="24" t="s">
        <v>536</v>
      </c>
      <c s="25" t="s">
        <v>48</v>
      </c>
      <c s="26">
        <v>3.95</v>
      </c>
      <c s="27">
        <v>0</v>
      </c>
      <c s="27">
        <f>ROUND(ROUND(H74,2)*ROUND(G74,3),2)</f>
      </c>
      <c r="O74">
        <f>(I74*21)/100</f>
      </c>
      <c t="s">
        <v>13</v>
      </c>
    </row>
    <row r="75" spans="1:5" ht="12.75">
      <c r="A75" s="28" t="s">
        <v>40</v>
      </c>
      <c r="E75" s="29" t="s">
        <v>537</v>
      </c>
    </row>
    <row r="76" spans="1:5" ht="12.75">
      <c r="A76" s="30" t="s">
        <v>42</v>
      </c>
      <c r="E76" s="31" t="s">
        <v>677</v>
      </c>
    </row>
    <row r="77" spans="1:5" ht="38.25">
      <c r="A77" t="s">
        <v>44</v>
      </c>
      <c r="E77" s="29" t="s">
        <v>538</v>
      </c>
    </row>
    <row r="78" spans="1:18" ht="12.75" customHeight="1">
      <c r="A78" s="5" t="s">
        <v>33</v>
      </c>
      <c s="5"/>
      <c s="35" t="s">
        <v>30</v>
      </c>
      <c s="5"/>
      <c s="21" t="s">
        <v>387</v>
      </c>
      <c s="5"/>
      <c s="5"/>
      <c s="5"/>
      <c s="36">
        <f>0+Q78</f>
      </c>
      <c r="O78">
        <f>0+R78</f>
      </c>
      <c r="Q78">
        <f>0+I79+I83+I87</f>
      </c>
      <c>
        <f>0+O79+O83+O87</f>
      </c>
    </row>
    <row r="79" spans="1:16" ht="12.75">
      <c r="A79" s="19" t="s">
        <v>35</v>
      </c>
      <c s="23" t="s">
        <v>104</v>
      </c>
      <c s="23" t="s">
        <v>558</v>
      </c>
      <c s="19" t="s">
        <v>37</v>
      </c>
      <c s="24" t="s">
        <v>559</v>
      </c>
      <c s="25" t="s">
        <v>166</v>
      </c>
      <c s="26">
        <v>7.2</v>
      </c>
      <c s="27">
        <v>0</v>
      </c>
      <c s="27">
        <f>ROUND(ROUND(H79,2)*ROUND(G79,3),2)</f>
      </c>
      <c r="O79">
        <f>(I79*21)/100</f>
      </c>
      <c t="s">
        <v>13</v>
      </c>
    </row>
    <row r="80" spans="1:5" ht="12.75">
      <c r="A80" s="28" t="s">
        <v>40</v>
      </c>
      <c r="E80" s="29" t="s">
        <v>37</v>
      </c>
    </row>
    <row r="81" spans="1:5" ht="12.75">
      <c r="A81" s="30" t="s">
        <v>42</v>
      </c>
      <c r="E81" s="31" t="s">
        <v>618</v>
      </c>
    </row>
    <row r="82" spans="1:5" ht="63.75">
      <c r="A82" t="s">
        <v>44</v>
      </c>
      <c r="E82" s="29" t="s">
        <v>561</v>
      </c>
    </row>
    <row r="83" spans="1:16" ht="12.75">
      <c r="A83" s="19" t="s">
        <v>35</v>
      </c>
      <c s="23" t="s">
        <v>184</v>
      </c>
      <c s="23" t="s">
        <v>562</v>
      </c>
      <c s="19" t="s">
        <v>37</v>
      </c>
      <c s="24" t="s">
        <v>563</v>
      </c>
      <c s="25" t="s">
        <v>143</v>
      </c>
      <c s="26">
        <v>1.8</v>
      </c>
      <c s="27">
        <v>0</v>
      </c>
      <c s="27">
        <f>ROUND(ROUND(H83,2)*ROUND(G83,3),2)</f>
      </c>
      <c r="O83">
        <f>(I83*21)/100</f>
      </c>
      <c t="s">
        <v>13</v>
      </c>
    </row>
    <row r="84" spans="1:5" ht="38.25">
      <c r="A84" s="28" t="s">
        <v>40</v>
      </c>
      <c r="E84" s="29" t="s">
        <v>590</v>
      </c>
    </row>
    <row r="85" spans="1:5" ht="12.75">
      <c r="A85" s="30" t="s">
        <v>42</v>
      </c>
      <c r="E85" s="31" t="s">
        <v>678</v>
      </c>
    </row>
    <row r="86" spans="1:5" ht="102">
      <c r="A86" t="s">
        <v>44</v>
      </c>
      <c r="E86" s="29" t="s">
        <v>460</v>
      </c>
    </row>
    <row r="87" spans="1:16" ht="12.75">
      <c r="A87" s="19" t="s">
        <v>35</v>
      </c>
      <c s="23" t="s">
        <v>187</v>
      </c>
      <c s="23" t="s">
        <v>566</v>
      </c>
      <c s="19" t="s">
        <v>37</v>
      </c>
      <c s="24" t="s">
        <v>567</v>
      </c>
      <c s="25" t="s">
        <v>143</v>
      </c>
      <c s="26">
        <v>2.75</v>
      </c>
      <c s="27">
        <v>0</v>
      </c>
      <c s="27">
        <f>ROUND(ROUND(H87,2)*ROUND(G87,3),2)</f>
      </c>
      <c r="O87">
        <f>(I87*21)/100</f>
      </c>
      <c t="s">
        <v>13</v>
      </c>
    </row>
    <row r="88" spans="1:5" ht="51">
      <c r="A88" s="28" t="s">
        <v>40</v>
      </c>
      <c r="E88" s="29" t="s">
        <v>568</v>
      </c>
    </row>
    <row r="89" spans="1:5" ht="12.75">
      <c r="A89" s="30" t="s">
        <v>42</v>
      </c>
      <c r="E89" s="31" t="s">
        <v>679</v>
      </c>
    </row>
    <row r="90" spans="1:5" ht="102">
      <c r="A90" t="s">
        <v>44</v>
      </c>
      <c r="E90"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0+O9+O18+O43+O52+O61+O74+O87+O100</f>
      </c>
      <c t="s">
        <v>12</v>
      </c>
    </row>
    <row r="3" spans="1:16" ht="15" customHeight="1">
      <c r="A3" t="s">
        <v>1</v>
      </c>
      <c s="8" t="s">
        <v>4</v>
      </c>
      <c s="9" t="s">
        <v>5</v>
      </c>
      <c s="1"/>
      <c s="10" t="s">
        <v>6</v>
      </c>
      <c s="1"/>
      <c s="4"/>
      <c s="3" t="s">
        <v>680</v>
      </c>
      <c s="32">
        <f>0+I9+I18+I43+I52+I61+I74+I87+I100</f>
      </c>
      <c r="O3" t="s">
        <v>9</v>
      </c>
      <c t="s">
        <v>13</v>
      </c>
    </row>
    <row r="4" spans="1:16" ht="15" customHeight="1">
      <c r="A4" t="s">
        <v>7</v>
      </c>
      <c s="8" t="s">
        <v>461</v>
      </c>
      <c s="9" t="s">
        <v>462</v>
      </c>
      <c s="1"/>
      <c s="10" t="s">
        <v>463</v>
      </c>
      <c s="1"/>
      <c s="1"/>
      <c s="7"/>
      <c s="7"/>
      <c r="O4" t="s">
        <v>10</v>
      </c>
      <c t="s">
        <v>13</v>
      </c>
    </row>
    <row r="5" spans="1:16" ht="12.75" customHeight="1">
      <c r="A5" t="s">
        <v>464</v>
      </c>
      <c s="12" t="s">
        <v>8</v>
      </c>
      <c s="13" t="s">
        <v>680</v>
      </c>
      <c s="5"/>
      <c s="14" t="s">
        <v>681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41.644</v>
      </c>
      <c s="27">
        <v>0</v>
      </c>
      <c s="27">
        <f>ROUND(ROUND(H10,2)*ROUND(G10,3),2)</f>
      </c>
      <c r="O10">
        <f>(I10*21)/100</f>
      </c>
      <c t="s">
        <v>13</v>
      </c>
    </row>
    <row r="11" spans="1:5" ht="25.5">
      <c r="A11" s="28" t="s">
        <v>40</v>
      </c>
      <c r="E11" s="29" t="s">
        <v>467</v>
      </c>
    </row>
    <row r="12" spans="1:5" ht="38.25">
      <c r="A12" s="30" t="s">
        <v>42</v>
      </c>
      <c r="E12" s="31" t="s">
        <v>682</v>
      </c>
    </row>
    <row r="13" spans="1:5" ht="25.5">
      <c r="A13" t="s">
        <v>44</v>
      </c>
      <c r="E13" s="29" t="s">
        <v>116</v>
      </c>
    </row>
    <row r="14" spans="1:16" ht="12.75">
      <c r="A14" s="19" t="s">
        <v>35</v>
      </c>
      <c s="23" t="s">
        <v>13</v>
      </c>
      <c s="23" t="s">
        <v>122</v>
      </c>
      <c s="19" t="s">
        <v>37</v>
      </c>
      <c s="24" t="s">
        <v>123</v>
      </c>
      <c s="25" t="s">
        <v>113</v>
      </c>
      <c s="26">
        <v>8</v>
      </c>
      <c s="27">
        <v>0</v>
      </c>
      <c s="27">
        <f>ROUND(ROUND(H14,2)*ROUND(G14,3),2)</f>
      </c>
      <c r="O14">
        <f>(I14*21)/100</f>
      </c>
      <c t="s">
        <v>13</v>
      </c>
    </row>
    <row r="15" spans="1:5" ht="25.5">
      <c r="A15" s="28" t="s">
        <v>40</v>
      </c>
      <c r="E15" s="29" t="s">
        <v>469</v>
      </c>
    </row>
    <row r="16" spans="1:5" ht="12.75">
      <c r="A16" s="30" t="s">
        <v>42</v>
      </c>
      <c r="E16" s="31" t="s">
        <v>683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9.88</v>
      </c>
      <c s="27">
        <v>0</v>
      </c>
      <c s="27">
        <f>ROUND(ROUND(H19,2)*ROUND(G19,3),2)</f>
      </c>
      <c r="O19">
        <f>(I19*21)/100</f>
      </c>
      <c t="s">
        <v>13</v>
      </c>
    </row>
    <row r="20" spans="1:5" ht="38.25">
      <c r="A20" s="28" t="s">
        <v>40</v>
      </c>
      <c r="E20" s="29" t="s">
        <v>643</v>
      </c>
    </row>
    <row r="21" spans="1:5" ht="12.75">
      <c r="A21" s="30" t="s">
        <v>42</v>
      </c>
      <c r="E21" s="31" t="s">
        <v>684</v>
      </c>
    </row>
    <row r="22" spans="1:5" ht="63.75">
      <c r="A22" t="s">
        <v>44</v>
      </c>
      <c r="E22" s="29" t="s">
        <v>146</v>
      </c>
    </row>
    <row r="23" spans="1:16" ht="12.75">
      <c r="A23" s="19" t="s">
        <v>35</v>
      </c>
      <c s="23" t="s">
        <v>23</v>
      </c>
      <c s="23" t="s">
        <v>473</v>
      </c>
      <c s="19" t="s">
        <v>37</v>
      </c>
      <c s="24" t="s">
        <v>474</v>
      </c>
      <c s="25" t="s">
        <v>143</v>
      </c>
      <c s="26">
        <v>2.5</v>
      </c>
      <c s="27">
        <v>0</v>
      </c>
      <c s="27">
        <f>ROUND(ROUND(H23,2)*ROUND(G23,3),2)</f>
      </c>
      <c r="O23">
        <f>(I23*21)/100</f>
      </c>
      <c t="s">
        <v>13</v>
      </c>
    </row>
    <row r="24" spans="1:5" ht="25.5">
      <c r="A24" s="28" t="s">
        <v>40</v>
      </c>
      <c r="E24" s="29" t="s">
        <v>647</v>
      </c>
    </row>
    <row r="25" spans="1:5" ht="12.75">
      <c r="A25" s="30" t="s">
        <v>42</v>
      </c>
      <c r="E25" s="31" t="s">
        <v>685</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10.2</v>
      </c>
      <c s="27">
        <v>0</v>
      </c>
      <c s="27">
        <f>ROUND(ROUND(H31,2)*ROUND(G31,3),2)</f>
      </c>
      <c r="O31">
        <f>(I31*21)/100</f>
      </c>
      <c t="s">
        <v>13</v>
      </c>
    </row>
    <row r="32" spans="1:5" ht="25.5">
      <c r="A32" s="28" t="s">
        <v>40</v>
      </c>
      <c r="E32" s="29" t="s">
        <v>647</v>
      </c>
    </row>
    <row r="33" spans="1:5" ht="12.75">
      <c r="A33" s="30" t="s">
        <v>42</v>
      </c>
      <c r="E33" s="31" t="s">
        <v>686</v>
      </c>
    </row>
    <row r="34" spans="1:5" ht="318.75">
      <c r="A34" t="s">
        <v>44</v>
      </c>
      <c r="E34" s="29" t="s">
        <v>203</v>
      </c>
    </row>
    <row r="35" spans="1:16" ht="12.75">
      <c r="A35" s="19" t="s">
        <v>35</v>
      </c>
      <c s="23" t="s">
        <v>64</v>
      </c>
      <c s="23" t="s">
        <v>482</v>
      </c>
      <c s="19" t="s">
        <v>37</v>
      </c>
      <c s="24" t="s">
        <v>483</v>
      </c>
      <c s="25" t="s">
        <v>143</v>
      </c>
      <c s="26">
        <v>14.202</v>
      </c>
      <c s="27">
        <v>0</v>
      </c>
      <c s="27">
        <f>ROUND(ROUND(H35,2)*ROUND(G35,3),2)</f>
      </c>
      <c r="O35">
        <f>(I35*21)/100</f>
      </c>
      <c t="s">
        <v>13</v>
      </c>
    </row>
    <row r="36" spans="1:5" ht="12.75">
      <c r="A36" s="28" t="s">
        <v>40</v>
      </c>
      <c r="E36" s="29" t="s">
        <v>37</v>
      </c>
    </row>
    <row r="37" spans="1:5" ht="12.75">
      <c r="A37" s="30" t="s">
        <v>42</v>
      </c>
      <c r="E37" s="31" t="s">
        <v>687</v>
      </c>
    </row>
    <row r="38" spans="1:5" ht="229.5">
      <c r="A38" t="s">
        <v>44</v>
      </c>
      <c r="E38" s="29" t="s">
        <v>486</v>
      </c>
    </row>
    <row r="39" spans="1:16" ht="12.75">
      <c r="A39" s="19" t="s">
        <v>35</v>
      </c>
      <c s="23" t="s">
        <v>69</v>
      </c>
      <c s="23" t="s">
        <v>217</v>
      </c>
      <c s="19" t="s">
        <v>37</v>
      </c>
      <c s="24" t="s">
        <v>218</v>
      </c>
      <c s="25" t="s">
        <v>48</v>
      </c>
      <c s="26">
        <v>24.93</v>
      </c>
      <c s="27">
        <v>0</v>
      </c>
      <c s="27">
        <f>ROUND(ROUND(H39,2)*ROUND(G39,3),2)</f>
      </c>
      <c r="O39">
        <f>(I39*21)/100</f>
      </c>
      <c t="s">
        <v>13</v>
      </c>
    </row>
    <row r="40" spans="1:5" ht="12.75">
      <c r="A40" s="28" t="s">
        <v>40</v>
      </c>
      <c r="E40" s="29" t="s">
        <v>37</v>
      </c>
    </row>
    <row r="41" spans="1:5" ht="12.75">
      <c r="A41" s="30" t="s">
        <v>42</v>
      </c>
      <c r="E41" s="31" t="s">
        <v>688</v>
      </c>
    </row>
    <row r="42" spans="1:5" ht="25.5">
      <c r="A42" t="s">
        <v>44</v>
      </c>
      <c r="E42" s="29" t="s">
        <v>220</v>
      </c>
    </row>
    <row r="43" spans="1:18" ht="12.75" customHeight="1">
      <c r="A43" s="5" t="s">
        <v>33</v>
      </c>
      <c s="5"/>
      <c s="35" t="s">
        <v>13</v>
      </c>
      <c s="5"/>
      <c s="21" t="s">
        <v>250</v>
      </c>
      <c s="5"/>
      <c s="5"/>
      <c s="5"/>
      <c s="36">
        <f>0+Q43</f>
      </c>
      <c r="O43">
        <f>0+R43</f>
      </c>
      <c r="Q43">
        <f>0+I44+I48</f>
      </c>
      <c>
        <f>0+O44+O48</f>
      </c>
    </row>
    <row r="44" spans="1:16" ht="12.75">
      <c r="A44" s="19" t="s">
        <v>35</v>
      </c>
      <c s="23" t="s">
        <v>30</v>
      </c>
      <c s="23" t="s">
        <v>689</v>
      </c>
      <c s="19" t="s">
        <v>37</v>
      </c>
      <c s="24" t="s">
        <v>690</v>
      </c>
      <c s="25" t="s">
        <v>143</v>
      </c>
      <c s="26">
        <v>2.5</v>
      </c>
      <c s="27">
        <v>0</v>
      </c>
      <c s="27">
        <f>ROUND(ROUND(H44,2)*ROUND(G44,3),2)</f>
      </c>
      <c r="O44">
        <f>(I44*21)/100</f>
      </c>
      <c t="s">
        <v>13</v>
      </c>
    </row>
    <row r="45" spans="1:5" ht="12.75">
      <c r="A45" s="28" t="s">
        <v>40</v>
      </c>
      <c r="E45" s="29" t="s">
        <v>37</v>
      </c>
    </row>
    <row r="46" spans="1:5" ht="12.75">
      <c r="A46" s="30" t="s">
        <v>42</v>
      </c>
      <c r="E46" s="31" t="s">
        <v>691</v>
      </c>
    </row>
    <row r="47" spans="1:5" ht="369.75">
      <c r="A47" t="s">
        <v>44</v>
      </c>
      <c r="E47" s="29" t="s">
        <v>262</v>
      </c>
    </row>
    <row r="48" spans="1:16" ht="12.75">
      <c r="A48" s="19" t="s">
        <v>35</v>
      </c>
      <c s="23" t="s">
        <v>32</v>
      </c>
      <c s="23" t="s">
        <v>492</v>
      </c>
      <c s="19" t="s">
        <v>37</v>
      </c>
      <c s="24" t="s">
        <v>493</v>
      </c>
      <c s="25" t="s">
        <v>113</v>
      </c>
      <c s="26">
        <v>0.375</v>
      </c>
      <c s="27">
        <v>0</v>
      </c>
      <c s="27">
        <f>ROUND(ROUND(H48,2)*ROUND(G48,3),2)</f>
      </c>
      <c r="O48">
        <f>(I48*21)/100</f>
      </c>
      <c t="s">
        <v>13</v>
      </c>
    </row>
    <row r="49" spans="1:5" ht="12.75">
      <c r="A49" s="28" t="s">
        <v>40</v>
      </c>
      <c r="E49" s="29" t="s">
        <v>37</v>
      </c>
    </row>
    <row r="50" spans="1:5" ht="12.75">
      <c r="A50" s="30" t="s">
        <v>42</v>
      </c>
      <c r="E50" s="31" t="s">
        <v>692</v>
      </c>
    </row>
    <row r="51" spans="1:5" ht="267.75">
      <c r="A51" t="s">
        <v>44</v>
      </c>
      <c r="E51" s="29" t="s">
        <v>495</v>
      </c>
    </row>
    <row r="52" spans="1:18" ht="12.75" customHeight="1">
      <c r="A52" s="5" t="s">
        <v>33</v>
      </c>
      <c s="5"/>
      <c s="35" t="s">
        <v>12</v>
      </c>
      <c s="5"/>
      <c s="21" t="s">
        <v>268</v>
      </c>
      <c s="5"/>
      <c s="5"/>
      <c s="5"/>
      <c s="36">
        <f>0+Q52</f>
      </c>
      <c r="O52">
        <f>0+R52</f>
      </c>
      <c r="Q52">
        <f>0+I53+I57</f>
      </c>
      <c>
        <f>0+O53+O57</f>
      </c>
    </row>
    <row r="53" spans="1:16" ht="12.75">
      <c r="A53" s="19" t="s">
        <v>35</v>
      </c>
      <c s="23" t="s">
        <v>75</v>
      </c>
      <c s="23" t="s">
        <v>496</v>
      </c>
      <c s="19" t="s">
        <v>37</v>
      </c>
      <c s="24" t="s">
        <v>497</v>
      </c>
      <c s="25" t="s">
        <v>143</v>
      </c>
      <c s="26">
        <v>2.37</v>
      </c>
      <c s="27">
        <v>0</v>
      </c>
      <c s="27">
        <f>ROUND(ROUND(H53,2)*ROUND(G53,3),2)</f>
      </c>
      <c r="O53">
        <f>(I53*21)/100</f>
      </c>
      <c t="s">
        <v>13</v>
      </c>
    </row>
    <row r="54" spans="1:5" ht="25.5">
      <c r="A54" s="28" t="s">
        <v>40</v>
      </c>
      <c r="E54" s="29" t="s">
        <v>498</v>
      </c>
    </row>
    <row r="55" spans="1:5" ht="12.75">
      <c r="A55" s="30" t="s">
        <v>42</v>
      </c>
      <c r="E55" s="31" t="s">
        <v>693</v>
      </c>
    </row>
    <row r="56" spans="1:5" ht="382.5">
      <c r="A56" t="s">
        <v>44</v>
      </c>
      <c r="E56" s="29" t="s">
        <v>500</v>
      </c>
    </row>
    <row r="57" spans="1:16" ht="12.75">
      <c r="A57" s="19" t="s">
        <v>35</v>
      </c>
      <c s="23" t="s">
        <v>79</v>
      </c>
      <c s="23" t="s">
        <v>276</v>
      </c>
      <c s="19" t="s">
        <v>37</v>
      </c>
      <c s="24" t="s">
        <v>277</v>
      </c>
      <c s="25" t="s">
        <v>113</v>
      </c>
      <c s="26">
        <v>0.356</v>
      </c>
      <c s="27">
        <v>0</v>
      </c>
      <c s="27">
        <f>ROUND(ROUND(H57,2)*ROUND(G57,3),2)</f>
      </c>
      <c r="O57">
        <f>(I57*21)/100</f>
      </c>
      <c t="s">
        <v>13</v>
      </c>
    </row>
    <row r="58" spans="1:5" ht="12.75">
      <c r="A58" s="28" t="s">
        <v>40</v>
      </c>
      <c r="E58" s="29" t="s">
        <v>37</v>
      </c>
    </row>
    <row r="59" spans="1:5" ht="12.75">
      <c r="A59" s="30" t="s">
        <v>42</v>
      </c>
      <c r="E59" s="31" t="s">
        <v>694</v>
      </c>
    </row>
    <row r="60" spans="1:5" ht="242.25">
      <c r="A60" t="s">
        <v>44</v>
      </c>
      <c r="E60" s="29" t="s">
        <v>280</v>
      </c>
    </row>
    <row r="61" spans="1:18" ht="12.75" customHeight="1">
      <c r="A61" s="5" t="s">
        <v>33</v>
      </c>
      <c s="5"/>
      <c s="35" t="s">
        <v>23</v>
      </c>
      <c s="5"/>
      <c s="21" t="s">
        <v>292</v>
      </c>
      <c s="5"/>
      <c s="5"/>
      <c s="5"/>
      <c s="36">
        <f>0+Q61</f>
      </c>
      <c r="O61">
        <f>0+R61</f>
      </c>
      <c r="Q61">
        <f>0+I62+I66+I70</f>
      </c>
      <c>
        <f>0+O62+O66+O70</f>
      </c>
    </row>
    <row r="62" spans="1:16" ht="12.75">
      <c r="A62" s="19" t="s">
        <v>35</v>
      </c>
      <c s="23" t="s">
        <v>83</v>
      </c>
      <c s="23" t="s">
        <v>294</v>
      </c>
      <c s="19" t="s">
        <v>37</v>
      </c>
      <c s="24" t="s">
        <v>295</v>
      </c>
      <c s="25" t="s">
        <v>143</v>
      </c>
      <c s="26">
        <v>4.4</v>
      </c>
      <c s="27">
        <v>0</v>
      </c>
      <c s="27">
        <f>ROUND(ROUND(H62,2)*ROUND(G62,3),2)</f>
      </c>
      <c r="O62">
        <f>(I62*21)/100</f>
      </c>
      <c t="s">
        <v>13</v>
      </c>
    </row>
    <row r="63" spans="1:5" ht="25.5">
      <c r="A63" s="28" t="s">
        <v>40</v>
      </c>
      <c r="E63" s="29" t="s">
        <v>506</v>
      </c>
    </row>
    <row r="64" spans="1:5" ht="12.75">
      <c r="A64" s="30" t="s">
        <v>42</v>
      </c>
      <c r="E64" s="31" t="s">
        <v>695</v>
      </c>
    </row>
    <row r="65" spans="1:5" ht="369.75">
      <c r="A65" t="s">
        <v>44</v>
      </c>
      <c r="E65" s="29" t="s">
        <v>298</v>
      </c>
    </row>
    <row r="66" spans="1:16" ht="12.75">
      <c r="A66" s="19" t="s">
        <v>35</v>
      </c>
      <c s="23" t="s">
        <v>88</v>
      </c>
      <c s="23" t="s">
        <v>511</v>
      </c>
      <c s="19" t="s">
        <v>37</v>
      </c>
      <c s="24" t="s">
        <v>512</v>
      </c>
      <c s="25" t="s">
        <v>143</v>
      </c>
      <c s="26">
        <v>7.5</v>
      </c>
      <c s="27">
        <v>0</v>
      </c>
      <c s="27">
        <f>ROUND(ROUND(H66,2)*ROUND(G66,3),2)</f>
      </c>
      <c r="O66">
        <f>(I66*21)/100</f>
      </c>
      <c t="s">
        <v>13</v>
      </c>
    </row>
    <row r="67" spans="1:5" ht="12.75">
      <c r="A67" s="28" t="s">
        <v>40</v>
      </c>
      <c r="E67" s="29" t="s">
        <v>513</v>
      </c>
    </row>
    <row r="68" spans="1:5" ht="12.75">
      <c r="A68" s="30" t="s">
        <v>42</v>
      </c>
      <c r="E68" s="31" t="s">
        <v>696</v>
      </c>
    </row>
    <row r="69" spans="1:5" ht="38.25">
      <c r="A69" t="s">
        <v>44</v>
      </c>
      <c r="E69" s="29" t="s">
        <v>515</v>
      </c>
    </row>
    <row r="70" spans="1:16" ht="12.75">
      <c r="A70" s="19" t="s">
        <v>35</v>
      </c>
      <c s="23" t="s">
        <v>92</v>
      </c>
      <c s="23" t="s">
        <v>516</v>
      </c>
      <c s="19" t="s">
        <v>37</v>
      </c>
      <c s="24" t="s">
        <v>517</v>
      </c>
      <c s="25" t="s">
        <v>143</v>
      </c>
      <c s="26">
        <v>2.4</v>
      </c>
      <c s="27">
        <v>0</v>
      </c>
      <c s="27">
        <f>ROUND(ROUND(H70,2)*ROUND(G70,3),2)</f>
      </c>
      <c r="O70">
        <f>(I70*21)/100</f>
      </c>
      <c t="s">
        <v>13</v>
      </c>
    </row>
    <row r="71" spans="1:5" ht="12.75">
      <c r="A71" s="28" t="s">
        <v>40</v>
      </c>
      <c r="E71" s="29" t="s">
        <v>37</v>
      </c>
    </row>
    <row r="72" spans="1:5" ht="12.75">
      <c r="A72" s="30" t="s">
        <v>42</v>
      </c>
      <c r="E72" s="31" t="s">
        <v>697</v>
      </c>
    </row>
    <row r="73" spans="1:5" ht="102">
      <c r="A73" t="s">
        <v>44</v>
      </c>
      <c r="E73" s="29" t="s">
        <v>519</v>
      </c>
    </row>
    <row r="74" spans="1:18" ht="12.75" customHeight="1">
      <c r="A74" s="5" t="s">
        <v>33</v>
      </c>
      <c s="5"/>
      <c s="35" t="s">
        <v>64</v>
      </c>
      <c s="5"/>
      <c s="21" t="s">
        <v>525</v>
      </c>
      <c s="5"/>
      <c s="5"/>
      <c s="5"/>
      <c s="36">
        <f>0+Q74</f>
      </c>
      <c r="O74">
        <f>0+R74</f>
      </c>
      <c r="Q74">
        <f>0+I75+I79+I83</f>
      </c>
      <c>
        <f>0+O75+O79+O83</f>
      </c>
    </row>
    <row r="75" spans="1:16" ht="25.5">
      <c r="A75" s="19" t="s">
        <v>35</v>
      </c>
      <c s="23" t="s">
        <v>98</v>
      </c>
      <c s="23" t="s">
        <v>526</v>
      </c>
      <c s="19" t="s">
        <v>37</v>
      </c>
      <c s="24" t="s">
        <v>527</v>
      </c>
      <c s="25" t="s">
        <v>48</v>
      </c>
      <c s="26">
        <v>19.35</v>
      </c>
      <c s="27">
        <v>0</v>
      </c>
      <c s="27">
        <f>ROUND(ROUND(H75,2)*ROUND(G75,3),2)</f>
      </c>
      <c r="O75">
        <f>(I75*21)/100</f>
      </c>
      <c t="s">
        <v>13</v>
      </c>
    </row>
    <row r="76" spans="1:5" ht="25.5">
      <c r="A76" s="28" t="s">
        <v>40</v>
      </c>
      <c r="E76" s="29" t="s">
        <v>528</v>
      </c>
    </row>
    <row r="77" spans="1:5" ht="12.75">
      <c r="A77" s="30" t="s">
        <v>42</v>
      </c>
      <c r="E77" s="31" t="s">
        <v>698</v>
      </c>
    </row>
    <row r="78" spans="1:5" ht="191.25">
      <c r="A78" t="s">
        <v>44</v>
      </c>
      <c r="E78" s="29" t="s">
        <v>530</v>
      </c>
    </row>
    <row r="79" spans="1:16" ht="25.5">
      <c r="A79" s="19" t="s">
        <v>35</v>
      </c>
      <c s="23" t="s">
        <v>104</v>
      </c>
      <c s="23" t="s">
        <v>531</v>
      </c>
      <c s="19" t="s">
        <v>37</v>
      </c>
      <c s="24" t="s">
        <v>532</v>
      </c>
      <c s="25" t="s">
        <v>48</v>
      </c>
      <c s="26">
        <v>9.675</v>
      </c>
      <c s="27">
        <v>0</v>
      </c>
      <c s="27">
        <f>ROUND(ROUND(H79,2)*ROUND(G79,3),2)</f>
      </c>
      <c r="O79">
        <f>(I79*21)/100</f>
      </c>
      <c t="s">
        <v>13</v>
      </c>
    </row>
    <row r="80" spans="1:5" ht="12.75">
      <c r="A80" s="28" t="s">
        <v>40</v>
      </c>
      <c r="E80" s="29" t="s">
        <v>533</v>
      </c>
    </row>
    <row r="81" spans="1:5" ht="12.75">
      <c r="A81" s="30" t="s">
        <v>42</v>
      </c>
      <c r="E81" s="31" t="s">
        <v>699</v>
      </c>
    </row>
    <row r="82" spans="1:5" ht="191.25">
      <c r="A82" t="s">
        <v>44</v>
      </c>
      <c r="E82" s="29" t="s">
        <v>530</v>
      </c>
    </row>
    <row r="83" spans="1:16" ht="12.75">
      <c r="A83" s="19" t="s">
        <v>35</v>
      </c>
      <c s="23" t="s">
        <v>184</v>
      </c>
      <c s="23" t="s">
        <v>535</v>
      </c>
      <c s="19" t="s">
        <v>37</v>
      </c>
      <c s="24" t="s">
        <v>536</v>
      </c>
      <c s="25" t="s">
        <v>48</v>
      </c>
      <c s="26">
        <v>9.675</v>
      </c>
      <c s="27">
        <v>0</v>
      </c>
      <c s="27">
        <f>ROUND(ROUND(H83,2)*ROUND(G83,3),2)</f>
      </c>
      <c r="O83">
        <f>(I83*21)/100</f>
      </c>
      <c t="s">
        <v>13</v>
      </c>
    </row>
    <row r="84" spans="1:5" ht="12.75">
      <c r="A84" s="28" t="s">
        <v>40</v>
      </c>
      <c r="E84" s="29" t="s">
        <v>537</v>
      </c>
    </row>
    <row r="85" spans="1:5" ht="12.75">
      <c r="A85" s="30" t="s">
        <v>42</v>
      </c>
      <c r="E85" s="31" t="s">
        <v>699</v>
      </c>
    </row>
    <row r="86" spans="1:5" ht="38.25">
      <c r="A86" t="s">
        <v>44</v>
      </c>
      <c r="E86" s="29" t="s">
        <v>538</v>
      </c>
    </row>
    <row r="87" spans="1:18" ht="12.75" customHeight="1">
      <c r="A87" s="5" t="s">
        <v>33</v>
      </c>
      <c s="5"/>
      <c s="35" t="s">
        <v>69</v>
      </c>
      <c s="5"/>
      <c s="21" t="s">
        <v>539</v>
      </c>
      <c s="5"/>
      <c s="5"/>
      <c s="5"/>
      <c s="36">
        <f>0+Q87</f>
      </c>
      <c r="O87">
        <f>0+R87</f>
      </c>
      <c r="Q87">
        <f>0+I88+I92+I96</f>
      </c>
      <c>
        <f>0+O88+O92+O96</f>
      </c>
    </row>
    <row r="88" spans="1:16" ht="12.75">
      <c r="A88" s="19" t="s">
        <v>35</v>
      </c>
      <c s="23" t="s">
        <v>187</v>
      </c>
      <c s="23" t="s">
        <v>700</v>
      </c>
      <c s="19" t="s">
        <v>37</v>
      </c>
      <c s="24" t="s">
        <v>701</v>
      </c>
      <c s="25" t="s">
        <v>166</v>
      </c>
      <c s="26">
        <v>7.5</v>
      </c>
      <c s="27">
        <v>0</v>
      </c>
      <c s="27">
        <f>ROUND(ROUND(H88,2)*ROUND(G88,3),2)</f>
      </c>
      <c r="O88">
        <f>(I88*21)/100</f>
      </c>
      <c t="s">
        <v>13</v>
      </c>
    </row>
    <row r="89" spans="1:5" ht="12.75">
      <c r="A89" s="28" t="s">
        <v>40</v>
      </c>
      <c r="E89" s="29" t="s">
        <v>37</v>
      </c>
    </row>
    <row r="90" spans="1:5" ht="12.75">
      <c r="A90" s="30" t="s">
        <v>42</v>
      </c>
      <c r="E90" s="31" t="s">
        <v>702</v>
      </c>
    </row>
    <row r="91" spans="1:5" ht="255">
      <c r="A91" t="s">
        <v>44</v>
      </c>
      <c r="E91" s="29" t="s">
        <v>543</v>
      </c>
    </row>
    <row r="92" spans="1:16" ht="12.75">
      <c r="A92" s="19" t="s">
        <v>35</v>
      </c>
      <c s="23" t="s">
        <v>193</v>
      </c>
      <c s="23" t="s">
        <v>544</v>
      </c>
      <c s="19" t="s">
        <v>37</v>
      </c>
      <c s="24" t="s">
        <v>545</v>
      </c>
      <c s="25" t="s">
        <v>166</v>
      </c>
      <c s="26">
        <v>16</v>
      </c>
      <c s="27">
        <v>0</v>
      </c>
      <c s="27">
        <f>ROUND(ROUND(H92,2)*ROUND(G92,3),2)</f>
      </c>
      <c r="O92">
        <f>(I92*21)/100</f>
      </c>
      <c t="s">
        <v>13</v>
      </c>
    </row>
    <row r="93" spans="1:5" ht="12.75">
      <c r="A93" s="28" t="s">
        <v>40</v>
      </c>
      <c r="E93" s="29" t="s">
        <v>546</v>
      </c>
    </row>
    <row r="94" spans="1:5" ht="12.75">
      <c r="A94" s="30" t="s">
        <v>42</v>
      </c>
      <c r="E94" s="31" t="s">
        <v>703</v>
      </c>
    </row>
    <row r="95" spans="1:5" ht="242.25">
      <c r="A95" t="s">
        <v>44</v>
      </c>
      <c r="E95" s="29" t="s">
        <v>548</v>
      </c>
    </row>
    <row r="96" spans="1:16" ht="12.75">
      <c r="A96" s="19" t="s">
        <v>35</v>
      </c>
      <c s="23" t="s">
        <v>198</v>
      </c>
      <c s="23" t="s">
        <v>554</v>
      </c>
      <c s="19" t="s">
        <v>37</v>
      </c>
      <c s="24" t="s">
        <v>555</v>
      </c>
      <c s="25" t="s">
        <v>143</v>
      </c>
      <c s="26">
        <v>3.2</v>
      </c>
      <c s="27">
        <v>0</v>
      </c>
      <c s="27">
        <f>ROUND(ROUND(H96,2)*ROUND(G96,3),2)</f>
      </c>
      <c r="O96">
        <f>(I96*21)/100</f>
      </c>
      <c t="s">
        <v>13</v>
      </c>
    </row>
    <row r="97" spans="1:5" ht="12.75">
      <c r="A97" s="28" t="s">
        <v>40</v>
      </c>
      <c r="E97" s="29" t="s">
        <v>556</v>
      </c>
    </row>
    <row r="98" spans="1:5" ht="12.75">
      <c r="A98" s="30" t="s">
        <v>42</v>
      </c>
      <c r="E98" s="31" t="s">
        <v>704</v>
      </c>
    </row>
    <row r="99" spans="1:5" ht="369.75">
      <c r="A99" t="s">
        <v>44</v>
      </c>
      <c r="E99" s="29" t="s">
        <v>298</v>
      </c>
    </row>
    <row r="100" spans="1:18" ht="12.75" customHeight="1">
      <c r="A100" s="5" t="s">
        <v>33</v>
      </c>
      <c s="5"/>
      <c s="35" t="s">
        <v>30</v>
      </c>
      <c s="5"/>
      <c s="21" t="s">
        <v>387</v>
      </c>
      <c s="5"/>
      <c s="5"/>
      <c s="5"/>
      <c s="36">
        <f>0+Q100</f>
      </c>
      <c r="O100">
        <f>0+R100</f>
      </c>
      <c r="Q100">
        <f>0+I101+I105</f>
      </c>
      <c>
        <f>0+O101+O105</f>
      </c>
    </row>
    <row r="101" spans="1:16" ht="12.75">
      <c r="A101" s="19" t="s">
        <v>35</v>
      </c>
      <c s="23" t="s">
        <v>204</v>
      </c>
      <c s="23" t="s">
        <v>562</v>
      </c>
      <c s="19" t="s">
        <v>37</v>
      </c>
      <c s="24" t="s">
        <v>563</v>
      </c>
      <c s="25" t="s">
        <v>143</v>
      </c>
      <c s="26">
        <v>2.5</v>
      </c>
      <c s="27">
        <v>0</v>
      </c>
      <c s="27">
        <f>ROUND(ROUND(H101,2)*ROUND(G101,3),2)</f>
      </c>
      <c r="O101">
        <f>(I101*21)/100</f>
      </c>
      <c t="s">
        <v>13</v>
      </c>
    </row>
    <row r="102" spans="1:5" ht="38.25">
      <c r="A102" s="28" t="s">
        <v>40</v>
      </c>
      <c r="E102" s="29" t="s">
        <v>590</v>
      </c>
    </row>
    <row r="103" spans="1:5" ht="12.75">
      <c r="A103" s="30" t="s">
        <v>42</v>
      </c>
      <c r="E103" s="31" t="s">
        <v>591</v>
      </c>
    </row>
    <row r="104" spans="1:5" ht="102">
      <c r="A104" t="s">
        <v>44</v>
      </c>
      <c r="E104" s="29" t="s">
        <v>460</v>
      </c>
    </row>
    <row r="105" spans="1:16" ht="12.75">
      <c r="A105" s="19" t="s">
        <v>35</v>
      </c>
      <c s="23" t="s">
        <v>210</v>
      </c>
      <c s="23" t="s">
        <v>566</v>
      </c>
      <c s="19" t="s">
        <v>37</v>
      </c>
      <c s="24" t="s">
        <v>567</v>
      </c>
      <c s="25" t="s">
        <v>143</v>
      </c>
      <c s="26">
        <v>3.2</v>
      </c>
      <c s="27">
        <v>0</v>
      </c>
      <c s="27">
        <f>ROUND(ROUND(H105,2)*ROUND(G105,3),2)</f>
      </c>
      <c r="O105">
        <f>(I105*21)/100</f>
      </c>
      <c t="s">
        <v>13</v>
      </c>
    </row>
    <row r="106" spans="1:5" ht="51">
      <c r="A106" s="28" t="s">
        <v>40</v>
      </c>
      <c r="E106" s="29" t="s">
        <v>568</v>
      </c>
    </row>
    <row r="107" spans="1:5" ht="12.75">
      <c r="A107" s="30" t="s">
        <v>42</v>
      </c>
      <c r="E107" s="31" t="s">
        <v>705</v>
      </c>
    </row>
    <row r="108" spans="1:5" ht="102">
      <c r="A108" t="s">
        <v>44</v>
      </c>
      <c r="E108"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