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DIO" sheetId="1" r:id="rId1"/>
    <sheet name="S1_SO 000.1" sheetId="2" r:id="rId2"/>
    <sheet name="S1_SO 001.1" sheetId="3" r:id="rId3"/>
    <sheet name="S1_SO 002.1" sheetId="4" r:id="rId4"/>
    <sheet name="S1_SO 101.1" sheetId="5" r:id="rId5"/>
    <sheet name="S1_SO 180.1" sheetId="6" r:id="rId6"/>
    <sheet name="S1_SO 201.1" sheetId="7" r:id="rId7"/>
    <sheet name="S1_SO 901" sheetId="8" r:id="rId8"/>
    <sheet name="S2_SO 000.2" sheetId="9" r:id="rId9"/>
    <sheet name="S2_SO 001.2" sheetId="10" r:id="rId10"/>
    <sheet name="S2_SO 002.2" sheetId="11" r:id="rId11"/>
    <sheet name="S2_SO 003.2" sheetId="12" r:id="rId12"/>
    <sheet name="S2_SO 101.1" sheetId="13" r:id="rId13"/>
    <sheet name="S2_SO 180.2" sheetId="14" r:id="rId14"/>
    <sheet name="S2_SO 201.2" sheetId="15" r:id="rId15"/>
    <sheet name="S2_SO 202.2" sheetId="16" r:id="rId16"/>
    <sheet name="S2_SO 251" sheetId="17" r:id="rId17"/>
    <sheet name="S2_SO 252" sheetId="18" r:id="rId18"/>
    <sheet name="S2_SO 253" sheetId="19" r:id="rId19"/>
  </sheets>
  <definedNames/>
  <calcPr/>
  <webPublishing/>
</workbook>
</file>

<file path=xl/sharedStrings.xml><?xml version="1.0" encoding="utf-8"?>
<sst xmlns="http://schemas.openxmlformats.org/spreadsheetml/2006/main" count="8933" uniqueCount="1441">
  <si>
    <t>ASPE10</t>
  </si>
  <si>
    <t>S</t>
  </si>
  <si>
    <t>Firma: ÚDRŽBA SILNIC Královéhradeckého kraje a.s.</t>
  </si>
  <si>
    <t>Soupis prací objektu</t>
  </si>
  <si>
    <t xml:space="preserve">Stavba: </t>
  </si>
  <si>
    <t>36536</t>
  </si>
  <si>
    <t>II/295 Revitalizace Polských mostů - ev.č. 295-014, 295-014B, 295-014C Přední Labská_neoceněný</t>
  </si>
  <si>
    <t>O</t>
  </si>
  <si>
    <t>Rozpočet:</t>
  </si>
  <si>
    <t>0,00</t>
  </si>
  <si>
    <t>15,00</t>
  </si>
  <si>
    <t>21,00</t>
  </si>
  <si>
    <t>3</t>
  </si>
  <si>
    <t>2</t>
  </si>
  <si>
    <t>DIO</t>
  </si>
  <si>
    <t>Společná dopravně inženýrská opatření souboru staveb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</si>
  <si>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</si>
  <si>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</si>
  <si>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</si>
  <si>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</si>
  <si>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</si>
  <si>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</si>
  <si>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</si>
  <si>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</si>
  <si>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</si>
  <si>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</si>
  <si>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</si>
  <si>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</si>
  <si>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</si>
  <si>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</si>
  <si>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</si>
  <si>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</si>
  <si>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</si>
  <si>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</si>
  <si>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</si>
  <si>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</si>
  <si>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</si>
  <si>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</si>
  <si>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</si>
  <si>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</si>
  <si>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</si>
  <si>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Položka zahrnuje náklady na operativní řízení a regulaci  dopravy během stavby  zaměstnanci zhotovitele včetně společného řízení obou staveb</t>
  </si>
  <si>
    <t>VV</t>
  </si>
  <si>
    <t>Dopravně inženýrská opatření zahrnují:  
- Operativní řízení a regulace dopravy  během stavby zaměstnanci zhotovitele dle stanoviska DI PČR.   
- dopravní značení, světelná signalizace a pod. je součástí objektů provizorní komunikace jednotlivých objektů 
Položka bude čerpána dle skutečnosti se souhlasem TDI. Nabídková cena je nepřekročitelná.    
1=1,000 [A]</t>
  </si>
  <si>
    <t>TS</t>
  </si>
  <si>
    <t>zahrnuje veškeré náklady spojené s objednatelem požadovanými zařízeními</t>
  </si>
  <si>
    <t>02940</t>
  </si>
  <si>
    <t>OSTATNÍ POŽADAVKY - VYPRACOVÁNÍ DOKUMENTACE</t>
  </si>
  <si>
    <t>dokumentace DIO</t>
  </si>
  <si>
    <t>- zpracování podrobné dokumentace jednotlivých dopravně-inženýrských opatření v návaznosti na konkrétní harmonogram prací a projednání DIO před stanovením přechodné úpravy provozu.  
- návrhy dočasného dopravního značení včetně  jeho projednání s dotčenými orgány a organizacemi a zajištění přechodné úpravy provozu. 
- vypracování plánu organizace opatření řízení provozu pracovníky zhotovitele 
- vypracování signálních plánů pro semaforové soupravy s dynamickým řízením dle dopravního proudu a detekce kolon se synchronizací zelené vlny se všemi mosty souboru staveb 
- zajištění inženýrské činnosti pro projednání DIO včetně stanovení přechodné úpravy provozu na pozemních komunikacích, rozhodnutí o uzavírce a dalších správních rozhodnutí nutných pro realizaci 
1=1,000 [A]</t>
  </si>
  <si>
    <t>zahrnuje veškeré náklady spojené s objednatelem požadovanými pracemi</t>
  </si>
  <si>
    <t>Objekt:</t>
  </si>
  <si>
    <t>S1</t>
  </si>
  <si>
    <t>Stavba 01 - Most ev.č. 295-014</t>
  </si>
  <si>
    <t>O1</t>
  </si>
  <si>
    <t>SO 000.1</t>
  </si>
  <si>
    <t>Všeobecné a předběžné položky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</si>
  <si>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</si>
  <si>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1=1,000 [A]</t>
  </si>
  <si>
    <t>02730</t>
  </si>
  <si>
    <t>POMOC PRÁCE ZŘÍZ NEBO ZAJIŠŤ OCHRANU INŽENÝRSKÝCH SÍTÍ</t>
  </si>
  <si>
    <t>Zajištění stávajících sítí, opatření pro jejich ochranu během stavby - zajištění stability sloupů, ochrana a izolace nadzemních vedení při manipulacích s břemeny a pod.  
podzemní vedení v prostoru stavby chránit např. panely na povrchu  
koordinace s přeložkou CETIN</t>
  </si>
  <si>
    <t>dle situace a stanovisek správců 
1=1,000 [A]</t>
  </si>
  <si>
    <t>02910</t>
  </si>
  <si>
    <t>OSTATNÍ POŽADAVKY - ZEMĚMĚŘIČSKÁ MĚŘENÍ</t>
  </si>
  <si>
    <t>Zaměření skutečného provedení díla ke kolaudaci stavby v délce stavby   
3x tištěné paré + 1x CD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</si>
  <si>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</si>
  <si>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</si>
  <si>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</si>
  <si>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</si>
  <si>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</t>
  </si>
  <si>
    <t>b</t>
  </si>
  <si>
    <t>Geometrický oddělovací plán pro majetkové vypořádání vlastnických vztahů a případných věcných břemen</t>
  </si>
  <si>
    <t>4 vlastníci 
1=1,000 [A]</t>
  </si>
  <si>
    <t>02920</t>
  </si>
  <si>
    <t>OSTATNÍ POŽADAVKY - OCHRANA ŽIVOTNÍHO PROSTŘEDÍ</t>
  </si>
  <si>
    <t>ochrana životního prostředí dle požadavků KRNAP - výjimka z podmínek ochrany ZCHDŽ- slovení živočichů, ochranná opatření  
- realizace před každou stavební sezonou se zásahem do koryta</t>
  </si>
  <si>
    <t>7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</si>
  <si>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</si>
  <si>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8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</si>
  <si>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</si>
  <si>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</si>
  <si>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stavby,včetně mostních objektů</t>
  </si>
  <si>
    <t>02946</t>
  </si>
  <si>
    <t>OSTAT POŽADAVKY - FOTODOKUMENTACE</t>
  </si>
  <si>
    <t>Fotodokumentace stavby  
- 2x měsíčně sada barevných fotografií v tištěné i elektronické formě + zpráva o průběhu stavby  
- 3x závěřečná fotodokumentace v albu s popisem v tištěné i elektronické formě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</si>
  <si>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</si>
  <si>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</si>
  <si>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</si>
  <si>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</si>
  <si>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</si>
  <si>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</si>
  <si>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</si>
  <si>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</si>
  <si>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Přidružená stavební výroba</t>
  </si>
  <si>
    <t>11</t>
  </si>
  <si>
    <t>75L3AX</t>
  </si>
  <si>
    <t>INFORMAČNÍ PRVEK, - MONTÁŽ</t>
  </si>
  <si>
    <t>zpětná montáž stávající informační tabule včetně patek a sloupků</t>
  </si>
  <si>
    <t>za mostem vpravo 
2=2,000 [A]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</si>
  <si>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</si>
  <si>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12</t>
  </si>
  <si>
    <t>75L3AY</t>
  </si>
  <si>
    <t>INFORMAČNÍ PRVEK, - DEMONTÁŽ</t>
  </si>
  <si>
    <t>demontáž stávající informační tabule a její dočasné uložení na deponii pro zpětnou 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</si>
  <si>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</si>
  <si>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SO 001.1</t>
  </si>
  <si>
    <t>Příprava území</t>
  </si>
  <si>
    <t>015340</t>
  </si>
  <si>
    <t>POPLATKY ZA LIKVIDACŮ ODPADŮ NEKONTAMINOVANÝCH - 02 01 03  PAŘEZY</t>
  </si>
  <si>
    <t>T</t>
  </si>
  <si>
    <t>na trvalou skládku</t>
  </si>
  <si>
    <t>pol. 11201  11*5*0,8*0,7=30,800 [A] 
pol. 11202 1*8*1,2*0,7=6,720 [B] 
pol. 11204  19*2*0,5*0,7=13,300 [C] 
Celkem: A+B+C=50,820 [D]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</si>
  <si>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</si>
  <si>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vedení včetně vrchního vedení a sloupů v blízkosti komunikace a zdi. Zajištění sloupů během stavby.  Koordinace s objektem přeložky kabelů CETIN.</t>
  </si>
  <si>
    <t>Zemní práce</t>
  </si>
  <si>
    <t>11120</t>
  </si>
  <si>
    <t>ODSTRANĚNÍ KŘOVIN</t>
  </si>
  <si>
    <t>M2</t>
  </si>
  <si>
    <t>včetně likvidace dřevní hmoty štěpkováním</t>
  </si>
  <si>
    <t>dle dendrologického průzkumu  
52+38+69=159,000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</si>
  <si>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</si>
  <si>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</si>
  <si>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</si>
  <si>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na pozemcích KRNAP, Povodí Labe a soukromých pozemcích - dřevní hmotu ponechat k dispozici majitele pozemku</t>
  </si>
  <si>
    <t>vzrostlé stromy dle přehledu 
11=11,000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</si>
  <si>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</si>
  <si>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</si>
  <si>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</si>
  <si>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vzrostlé stromy dle přehledu 
1=1,000 [A]</t>
  </si>
  <si>
    <t>11204</t>
  </si>
  <si>
    <t>KÁCENÍ STROMŮ D KMENE DO 0,3M S ODSTRANĚNÍM PAŘEZŮ</t>
  </si>
  <si>
    <t>vzrostlé stromy dle přehledu 
19=19,000 [A]</t>
  </si>
  <si>
    <t>12110</t>
  </si>
  <si>
    <t>SEJMUTÍ ORNICE NEBO LESNÍ PŮDY</t>
  </si>
  <si>
    <t>M3</t>
  </si>
  <si>
    <t>sejmutí ornice v oblasti stavby - uložení na dočasnou skládku pro zpětné využití</t>
  </si>
  <si>
    <t>v plocháchl stavby160+605+550+125 =1 440,000 [A] 
a*0,150=216,000 [B]</t>
  </si>
  <si>
    <t>položka zahrnuje sejmutí ornice bez ohledu na tloušťku vrstvy a její vodorovnou dopravu  
nezahrnuje uložení na trvalou skládku</t>
  </si>
  <si>
    <t>125738</t>
  </si>
  <si>
    <t>VYKOPÁVKY ZE ZEMNÍKŮ A SKLÁDEK TŘ. I, ODVOZ DO 20KM</t>
  </si>
  <si>
    <t>natěžení zeminy pro zásyp jam po pařezech</t>
  </si>
  <si>
    <t>pol. 11201  11*5=55,000 [A] 
pol. 11202  1*8=8,000 [B] 
pol. 11204  19*2=38,000 [C] 
Celkem: A+B+C=101,000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</si>
  <si>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</si>
  <si>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17120</t>
  </si>
  <si>
    <t>ULOŽENÍ SYPANINY DO NÁSYPŮ A NA SKLÁDKY BEZ ZHUTNĚNÍ</t>
  </si>
  <si>
    <t>uložení zemin na dočasnou skládku pro zpětné využití</t>
  </si>
  <si>
    <t>216=216,000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</si>
  <si>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</si>
  <si>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</si>
  <si>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</si>
  <si>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zpětný zásyp jam po pařezech - zemina ze zemníku bez zhutnění  
zemina schválena KRNAP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</si>
  <si>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</si>
  <si>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18481</t>
  </si>
  <si>
    <t>OCHRANA STROMŮ BEDNĚNÍM</t>
  </si>
  <si>
    <t>ochrana ponechávaných stromů  a dřevin dle ČSN 83 9061</t>
  </si>
  <si>
    <t>na hranici stavby 
předpoklad 13=13,000 [A] 
a*0,3*5*2,0=39,000 [B]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</si>
  <si>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</si>
  <si>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</si>
  <si>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9112B3</t>
  </si>
  <si>
    <t>ZÁBRADLÍ MOSTNÍ SE SVISLOU VÝPLNÍ - DEMONTÁŽ S PŘESUNEM</t>
  </si>
  <si>
    <t>M</t>
  </si>
  <si>
    <t>stávající zábradlí na mostě</t>
  </si>
  <si>
    <t>dle stávajícího stavu 
48,0+46,0=94,000 [A]</t>
  </si>
  <si>
    <t>položka zahrnuje:  
- demontáž a odstranění zařízení  
- jeho odvoz na předepsané místo</t>
  </si>
  <si>
    <t>13</t>
  </si>
  <si>
    <t>9119A3</t>
  </si>
  <si>
    <t>SVODIDLO OCEL LANOVÉ, ÚROVEŇ ZADRŽ N1, N2 - DEMONTÁŽ S PŘESUNEM</t>
  </si>
  <si>
    <t>odstranění stávajících lanových svodidel</t>
  </si>
  <si>
    <t>dle stávajícího stavu 
zkrácení lanového svodidla o cca 12m =12,000 [A]</t>
  </si>
  <si>
    <t>14</t>
  </si>
  <si>
    <t>914123</t>
  </si>
  <si>
    <t>DOPRAVNÍ ZNAČKY ZÁKLADNÍ VELIKOSTI OCELOVÉ FÓLIE TŘ 1 - DEMONTÁŽ</t>
  </si>
  <si>
    <t>dle stávajícího stavu 
B13 4=4,000 [A]</t>
  </si>
  <si>
    <t>Položka zahrnuje odstranění, demontáž a odklizení materiálu s odvozem na předepsané místo</t>
  </si>
  <si>
    <t>15</t>
  </si>
  <si>
    <t>914913</t>
  </si>
  <si>
    <t>SLOUPKY A STOJKY DZ Z OCEL TRUBEK ZABETON DEMONTÁŽ</t>
  </si>
  <si>
    <t>dle stávajícího stavu  
4=4,000 [A]</t>
  </si>
  <si>
    <t>SO 002.1</t>
  </si>
  <si>
    <t>Demolice mostu ev.č.295-014</t>
  </si>
  <si>
    <t>014112</t>
  </si>
  <si>
    <t>POPLATKY ZA SKLÁDKU TYP S-IO (INERTNÍ ODPAD)</t>
  </si>
  <si>
    <t>suť, kámen, beton</t>
  </si>
  <si>
    <t>pol. 96611 589*2,5=1 472,500 [A] 
pol. 96615 86,3*2,2=189,860 [B] 
pol. 96616a 191*2,4=458,400 [C] 
pol. 96616b 562*2,2=1 236,400 [D] 
Celkem: A+B+C+D=3 357,160 [E]</t>
  </si>
  <si>
    <t>zahrnuje veškeré poplatky provozovateli skládky související s uložením odpadu na skládce.</t>
  </si>
  <si>
    <t>014132</t>
  </si>
  <si>
    <t>POPLATKY ZA SKLÁDKU TYP S-NO (NEBEZPEČNÝ ODPAD)</t>
  </si>
  <si>
    <t>pol.97817 510*0,005=2,550 [A]</t>
  </si>
  <si>
    <t>96611</t>
  </si>
  <si>
    <t>BOURÁNÍ KONSTRUKCÍ Z BETONOVÝCH DÍLCŮ</t>
  </si>
  <si>
    <t>nosná konstrukce mostu - nosníky WBS</t>
  </si>
  <si>
    <t>plocha nosníku na řezu 1,75 m2=1,750 [A] 
2*11*15,3*a=589,050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</si>
  <si>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</si>
  <si>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</si>
  <si>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</si>
  <si>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spádové betony za rubem 20=20,000 [A] 
vyrovnávky na mostě 510*0,13=66,300 [B] 
Celkem: A+B=86,300 [C]</t>
  </si>
  <si>
    <t>96616</t>
  </si>
  <si>
    <t>BOURÁNÍ KONSTRUKCÍ ZE ŽELEZOBETONU</t>
  </si>
  <si>
    <t>bourání částí nosné konstrukce mostu</t>
  </si>
  <si>
    <t>mostovka včetně závěrů 510*0,18=91,800 [A] 
příčníky 0,65*1,2*(16,5+17,5+17,5+19,0)=54,990 [B] 
ztužidla 0,4*0,65*(17,0+18,5)=9,230 [C] 
římsy a chodníky  
vlevo 0,40*48,5=19,400 [D] 
vpravo 0,35*44,5=15,575 [E] 
Celkem: A+B+C+D+E=190,995 [F]</t>
  </si>
  <si>
    <t>spodní stavba</t>
  </si>
  <si>
    <t>OP1 včetně křídel a prahů 246=246,000 [A] 
pilíř 138,3=138,300 [B] 
OP2 včetně křídel a prahů 178=178,000 [C] 
Celkem: A+B+C=562,300 [D]</t>
  </si>
  <si>
    <t>97817</t>
  </si>
  <si>
    <t>ODSTRANĚNÍ MOSTNÍ IZOLACE</t>
  </si>
  <si>
    <t>mostovka 510=510,000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</si>
  <si>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</si>
  <si>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101.1</t>
  </si>
  <si>
    <t>Silnice II/295 v km 19,404 - 19,594</t>
  </si>
  <si>
    <t>pol. 11332  26,16*1,9=49,704 [A] 
pol. 11334 85,8*2,2=188,760 [B] 
pol. 11353 135,0*0,2*0,3*2,2=17,820 [C] 
pol. 96615: 2*2,5=5,000 [D] 
Celkem: A+B+C+D=261,284 [E]</t>
  </si>
  <si>
    <t>014122</t>
  </si>
  <si>
    <t>POPLATKY ZA SKLÁDKU TYP S-OO (OSTATNÍ ODPAD)</t>
  </si>
  <si>
    <t>zemina</t>
  </si>
  <si>
    <t>pol. 12373 32,5*1,90=61,750 [A] 
pol. 12924 214*0,15*1,9=60,990 [B] 
Celkem: A+B=122,740 [C]</t>
  </si>
  <si>
    <t>014201</t>
  </si>
  <si>
    <t>POPLATKY ZA ZEMNÍK - ZEMINA</t>
  </si>
  <si>
    <t>zemina   pro pol. 173103  
nenamrzavý, nesoudržný materiál podmínečně vhodný dle ČSN 736133</t>
  </si>
  <si>
    <t>25,55=25,550 [A]</t>
  </si>
  <si>
    <t>zahrnuje veškeré poplatky majiteli zemníku související s nákupem zeminy (nikoliv s otvírkou  
zemníku)</t>
  </si>
  <si>
    <t>11332</t>
  </si>
  <si>
    <t>ODSTRANĚNÍ PODKLADŮ ZPEVNĚNÝCH PLOCH Z KAMENIVA NESTMELENÉHO</t>
  </si>
  <si>
    <t>stávající podkladní vrstvy ze ŠD a ŠP včetně výplňového materiálu (dlažba, kámen, štět) - na trvalou skládku</t>
  </si>
  <si>
    <t>dle situace a průzkůmů 
v ploše skladby A (185+140)*1,15*0,07=26,163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</si>
  <si>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</si>
  <si>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11334</t>
  </si>
  <si>
    <t>ODSTRANĚNÍ PODKLADU ZPEVNĚNÝCH PLOCH S CEMENT POJIVEM</t>
  </si>
  <si>
    <t>vrstvy stávajícího KSC - na trvalou skládku</t>
  </si>
  <si>
    <t>dle situace a průzkůmů 
v ploše skladby A (185+140)*0,240*1,10=85,800 [A]  prměrná hodnota včetně rozšíření proti teoretické ploše krytu</t>
  </si>
  <si>
    <t>11353</t>
  </si>
  <si>
    <t>ODSTRANĚNÍ CHODNÍKOVÝCH KAMENNÝCH OBRUBNÍKŮ</t>
  </si>
  <si>
    <t>odstranění, na skládku  
zhotovitel v ceně zohlední možnost zpětného využití materiálu ve stavbě</t>
  </si>
  <si>
    <t>dle situace 
včetně mostu 82,0+53,0=135,000 [A]</t>
  </si>
  <si>
    <t>11372D</t>
  </si>
  <si>
    <t>FRÉZOVÁNÍ ZPEVNĚNÝCH PLOCH ASFALT DROBNÝCH OPRAV A PLOŠ ROZPADŮ DO 2000M2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</si>
  <si>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 na stavbě  
frézování prováděné po fázích výstavby</t>
  </si>
  <si>
    <t>dle situace a průzkůmů 
v ploše komunikace A  (185+140)*0,180=58,500 [A] 
v ploše komunikace A.1 (260+340)*0,150=90,000 [B] 
na mostech (505)*0,150=75,750 [C]   
napojení na stávající stav (12+18)*0,10=3,000 [D] 
Celkem: A+B+C+D=227,250 [E]</t>
  </si>
  <si>
    <t>113766</t>
  </si>
  <si>
    <t>FRÉZOVÁNÍ DRÁŽKY PRŮŘEZU DO 800MM2 V ASFALTOVÉ VOZOVCE</t>
  </si>
  <si>
    <t>komůrka dle VL 211.07 pro zálivku za horka  
včetně poplatku za skládku</t>
  </si>
  <si>
    <t>začátek a konec úseku 9,5+11,0 =20,500 [A] 
příčné spáry na mostě 15,5+11,90=27,400 [B] 
podélné spáry u říms (52+47)=99,000 [C] 
Celkem: A+B+C=146,900 [D]</t>
  </si>
  <si>
    <t>Položka zahrnuje veškerou manipulaci s vybouranou sutí a s vybouranými hmotami vč. uložení na skládku.</t>
  </si>
  <si>
    <t>12373</t>
  </si>
  <si>
    <t>ODKOP PRO SPOD STAVBU SILNIC A ŽELEZNIC TŘ. I</t>
  </si>
  <si>
    <t>v místě lokálních sanací   
na trvalou skládku</t>
  </si>
  <si>
    <t>lokální sanace v místě poruch - předpoklad 10% plochy konstrukce A 
(185+140)*0,50*0,20=32,500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</si>
  <si>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</si>
  <si>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</si>
  <si>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</si>
  <si>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zemina ze zemníku  pro pol. 173103, odvoz na stavbu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</si>
  <si>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</si>
  <si>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125731</t>
  </si>
  <si>
    <t>VYKOPÁVKY ZE ZEMNÍKŮ A SKLÁDEK TŘ. I, ODVOZ DO 1KM</t>
  </si>
  <si>
    <t>zpětné natěžení ornice pro rozprostření v místě stavby</t>
  </si>
  <si>
    <t>vlevo podél komunikace 
160+125 =285,000 [A] 
a*0,150=42,750 [B]</t>
  </si>
  <si>
    <t>12924</t>
  </si>
  <si>
    <t>ČIŠTĚNÍ KRAJNIC OD NÁNOSU TL. DO 200MM</t>
  </si>
  <si>
    <t>seříznutí stávajících krajnic, tl.150 mm, na skládku</t>
  </si>
  <si>
    <t>dle situace a VPŘ 
60+53,0+78,0+23,0=214,000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</si>
  <si>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</si>
  <si>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173103</t>
  </si>
  <si>
    <t>ZEMNÍ KRAJNICE A DOSYPÁVKY SE ZHUT DO 100% PS</t>
  </si>
  <si>
    <t>zásyp vhodnou nenamrzavou zeminou, se zhutněním min. 98% PS</t>
  </si>
  <si>
    <t>dle situace a VPŘ 
klín pod krajnici 0,7*0,25=0,175 [A] 
délky úseků 15,0+52,0+34,0+45,0=146,000 [B] 
a*b=25,550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</si>
  <si>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</si>
  <si>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</si>
  <si>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</si>
  <si>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dle situace a VPŘ 
v ploše skladby A  (185+140)*1,25=406,250 [A]  včetně rozšíření proti teoretické ploše krytu</t>
  </si>
  <si>
    <t>položka zahrnuje úpravu pláně včetně vyrovnání výškových rozdílů. Míru zhutnění určuje  
projekt.</t>
  </si>
  <si>
    <t>18230</t>
  </si>
  <si>
    <t>ROZPROSTŘENÍ ORNICE V ROVINĚ</t>
  </si>
  <si>
    <t>zpětné rozprostření ornice</t>
  </si>
  <si>
    <t>položka zahrnuje:  
nutné přemístění ornice z dočasných skládek vzdálených do 50m rozprostření ornice v předepsané tloušťce v rovině a ve svahu do 1:5</t>
  </si>
  <si>
    <t>16</t>
  </si>
  <si>
    <t>18241</t>
  </si>
  <si>
    <t>ZALOŽENÍ TRÁVNÍKU RUČNÍM VÝSEVEM</t>
  </si>
  <si>
    <t>založení trávníku - luční směs</t>
  </si>
  <si>
    <t>vlevo podél komunikace 
160+125 =285,000 [A]</t>
  </si>
  <si>
    <t>Zahrnuje dodání předepsané travní směsi, její výsev na ornici, zalévání, první pokosení, to vše  
bez ohledu na sklon terénu</t>
  </si>
  <si>
    <t>Základy</t>
  </si>
  <si>
    <t>17</t>
  </si>
  <si>
    <t>21361</t>
  </si>
  <si>
    <t>DRENÁŽNÍ VRSTVY Z GEOTEXTILIE</t>
  </si>
  <si>
    <t>separační geotextílie na pláni nebo parapláni, CBR &gt; 3kN, pevnost v tahu &gt; 5kN/m, průtažnost &gt; 10 %  
dle TP 97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</si>
  <si>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</si>
  <si>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18</t>
  </si>
  <si>
    <t>21452</t>
  </si>
  <si>
    <t>SANAČNÍ VRSTVY Z KAMENIVA DRCENÉHO</t>
  </si>
  <si>
    <t>lokální sanace AZ hrubým drceným kamenicem 0-63 a 63-125</t>
  </si>
  <si>
    <t>lokální sanace v místě poruch - předpoklad 20% plochy konstrukce A 
(185+140)*0,50*0,20=32,500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</si>
  <si>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</si>
  <si>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</si>
  <si>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19</t>
  </si>
  <si>
    <t>56210</t>
  </si>
  <si>
    <t>VOZOVKOVÉ VRSTVY Z MATERIÁLŮ STABIL CEMENTEM</t>
  </si>
  <si>
    <t>SC C3/4 podkladní vrstva 150 mm</t>
  </si>
  <si>
    <t>dle situace a VPŘ  
v ploše skladby A  (185+140)*1,15=373,750 [A]  včetně rozšíření proti teoretické ploše krytu 
a*0,150=56,063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</si>
  <si>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</si>
  <si>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20</t>
  </si>
  <si>
    <t>56330</t>
  </si>
  <si>
    <t>VOZOVKOVÉ VRSTVY ZE ŠTĚRKODRTI</t>
  </si>
  <si>
    <t>ochranná vrstva ŠDA 0-64</t>
  </si>
  <si>
    <t>dle situace a VPŘ  
v ploše skladby A  (185+140)*1,15=373,750 [A]  včetně rozšíření proti teoretické ploše krytu 
konstantní tloušťka 150 mm a*0,150=56,063 [B] 
na vyrovnávky a lokální úpravy 10% b*0,10=5,606 [C] 
b+c=61,669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</si>
  <si>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</si>
  <si>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</si>
  <si>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56932</t>
  </si>
  <si>
    <t>ZPEVNĚNÍ KRAJNIC ZE ŠTĚRKODRTI TL. DO 100MM</t>
  </si>
  <si>
    <t>zpevnění krajnic ze štěrkodrti ŠD 0-32</t>
  </si>
  <si>
    <t>- dodání kameniva předepsané kvality a zrnitosti  
- rozprostření a zhutnění vrstvy v předepsané tloušťce  
- zřízení vrstvy bez rozlišení šířky, pokládání vrstvy po etapách</t>
  </si>
  <si>
    <t>22</t>
  </si>
  <si>
    <t>572123</t>
  </si>
  <si>
    <t>INFILTRAČNÍ POSTŘIK Z EMULZE DO 1,0KG/M2</t>
  </si>
  <si>
    <t>PI-C  0,60 kg/m2 po vyštěpení</t>
  </si>
  <si>
    <t>pod ACP 971,3=971,300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</si>
  <si>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</si>
  <si>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</si>
  <si>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572214</t>
  </si>
  <si>
    <t>SPOJOVACÍ POSTŘIK Z MODIFIK EMULZE DO 0,5KG/M2</t>
  </si>
  <si>
    <t>PS-C  do 0,4 kg/m2 po vyštěpení</t>
  </si>
  <si>
    <t>pod ACO 1460+ 
pod ACL 1488=2 948,000 [A]</t>
  </si>
  <si>
    <t>24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</si>
  <si>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</si>
  <si>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</si>
  <si>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</si>
  <si>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přechodové oblasti 
10,5*10,0*2*1,1=231,000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</si>
  <si>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</si>
  <si>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25</t>
  </si>
  <si>
    <t>574B34</t>
  </si>
  <si>
    <t>ASFALTOVÝ BETON PRO OBRUSNÉ VRSTVY MODIFIK ACO 11+, 11S TL. 40MM</t>
  </si>
  <si>
    <t>ACO 11S PmB 25/55-60</t>
  </si>
  <si>
    <t>dle situace a VPŘ 
v ploše komunikace A+A1  185+140+260+340 =925,000 [A] 
na mostě konstrukce B 505=505,000 [B] 
napojení na stávající stav 12+18=30,000 [C] 
Celkem: A+B+C=1 460,000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</si>
  <si>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</si>
  <si>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</si>
  <si>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574D56</t>
  </si>
  <si>
    <t>ASFALTOVÝ BETON PRO LOŽNÍ VRSTVY MODIFIK ACL 16+, 16S TL. 60MM</t>
  </si>
  <si>
    <t>ložní vrstva ACP 16 + PMB 25/55-60</t>
  </si>
  <si>
    <t>dle situace a VPŘ 
v ploše komunikace A+A1  (185+140+260+340) *1,03=952,750 [A] 
na mostě konstrukce B 505=505,000 [B] 
napojení na stávající stav 12+18=30,000 [C] 
Celkem: A+B+C=1 487,750 [D]  včetně rozšíření proti teoretické ploše krytu</t>
  </si>
  <si>
    <t>27</t>
  </si>
  <si>
    <t>574E06</t>
  </si>
  <si>
    <t>ASFALTOVÝ BETON PRO PODKLADNÍ VRSTVY ACP 16+, 16S</t>
  </si>
  <si>
    <t>podkladní vrstva ACP 16+  50/70</t>
  </si>
  <si>
    <t>dle situace a VPŘ 
v ploše komunikace A+A1  (185+140+260+340)*1,05=971,250 [A]  včetně rozšíření proti teoretické ploše krytu 
konstantní tloušťka 50mm a*0,05=48,563 [B] 
vyrovnávky v ploše konstrukce A1 (185+140+260+340)*0,03*0,50=13,875 [C] 
b+c=62,438 [D]</t>
  </si>
  <si>
    <t>28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</si>
  <si>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</si>
  <si>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</si>
  <si>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</si>
  <si>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</si>
  <si>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29</t>
  </si>
  <si>
    <t>9113A1</t>
  </si>
  <si>
    <t>SVODIDLO OCEL SILNIČ JEDNOSTR, ÚROVEŇ ZADRŽ N1, N2 - DODÁVKA A MONTÁŽ</t>
  </si>
  <si>
    <t>svodidlo před a za mostem včetně náběhů</t>
  </si>
  <si>
    <t>dle situace 
vlevo 23,0+35,0=58,000 [A] 
vpravo 55,0+31,0=86,000 [B] 
Celkem: A+B=144,000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</si>
  <si>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</si>
  <si>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30</t>
  </si>
  <si>
    <t>9119A1</t>
  </si>
  <si>
    <t>SVODIDLO OCEL LANOVÉ, ÚROVEŇ ZADRŽ N1, N2 - úprava ukončení</t>
  </si>
  <si>
    <t>přerušení a zakotevní konců svodidel včetně kotevních bloků</t>
  </si>
  <si>
    <t>dle situace  
2=2,000 [A]</t>
  </si>
  <si>
    <t>31</t>
  </si>
  <si>
    <t>91228</t>
  </si>
  <si>
    <t>SMĚROVÉ SLOUPKY Z PLAST HMOT VČETNĚ ODRAZNÉHO PÁSKU</t>
  </si>
  <si>
    <t>bílé Z11a,b</t>
  </si>
  <si>
    <t>dle situace DZ a TZ 
na začátku stavby před svodidly 1+1=2,000 [A] 
na konci stavby za svodidly 1+1=2,000 [B] 
Celkem: A+B=4,000 [C]</t>
  </si>
  <si>
    <t>položka zahrnuje:  
- dodání a osazení sloupku včetně nutných zemních prací  
- vnitrostaveništní a mimostaveništní doprava  
- odrazky plastové nebo z retroreflexní fólie</t>
  </si>
  <si>
    <t>32</t>
  </si>
  <si>
    <t>91238</t>
  </si>
  <si>
    <t>SMĚROVÉ SLOUPKY Z PLAST HMOT - NÁSTAVCE NA SVODIDLA VČETNĚ ODRAZNÉHO PÁSKU</t>
  </si>
  <si>
    <t>bílé/oranžové</t>
  </si>
  <si>
    <t>dle situace DZ a TZ 
svodidla 144=144,000 [A] 
a/10=14,400 [B]  v oblouku  
zaokrouhleno 16=16,000 [C]</t>
  </si>
  <si>
    <t>33</t>
  </si>
  <si>
    <t>modré v místě mostů</t>
  </si>
  <si>
    <t>34</t>
  </si>
  <si>
    <t>915111</t>
  </si>
  <si>
    <t>VODOROVNÉ DOPRAVNÍ ZNAČENÍ BARVOU HLADKÉ - DODÁVKA A POKLÁDKA</t>
  </si>
  <si>
    <t>VDZ typ II.BÍLÁ barva s retroreflexní úpravou dle ŘSD PPK - VZ (2012)</t>
  </si>
  <si>
    <t>dle situace DZ 
V1a (0,125) 0,125*110,0=13,750 [A] 
V2a (0,125/1,0/3,0) 0,125*0,33*(14,0)=0,578 [B] 
V2b (0,125/1,5/1,5) 0,125*0,5*(25,0)=1,563 [C] 
V2b (0,25/1,5/1,5) 0,25*0,5*(23,5)=2,938 [D] 
V3 (0,125/1,0/3,0) 0,125*1,33*(41,0)=6,816 [E] 
V4 (0,25) 0,25*(15,0+194,0+108,0+15,5)=83,125 [F] 
V4 (0,25/0,5/0,5) 0,25*0,5*25,0=3,125 [G] 
Celkem: A+B+C+D+E+F+G=111,895 [H]</t>
  </si>
  <si>
    <t>položka zahrnuje:  
- dodání a pokládku nátěrového materiálu (měří se pouze natíraná plocha)  
- předznačení a reflexní úpravu</t>
  </si>
  <si>
    <t>35</t>
  </si>
  <si>
    <t>915211</t>
  </si>
  <si>
    <t>VODOROVNÉ DOPRAVNÍ ZNAČENÍ PLASTEM HLADKÉ - DODÁVKA A POKLÁDKA</t>
  </si>
  <si>
    <t>36</t>
  </si>
  <si>
    <t>917425</t>
  </si>
  <si>
    <t>CHODNÍKOVÉ OBRUBY Z KAMENNÝCH OBRUBNÍKŮ ŠÍŘ 200MM</t>
  </si>
  <si>
    <t>dle situace 
15,0=15,000 [A]</t>
  </si>
  <si>
    <t>Položka zahrnuje:  
dodání a pokládku kamenných obrubníků o rozměrech předepsaných zadávací dokumentací  
betonové lože i boční betonovou opěrku.</t>
  </si>
  <si>
    <t>37</t>
  </si>
  <si>
    <t>91782</t>
  </si>
  <si>
    <t>VÝŠKOVÁ ÚPRAVA OBRUBNÍKŮ KAMENNÝCH</t>
  </si>
  <si>
    <t>vybourání a zpětné osazení stávajících kamenných obrub v místech napojení na stávající stav</t>
  </si>
  <si>
    <t>5,0=5,000 [A]</t>
  </si>
  <si>
    <t>Položka výšková úprava obrub zahrnuje jejich vytrhání, očištění, manipulaci, nové betonové lože a osazení. Případné nutné doplnění novými obrubami se uvede v položkách 9172 až 9177.</t>
  </si>
  <si>
    <t>38</t>
  </si>
  <si>
    <t>919112</t>
  </si>
  <si>
    <t>ŘEZÁNÍ ASFALTOVÉHO KRYTU VOZOVEK TL DO 100MM</t>
  </si>
  <si>
    <t>řezaní krytu v místě napojení stavby</t>
  </si>
  <si>
    <t>dle situace 
příčné spáry napojení11,0+9,50=20,500 [A]</t>
  </si>
  <si>
    <t>položka zahrnuje řezání vozovkové vrstvy v předepsané tloušťce, včetně spotřeby vody</t>
  </si>
  <si>
    <t>39</t>
  </si>
  <si>
    <t>931326</t>
  </si>
  <si>
    <t>TĚSNĚNÍ DILATAČ SPAR ASF ZÁLIVKOU MODIFIK PRŮŘ DO 800MM2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</si>
  <si>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</si>
  <si>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</si>
  <si>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40</t>
  </si>
  <si>
    <t>93639</t>
  </si>
  <si>
    <t>ZAÚSTĚNÍ SKLUZŮ (VČET DLAŽBY Z LOM KAMENE)</t>
  </si>
  <si>
    <t>dlážděné odvodňovací skluzy u říms a vyústění dešťové kanalizace - plocha do 5m2 - opevnění kamenem tl. 200mm do beton lože min. 150mm</t>
  </si>
  <si>
    <t>dle situace 
před mostem vlevo 1=1,000 [A]</t>
  </si>
  <si>
    <t>Položka zahrnuje veškerý materiál, výrobky a polotovary, včetně mimostaveništní a  
vnitrostaveništní dopravy (rovněž přesuny), včetně naložení a složení,případně s uložením.</t>
  </si>
  <si>
    <t>41</t>
  </si>
  <si>
    <t>96687</t>
  </si>
  <si>
    <t>VYBOURÁNÍ ULIČNÍCH VPUSTÍ KOMPLETNÍCH</t>
  </si>
  <si>
    <t>na trvalou skládku včetně uložení a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</si>
  <si>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</si>
  <si>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180.1</t>
  </si>
  <si>
    <t>Dopravně inženýrská opatření</t>
  </si>
  <si>
    <t>911FC2</t>
  </si>
  <si>
    <t>SVODIDLO BETON, ÚROVEŇ ZADRŽ H2 VÝŠ 1,2M - MONTÁŽ S PŘESUNEM (BEZ DODÁVKY)</t>
  </si>
  <si>
    <t>dle situace DIO 
mezi stavbou a provizorní komunikací  40+32=72,000 [A] 
příčné zábrany u mostu 2*4+2*4=16,000 [B] 
Celkem: A+B=88,000 [C]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</si>
  <si>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</si>
  <si>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911FC3</t>
  </si>
  <si>
    <t>SVODIDLO BETON, ÚROVEŇ ZADRŽ H2 VÝŠ 1,2M - DEMONTÁŽ S PŘESUNEM</t>
  </si>
  <si>
    <t>911FC9</t>
  </si>
  <si>
    <t>R</t>
  </si>
  <si>
    <t>SVODIDLO BETON, ÚROVEŇ ZADRŽ H2 VÝŠ 1,2M - NÁJEM</t>
  </si>
  <si>
    <t>na dobu výstavby</t>
  </si>
  <si>
    <t>položka zahrnuje denní sazbu za pronájem zařízení  
počet měrných jednotek se určí jako součin délky zařízení a počtu dnů použití</t>
  </si>
  <si>
    <t>914132</t>
  </si>
  <si>
    <t>DOPRAVNÍ ZNAČKY ZÁKLADNÍ VELIKOSTI OCELOVÉ FÓLIE TŘ 2 - MONTÁŽ S PŘEMÍSTĚNÍM</t>
  </si>
  <si>
    <t>dle situace DIO 
20=20,000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</si>
  <si>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</si>
  <si>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</si>
  <si>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</si>
  <si>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</si>
  <si>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</si>
  <si>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na celou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</si>
  <si>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</si>
  <si>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</si>
  <si>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</si>
  <si>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dle situace DIO 
4=4,000 [A]</t>
  </si>
  <si>
    <t>914413</t>
  </si>
  <si>
    <t>DOPRAVNÍ ZNAČKY 100X150CM OCELOVÉ - DEMONTÁŽ</t>
  </si>
  <si>
    <t>914419</t>
  </si>
  <si>
    <t>DOPRAV ZNAČKY 100X150CM OCEL - NÁJEMNÉ</t>
  </si>
  <si>
    <t>915321</t>
  </si>
  <si>
    <t>VODOR DOPRAV ZNAČ Z FÓLIE DOČAS ODSTRANITEL - DOD A POKLÁDKA</t>
  </si>
  <si>
    <t>na provizorní V4 80*0,125*2=20,000 [A] 
na provizorní V5 4*0,5*2=4,000 [B] 
na provizorní V12 4*20*0,125=10,000 [C] 
Celkem: A+B+C=34,000 [D] 
obnova 2x D*3=102,000 [E]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</si>
  <si>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</si>
  <si>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</si>
  <si>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</si>
  <si>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V4 80*0,125*2=20,000 [A] 
na provizorní V5 4*0,5*2=4,000 [B] 
na provizorní V12 4*20*0,125=10,000 [C] 
Celkem: A+B+C=34,000 [D]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</si>
  <si>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</si>
  <si>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</si>
  <si>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</si>
  <si>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dle situace DIO 
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</si>
  <si>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</si>
  <si>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</si>
  <si>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</si>
  <si>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</si>
  <si>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</si>
  <si>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</si>
  <si>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</si>
  <si>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</si>
  <si>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</si>
  <si>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dle situace DIO 
1=1,000 [A]</t>
  </si>
  <si>
    <t>916133</t>
  </si>
  <si>
    <t>DOPRAV SVĚTLO VÝSTRAŽ SOUPRAVA 5KS - DEMONTÁŽ</t>
  </si>
  <si>
    <t>916139</t>
  </si>
  <si>
    <t>DOPRAVNÍ SVĚTLO VÝSTRAŽNÉ SOUPRAVA 5 KUSŮ - NÁJEMNÉ</t>
  </si>
  <si>
    <t>916152</t>
  </si>
  <si>
    <t>SEMAFOROVÁ PŘENOSNÁ SOUPRAVA - MONTÁŽ S PŘESUNEM</t>
  </si>
  <si>
    <t>dle situace DIO 
1 souprava =1,000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</si>
  <si>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</si>
  <si>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</si>
  <si>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</si>
  <si>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</si>
  <si>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</si>
  <si>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</si>
  <si>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</si>
  <si>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</si>
  <si>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</si>
  <si>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</si>
  <si>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</si>
  <si>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916342</t>
  </si>
  <si>
    <t>SMĚROV DESKY Z4 JEDNOSTR S FÓLIÍ TŘ 2 - MONTÁŽ S PŘESUNEM</t>
  </si>
  <si>
    <t>dle situace DIO 
5+5=10,000 [A]</t>
  </si>
  <si>
    <t>916343</t>
  </si>
  <si>
    <t>SMĚROVACÍ DESKY Z4 JEDNOSTR S FÓLIÍ TŘ 2 - DEMONTÁŽ</t>
  </si>
  <si>
    <t>916349</t>
  </si>
  <si>
    <t>SMĚROVACÍ DESKY Z4 JEDNOSTR S FÓLIÍ TŘ 2 - NÁJEMNÉ</t>
  </si>
  <si>
    <t>916722</t>
  </si>
  <si>
    <t>UPEVŇOVACÍ KONSTR - PODKLADNÍ DESKA OD 28KG - MONTÁŽ S PŘESUNEM</t>
  </si>
  <si>
    <t>42=42,000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</si>
  <si>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</si>
  <si>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</si>
  <si>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</si>
  <si>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</si>
  <si>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</si>
  <si>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</si>
  <si>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32=32,000 [A]</t>
  </si>
  <si>
    <t>916733</t>
  </si>
  <si>
    <t>UPEVŇOVACÍ KONSTR - OCEL STOJAN - DEMONTÁŽ</t>
  </si>
  <si>
    <t>916739</t>
  </si>
  <si>
    <t>UPEVŇOVACÍ KONSTR - OCEL STOJAN - NÁJEMNÉ</t>
  </si>
  <si>
    <t>SO 201.1</t>
  </si>
  <si>
    <t>Most ev.č.295-014</t>
  </si>
  <si>
    <t>pol. 12373 849,0*1,9=1 613,100 [A] 
pol. 12383 496,5*1,9=943,350 [B] 
pol. 12891 70,8*1,9=134,520 [C] 
Celkem: A+B+C=2 690,970 [D]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</si>
  <si>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</si>
  <si>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</si>
  <si>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</si>
  <si>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</si>
  <si>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</si>
  <si>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</si>
  <si>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11514</t>
  </si>
  <si>
    <t>ČERPÁNÍ VODY DO 4000 L/MIN</t>
  </si>
  <si>
    <t>HOD</t>
  </si>
  <si>
    <t>čerpání vody ze zahrázkovaného prostoru při zakládání spodní stavby</t>
  </si>
  <si>
    <t>předpoklad 4 týdny při zakládání obou opěr 
4*7*12*2=672,000 [A]</t>
  </si>
  <si>
    <t>Položka čerpání vody na povrchu zahrnuje i potrubí, pohotovost záložní čerpací soupravy a zřízení čerpací jímky. Součástí položky je také následná demontáž a likvidace těchto zařízení</t>
  </si>
  <si>
    <t>odkop za rubem, na trvalou skládku</t>
  </si>
  <si>
    <t>plocha výkopu 135=135,000 [A] 
průměrná výška 2,4=2,400 [B] 
plocha výkopu 150=150,000 [C] 
průměrná výška 3,5=3,500 [D] 
a*b+c*d=849,000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</si>
  <si>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</si>
  <si>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</t>
  </si>
  <si>
    <t>ODKOP PRO SPOD STAVBU SILNIC A ŽELEZNIC TŘ. II</t>
  </si>
  <si>
    <t>odkop za rubem ve vrstvách třídy II</t>
  </si>
  <si>
    <t>plocha výkopu 135=135,000 [A] 
průměrná výška 1,9=1,900 [B] 
plocha výkopu 150=150,000 [C] 
průměrná výška 1,6=1,600 [D] 
a*b+c*d=496,500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</si>
  <si>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</si>
  <si>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12891</t>
  </si>
  <si>
    <t>DOLAMOVÁNÍ ODKOPÁVEK TŘ. III</t>
  </si>
  <si>
    <t>dolamování pro základ opěr a křídel ve třídě III</t>
  </si>
  <si>
    <t>v ploše založení včetně smykové zarážky 
opěra OP1 156,0*0,2+14,9*0,6*0,6=36,564 [A] 
opěra OP2 131,0*0,2+22,4*0,6*0,6=34,264 [B] 
Celkem: A+B=70,828 [C]</t>
  </si>
  <si>
    <t>- dolamování označuje těžení výkopu bez použití trhavin. 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</si>
  <si>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</si>
  <si>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</si>
  <si>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</si>
  <si>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(36,4+31,7+30,0+30,2)*4,8*0,4=246,336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</si>
  <si>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</si>
  <si>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17250</t>
  </si>
  <si>
    <t>ZŘÍZENÍ TĚSNĚNÍ ZE ZEMIN NEPROPUSTNÝCH</t>
  </si>
  <si>
    <t>těsnící vrstva v přechodové oblasti - zemina obsahující více než 20% jemných částic dle ČSN 73 6244 čl. 5.2</t>
  </si>
  <si>
    <t>dle PD 
plocha výkopu 135=135,000 [A] 
průměrná výška 0,20=0,200 [B] 
plocha výkopu 150=150,000 [C] 
průměrná výška 0,20=0,200 [D] 
a*b+c*d=57,000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</si>
  <si>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</si>
  <si>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</si>
  <si>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</si>
  <si>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těsněné hrázky v kotrytě ze žoků plněných těsnícím materiálem - v korytě pro svedení vody mimo oblast stavby  
zřízení i odstranění</t>
  </si>
  <si>
    <t>žoky podél stavby 
3,0*1,5*50*4=900,000 [A]  včetně případného přestavování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</si>
  <si>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</si>
  <si>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</si>
  <si>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</si>
  <si>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drenáž za rubem</t>
  </si>
  <si>
    <t>dle VPŘ 
plocha v řezu 0,40*0,40-3,1415*0,15*0,15*0,25=0,142 [A] 
délka mezi křídly 19,2+14,3=33,500 [B] 
(a*b)*1,20=5,708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</si>
  <si>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</si>
  <si>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</si>
  <si>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</si>
  <si>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v úžlabí a okolo trubiček odvodnění</t>
  </si>
  <si>
    <t>dle tvaru a detailů 
plocha řezu 0,150*0,05=0,008 [A] 
délka proužků 1*41,0  =41,000 [B]  1x podélný 
rozšíření v místě trubiček izolace (2*0,175*0,4)*7*0,05=0,049 [C] 
rozšíření v místě odvodňovačů (2*0,25*0,6)*3*0,05=0,045 [D] 
a*b+c+d=0,422 [E]</t>
  </si>
  <si>
    <t>ochranná vrstva a drenážní vrstva na rubu konstrukcí - min.700g/m2, tl. 6 mm</t>
  </si>
  <si>
    <t>dle VPŘ 
svislá část na rubu včetně přechodu na těsnící vrstvu 
OP1 27,0*(2,0+3,0)=135,000 [A] 
OP2 27,5*(2,0+3,0)=137,500 [B] 
Celkem: A+B=272,500 [C]</t>
  </si>
  <si>
    <t>ochranná vrstva a drenážní vrstva na rubu konstrukcí - min.600g/m2, tl. 6 mm - v místě ochrany nátěry</t>
  </si>
  <si>
    <t>dle VPŘ 
ochrana v místě izolace pouze nátěry    
na líci obnažené spodní stavby  včetně křídel 86,0*1,5+60,0*1,5=219,000 [A] 
deska obvod + horní líc 82,0*0,6+89,0+55,0*0,6+82,0=253,200 [B] 
Celkem: A+B=472,200 [C]</t>
  </si>
  <si>
    <t>c</t>
  </si>
  <si>
    <t>drenážní vrstva na rubu gabionů</t>
  </si>
  <si>
    <t>dle PD 
(4,0*3,0*1,5)+(2,0*2,0*1,5)=24,000 [A]</t>
  </si>
  <si>
    <t>22694</t>
  </si>
  <si>
    <t>ZÁPOROVÉ PAŽENÍ Z KOVU DOČASNÉ</t>
  </si>
  <si>
    <t>dočasné pažení stavební jámy - osazení a odstranění</t>
  </si>
  <si>
    <t>pažení směrem k provizorní komunikaci 
(46,0+48,0)*8,0=752,000 [A]  zápory po 1m, průměrná délka 8,0 m 
a*(34/1000)=25,568 [B]  uvažováno HEB140 
převázky 2*(46,0+48,0)*1,5=282,000 [C] 
c*(18,8/1000)=5,302 [D] 
celkem b+d=30,870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</si>
  <si>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</si>
  <si>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</si>
  <si>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</si>
  <si>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pažení - hranoly 100x100 včetně vyklínování</t>
  </si>
  <si>
    <t>pažení směrem k provizorní komunikaci 
(46,0+48,0)*4,5=423,000 [A]  pažená výška max.4,5m</t>
  </si>
  <si>
    <t>položka zahrnuje osazení pažin bez ohledu na druh, jejich opotřebení a jejich odstranění</t>
  </si>
  <si>
    <t>26122</t>
  </si>
  <si>
    <t>VRTY PRO KOTVENÍ, INJEKTÁŽ A MIKROPILOTY NA POVRCHU TŘ. II D DO 100MM</t>
  </si>
  <si>
    <t>šikmé vrty pro kotvení zápor v komunikaci - vrty v třídě II  
včetně odvozu vyvrtané zeminy, jejího uložení na skládce určené zhotovitelem a poplatku za skládku</t>
  </si>
  <si>
    <t>celková délka pažení (46,0+48,0)=94,000 [A] 
počet etáží 2=2,000 [B] 
předpokládaný počet kotev (a*b)*0,5=94,000 [C] 
c*5,0=470,000 [D]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</si>
  <si>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</si>
  <si>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26192</t>
  </si>
  <si>
    <t>VRTY PRO KOTV, INJEKT, MIKROPIL NA POVR TŘ V A VI D DO 100MM</t>
  </si>
  <si>
    <t>šikmé vrty pro kotvení zápor v komunikaci - vrty v třídě V-VI  
včetně odvozu vyvrtané zeminy, jejího uložení na skládce určené zhotovitelem a poplatku za skládku</t>
  </si>
  <si>
    <t>264215</t>
  </si>
  <si>
    <t>VRTY PRO PILOTY TŘ. II D DO 300MM</t>
  </si>
  <si>
    <t>vrty pro zápory - v třídě II  
včetně odvozu vyvrtané zeminy, jejího uložení na skládce určené zhotovitelem a poplatku za skládku</t>
  </si>
  <si>
    <t>(46,0+48,0)*3,5=329,000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</si>
  <si>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</si>
  <si>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264615</t>
  </si>
  <si>
    <t>VRTY PRO PILOTY TŘ VI D DO 300MM</t>
  </si>
  <si>
    <t>vrty pro zápory ve skalním podloží - rula  
včetně odvozu materiálu na skládku a poplatku za skládku</t>
  </si>
  <si>
    <t>272325</t>
  </si>
  <si>
    <t>ZÁKLADY ZE ŽELEZOBETONU DO C30/37 (B37)</t>
  </si>
  <si>
    <t>základy opěr a křídel C30/37 XC2 XA1</t>
  </si>
  <si>
    <t>opěra OP1 156,0*0,6+14,9*0,6*0,6=98,964 [A] 
opěra OP2 131,0*0,6+22,4*0,6*0,6=86,664 [B] 
Celkem: A+B=185,628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</si>
  <si>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</si>
  <si>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</si>
  <si>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</si>
  <si>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</t>
  </si>
  <si>
    <t>uvažováno 150 kg/m3 
pol. 272325: 185,6*0,15=27,840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</si>
  <si>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</si>
  <si>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281451</t>
  </si>
  <si>
    <t>INJEKTOVÁNÍ NÍZKOTLAKÉ Z CEMENTOVÉ MALTY NA POVRCHU</t>
  </si>
  <si>
    <t>injektáž pat záporového pažení</t>
  </si>
  <si>
    <t>(46,0+48,0)*3,5=329,000 [A] 
a*3,14*0,3*0,3=92,975 [B]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</si>
  <si>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</si>
  <si>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286585</t>
  </si>
  <si>
    <t>KOTVY OCEL INJEKTOVANÉ V PODZEMÍ DL DO 10M ÚNOS PŘES 200KN</t>
  </si>
  <si>
    <t>injektované zemní kotvy záporového pažení - tyčové nebo pramencové kotvy  
předpínací síla min. 50 kN, výsledná síla do 500 kN</t>
  </si>
  <si>
    <t>(16+16)/2=16,000 [A] předpoklad po 2,0m  
dvě etáže a*2=32,000 [B]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</si>
  <si>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</si>
  <si>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konstrukce</t>
  </si>
  <si>
    <t>31717</t>
  </si>
  <si>
    <t>KOVOVÉ KONSTRUKCE PRO KOTVENÍ ŘÍMSY</t>
  </si>
  <si>
    <t>KG</t>
  </si>
  <si>
    <t>48,0+51,0=99,000 [A] 
a*8=792,000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</si>
  <si>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</si>
  <si>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</si>
  <si>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</si>
  <si>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monolitické římsy C30/37 XF4 XC4 XD3  
včetně letopočtu</t>
  </si>
  <si>
    <t>dle výkresů objektu 
římsy vlevo 50,7*(2,25*0,25+0,55*0,30)=36,884 [A] 
římsy vpravo 47,15*(2,25*0,25+0,550*0,30)=34,302 [B] 
římsy na křídlech (0,8*0,3)*(9,3+3,9)=3,168 [C] 
Celkem: A+B+C=74,354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</si>
  <si>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</si>
  <si>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</si>
  <si>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</si>
  <si>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74,35*0,180=13,383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</si>
  <si>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</si>
  <si>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3272B7</t>
  </si>
  <si>
    <t>ZDI OPĚR, ZÁRUB, NÁBŘEŽ Z GABIONŮ SYPANÝCH, DRÁT O4,0MM, POVRCHOVÁ ÚPRAVA Zn + Al</t>
  </si>
  <si>
    <t>zajištění konců křídel gabiony - vnější líce rovnané, vnitřky sypané</t>
  </si>
  <si>
    <t>dle PD 
4,0*3,0*1,0+2,0*1,0*2,0=16,000 [A]</t>
  </si>
  <si>
    <t>- položka zahrnuje dodávku a osazení drátěných košů s výplní lomovým kamenem.  
- gabionové matrace se vykazují v pol.č.2722**.</t>
  </si>
  <si>
    <t>333213</t>
  </si>
  <si>
    <t>OBKLAD MOST OPĚR A KŘÍDEL Z LOM KAMENE</t>
  </si>
  <si>
    <t>obklad lícové části opěr a křídel včetně kotvení</t>
  </si>
  <si>
    <t>OP1 67,5+9,3*2,4*0,5+3,9*3,5*0,5=85,485 [A] 
OP2 67,5+6,7*3,0*0,5+9,4*4,5*0,5=98,700 [B] 
(a+b)*0,30=55,256 [C]</t>
  </si>
  <si>
    <t>položka zahrnuje dodávku a osazení lomového kamene, jeho výběr a případnou úpravu, jeho případné kotvení se všemi souvisejícími materiály a pracemi, dodávku předepsané malty, spárování.</t>
  </si>
  <si>
    <t>333325</t>
  </si>
  <si>
    <t>MOSTNÍ OPĚRY A KŘÍDLA ZE ŽELEZOVÉHO BETONU DO C30/37</t>
  </si>
  <si>
    <t>opěry a křídla C30/37 XF2 XC4 XD1</t>
  </si>
  <si>
    <t>OP1 včetně křídel  
dolní stupeň 54,0*0,85=45,900 [A] 
horní stupeň 39,6*3,5=138,600 [B] 
OP2 včetně křídel 
dolní stupeň 38,1*0,45=17,145 [C] 
horní stupeň 27,2*4,1=111,520 [D] 
Celkem: A+B+C+D=313,165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</si>
  <si>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</si>
  <si>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</si>
  <si>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</si>
  <si>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313,2*0,150=46,980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</si>
  <si>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</si>
  <si>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</si>
  <si>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420325</t>
  </si>
  <si>
    <t>PŘECHODOVÉ DESKY MOSTNÍCH OPĚR ZE ŽELEZOBETONU C30/37</t>
  </si>
  <si>
    <t>vlečená přechodová deska včetně výplně spar, průžných vložek a propojení dle PD</t>
  </si>
  <si>
    <t>(58,5+48,0)*0,350=37,275 [A]</t>
  </si>
  <si>
    <t>420365</t>
  </si>
  <si>
    <t>VÝZTUŽ PŘECHODOVÝCH DESEK MOSTNÍCH OPĚR Z OCELI 10505, B500B</t>
  </si>
  <si>
    <t>37,3*0,150=5,595 [A]</t>
  </si>
  <si>
    <t>421325</t>
  </si>
  <si>
    <t>MOSTNÍ NOSNÉ DESKOVÉ KONSTRUKCE ZE ŽELEZOBETONU C30/37</t>
  </si>
  <si>
    <t>mostovka  C30/37 XF2 XC4 XD1</t>
  </si>
  <si>
    <t>dle výkresu tvaru  
586=586,000 [A]  půdorysná plocha včetně desky na křídlech 
průměrná tloušťka 0,30=0,300 [B] 
a*b=175,800 [C]</t>
  </si>
  <si>
    <t>421365</t>
  </si>
  <si>
    <t>VÝZTUŽ MOSTNÍ DESKOVÉ KONSTRUKCE Z OCELI 10505, B500B</t>
  </si>
  <si>
    <t>175,8*0,150=26,370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</si>
  <si>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</si>
  <si>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424179</t>
  </si>
  <si>
    <t>MOSTNÍ NOSNÍKY Z OCELI JINÉ JAKOSTI</t>
  </si>
  <si>
    <t>spřahovací trny trny 19 mm, dl. 175 mm</t>
  </si>
  <si>
    <t>dle PD 
(532+5*532+1*532+1*173)*0,45/1000=1,754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</si>
  <si>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</si>
  <si>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</si>
  <si>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</si>
  <si>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montážní ztužení mezi nosníky zabetonované v opěrách, bez PKO</t>
  </si>
  <si>
    <t>montážní ztužení pro zajištění nosníků v opěře při betonáži  
2,700*1,10=2,970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</si>
  <si>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</si>
  <si>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42417B</t>
  </si>
  <si>
    <t>MOSTNÍ NOSNÍKY Z OCELI S 355</t>
  </si>
  <si>
    <t>svařované ocelové příčle vč. ztužidel - S355 J2W, materiál, výroba , montáž,  
včetně kotvení na opěrách a montážního zajištění  
včetně výrobní a montážní dokumentace  
konstrukce bez PKO - pouze předtryskání v samostatné položce</t>
  </si>
  <si>
    <t>dle PD 
nosníky (14,4+71,9+14,4+6,460+0,050)*1,10=117,931 [A]</t>
  </si>
  <si>
    <t>42838</t>
  </si>
  <si>
    <t>KLOUB ZE ŽELEZOBETONU VČET VÝZTUŽE</t>
  </si>
  <si>
    <t>detail vlečené přechodové desky 
19,2+14,3=33,500 [A]</t>
  </si>
  <si>
    <t>Položka kloub ze železobetonu zahrnuje pouze zhotovení kloubu (zřízení a odstranění vložky pro pérové a vrubové klouby a pod.), beton a výztuž musí být zahrnuta v příslušných  
konstru ních částech. Beton a výztuž samostatného kloubu (např. kyvné sloupečky) se zařazují jako vodorovná konstrukce.</t>
  </si>
  <si>
    <t>431125</t>
  </si>
  <si>
    <t>SCHODIŠŤ KONSTR Z DÍLCŮ ŽELEZOBETON DO C30/37 (B37)</t>
  </si>
  <si>
    <t>revizní schodiště</t>
  </si>
  <si>
    <t>dle PD a detailů 
0,750*9,5*0,40=2,850 [A]  včetně podkladního betonu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</si>
  <si>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</si>
  <si>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42</t>
  </si>
  <si>
    <t>451312</t>
  </si>
  <si>
    <t>PODKLADNÍ A VÝPLŇOVÉ VRSTVY Z PROSTÉHO BETONU C12/15</t>
  </si>
  <si>
    <t>těsnící vrstva a podkladní betony</t>
  </si>
  <si>
    <t>pod opěry a křídla OP1 (164)*0,20=32,800 [A]   včetně vyrovnávek 
pod opěry a křídla OP2 (136)*0,2=27,200 [B]  včetně vyrovnávek 
pod gabiony 4,5*1,5*0,25+2,5*1,5*0,25=2,625 [C] 
pod přechodovou deskou (58,5+48,0)*0,15=15,975 [D] 
Celkem: A+B+C+D=78,600 [E]</t>
  </si>
  <si>
    <t>43</t>
  </si>
  <si>
    <t>45131A</t>
  </si>
  <si>
    <t>PODKLADNÍ A VÝPLŇOVÉ VRSTVY Z PROSTÉHO BETONU C20/25</t>
  </si>
  <si>
    <t>lože pod dlažby C20/25n XF3</t>
  </si>
  <si>
    <t>dle PD 
odláždění kuželů a ploch 25,0+75,0+50,0+30,0=180,000 [A] 
přechody u říms 9,0+9,0+9,0+11,0=38,000 [B] 
(a+b)*0,10*1,30=28,340 [C]  lože včetně navýšení na lemy a vyrovnávky</t>
  </si>
  <si>
    <t>44</t>
  </si>
  <si>
    <t>451572</t>
  </si>
  <si>
    <t>VÝPLŇ VRSTVY Z KAMENIVA TĚŽENÉHO, INDEX ZHUTNĚNÍ ID DO 0,8</t>
  </si>
  <si>
    <t>zásyp základu před lícem opěry</t>
  </si>
  <si>
    <t>0,8*35,0=28,000 [A] 
0,5*25,5=12,750 [B] 
Celkem: A+B=40,750 [C]</t>
  </si>
  <si>
    <t>45</t>
  </si>
  <si>
    <t>457312</t>
  </si>
  <si>
    <t>VYROVNÁVACÍ A SPÁDOVÝ PROSTÝ BETON C12/15</t>
  </si>
  <si>
    <t>podkladní spádový beton pod drenáží</t>
  </si>
  <si>
    <t>1,3*0,4*19,2=9,984 [A] 
1,3*0,4*14,3=7,436 [B] 
Celkem: A+B=17,420 [C]</t>
  </si>
  <si>
    <t>46</t>
  </si>
  <si>
    <t>458522</t>
  </si>
  <si>
    <t>VÝPLŇ ZA OPĚRAMI A ZDMI Z KAM DRC, INDEX ZHUTNĚNÍ ID DO 0,8</t>
  </si>
  <si>
    <t>zásyp za rubem opěry pod úrovní těsnící vrstvy</t>
  </si>
  <si>
    <t>47</t>
  </si>
  <si>
    <t>458523</t>
  </si>
  <si>
    <t>VÝPLŇ ZA OPĚRAMI A ZDMI Z KAMENIVA DRCENÉHO, INDEX ZHUTNĚNÍ ID DO 0,9</t>
  </si>
  <si>
    <t>přechodové klíny, zásypy za rubem  
ŠD 0-32</t>
  </si>
  <si>
    <t>48</t>
  </si>
  <si>
    <t>46251</t>
  </si>
  <si>
    <t>ZÁHOZ Z LOMOVÉHO KAMENE</t>
  </si>
  <si>
    <t>kamenný zához před líci opěr  
zhotovitel v ceně zohlední možnost využití materiálu z provizorního zajištění břehů pod provizorním přemostěním</t>
  </si>
  <si>
    <t>1,9*(23,7+27,1)=96,520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</si>
  <si>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</si>
  <si>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49</t>
  </si>
  <si>
    <t>465512</t>
  </si>
  <si>
    <t>DLAŽBY Z LOMOVÉHO KAMENE NA MC</t>
  </si>
  <si>
    <t>lomový kámen do betonového lože, spárování M25 XF4  
lože viz položka 451314</t>
  </si>
  <si>
    <t>odláždění kuželů a ploch 25,0+75,0+50,0+30,0=180,000 [A] 
přechody u říms 9,0+9,0+9,0+11,0=38,000 [B] 
(a+b)*0,20=43,600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</si>
  <si>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</si>
  <si>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</t>
  </si>
  <si>
    <t>575C05</t>
  </si>
  <si>
    <t>LITÝ ASFALT MA IV (OCHRANA MOSTNÍ IZOLACE) 16</t>
  </si>
  <si>
    <t>ochrana izolace na mostě</t>
  </si>
  <si>
    <t>plocha mostovky mezi římsami 395*0,05=19,750 [A] 
odečet drenážního plastbetonu 0,422=0,422 [B] 
a-b=19,328 [C]</t>
  </si>
  <si>
    <t>Úpravy povrchů, podlahy, výplně otvorů</t>
  </si>
  <si>
    <t>51</t>
  </si>
  <si>
    <t>62592</t>
  </si>
  <si>
    <t>ÚPRAVA POVRCHU BETONOVÝCH PLOCH A KONSTRUKCÍ - STRIÁŽ</t>
  </si>
  <si>
    <t>povrch římsy vpravo</t>
  </si>
  <si>
    <t>vlevo 50,7*(2,25-0,150)=106,470 [A] 
vpravo 47,15*(2,25-0,150)=99,015 [B] 
Celkem: A+B=205,485 [C]</t>
  </si>
  <si>
    <t>položka zahrnuje:  
- provedení předepsané úpravy</t>
  </si>
  <si>
    <t>52</t>
  </si>
  <si>
    <t>711111</t>
  </si>
  <si>
    <t>IZOLACE BĚŽNÝCH KONSTRUKCÍ PROTI ZEMNÍ VLHKOSTI ASFALTOVÝMI NÁTĚRY</t>
  </si>
  <si>
    <t>Izolace zasypané části spodní stavby pouze nátěry - ALP + 2x ALN</t>
  </si>
  <si>
    <t>dle VPŘ 
izolace pouze nátěry    
na líci obnažené spodní stavby  včetně křídel 86,0*1,5+60,0*1,5=219,000 [A] 
deska obvod + horní líc 82,0*0,6+89,0+55,0*0,6+82,0=253,200 [B] 
Celkem: A+B=472,200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</si>
  <si>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</si>
  <si>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53</t>
  </si>
  <si>
    <t>711132</t>
  </si>
  <si>
    <t>IZOLACE BĚŽNÝCH KONSTRUKCÍ PROTI VOLNĚ STÉKAJÍCÍ VODĚ ASFALTOVÝMI PÁSY</t>
  </si>
  <si>
    <t>NAIP na rubu spodní stavby včetně přechodu na těsnící vrstvu</t>
  </si>
  <si>
    <t>dle PD 
svislá část na rubu včetně přechodu na těsnící vrstvu 
OP1 27,0*(2,0+3,0+1,0)=162,000 [A] 
OP2 27,5*(2,0+3,0+1,0)=165,000 [B] 
Celkem: A+B=327,000 [C]</t>
  </si>
  <si>
    <t>54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</si>
  <si>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</si>
  <si>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</si>
  <si>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</si>
  <si>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586=586,000 [A] 
přechodová oblast (58,5+48,0)*0,5=53,250 [B] 
Celkem: A+B=639,250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</si>
  <si>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</si>
  <si>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55</t>
  </si>
  <si>
    <t>711502</t>
  </si>
  <si>
    <t>OCHRANA IZOLACE NA POVRCHU ASFALTOVÝMI PÁSY</t>
  </si>
  <si>
    <t>ochrana pod římsou pásy s Al vložkou</t>
  </si>
  <si>
    <t>šířka pod římsou vlevo 1,95=1,950 [A] 
délka říms (50,7)=50,700 [B] 
šířka pod římsou vpravo 1,95=1,950 [C] 
délka říms 47,15=47,150 [D] 
a*b+c*d=190,808 [E]</t>
  </si>
  <si>
    <t>položka zahrnuje:  
- dodání  předepsaného ochranného materiálu  
- zřízení ochrany izolace</t>
  </si>
  <si>
    <t>56</t>
  </si>
  <si>
    <t>78382</t>
  </si>
  <si>
    <t>NÁTĚRY BETON KONSTR TYP S2 (OS-B)</t>
  </si>
  <si>
    <t>podhled mostovky u římsy</t>
  </si>
  <si>
    <t>0,3*(36,0+33,0)*1,20=24,840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</si>
  <si>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</si>
  <si>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57</t>
  </si>
  <si>
    <t>78383</t>
  </si>
  <si>
    <t>NÁTĚRY BETON KONSTR TYP S4 (OS-C)</t>
  </si>
  <si>
    <t>nátěr odrazné části říms</t>
  </si>
  <si>
    <t>(0,150+0,150)*(47,15+50,7)*1,10=32,291 [A]</t>
  </si>
  <si>
    <t>Potrubí</t>
  </si>
  <si>
    <t>58</t>
  </si>
  <si>
    <t>87533</t>
  </si>
  <si>
    <t>POTRUBÍ DREN Z TRUB PLAST DN DO 150MM</t>
  </si>
  <si>
    <t>plné potrubí v prostupech křídly a v místě vyústění</t>
  </si>
  <si>
    <t>3,0+3,0=6,000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</si>
  <si>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</si>
  <si>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59</t>
  </si>
  <si>
    <t>875332</t>
  </si>
  <si>
    <t>POTRUBÍ DREN Z TRUB PLAST DN DO 150MM DĚROVANÝCH</t>
  </si>
  <si>
    <t>drenážní potrubí za rubem opěr</t>
  </si>
  <si>
    <t>19,0+14,0=33,000 [A]</t>
  </si>
  <si>
    <t>60</t>
  </si>
  <si>
    <t>87633</t>
  </si>
  <si>
    <t>CHRÁNIČKY Z TRUB PLASTOVÝCH DN DO 150MM</t>
  </si>
  <si>
    <t>flexibilní chráničky 110/96 v římsách včetně přesahů za objekt</t>
  </si>
  <si>
    <t>2*(2+47,15+2)=102,300 [A] 
2*(2+50,7+2)=109,400 [B] 
Celkem: A+B=211,700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</si>
  <si>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</si>
  <si>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61</t>
  </si>
  <si>
    <t>9111A1</t>
  </si>
  <si>
    <t>ZÁBRADLÍ SILNIČNÍ S VODOR MADLY - DODÁVKA A MONTÁŽ</t>
  </si>
  <si>
    <t>dopravně bezpečnostní zábradlí ve výbězích včetně PKO</t>
  </si>
  <si>
    <t>5,5+5,6+5,5=16,600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</si>
  <si>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</si>
  <si>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62</t>
  </si>
  <si>
    <t>9112B1</t>
  </si>
  <si>
    <t>ZÁBRADLÍ MOSTNÍ SE SVISLOU VÝPLNÍ - DODÁVKA A MONTÁŽ</t>
  </si>
  <si>
    <t>vpravo na vnější hraně chodníkové římsy</t>
  </si>
  <si>
    <t>vlevo 50,7=50,700 [A] 
vpravo 47,15=47,150 [B] 
Celkem: A+B=97,850 [C]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</si>
  <si>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</si>
  <si>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63</t>
  </si>
  <si>
    <t>9117C1</t>
  </si>
  <si>
    <t>SVOD OCEL ZÁBRADEL ÚROVEŇ ZADRŽ H2 - DODÁVKA A MONTÁŽ</t>
  </si>
  <si>
    <t>zábradelní svodidlo bez výplně na vnitřním okraji římsy</t>
  </si>
  <si>
    <t>vlevo 54,0=54,000 [A] 
vpravo 50,0 =50,000 [B] 
Celkem: A+B=104,000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</si>
  <si>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</si>
  <si>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64</t>
  </si>
  <si>
    <t>91345</t>
  </si>
  <si>
    <t>NIVELAČNÍ ZNAČKY KOVOVÉ</t>
  </si>
  <si>
    <t>měřičské body na mostě dle VL4 509.01</t>
  </si>
  <si>
    <t>na římsy  
v polovině rozpětí 2+ 
nad OP1 2+ 
nad OP2 2=6,000 [A]</t>
  </si>
  <si>
    <t>položka zahrnuje:  
- dodání a osazení nivelační značky včetně nutných zemních prací  
- vnitrostaveništní a mimostaveništní dopravu</t>
  </si>
  <si>
    <t>65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</si>
  <si>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</si>
  <si>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</si>
  <si>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</si>
  <si>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66</t>
  </si>
  <si>
    <t>917223</t>
  </si>
  <si>
    <t>SILNIČNÍ A CHODNÍKOVÉ OBRUBY Z BETONOVÝCH OBRUBNÍKŮ ŠÍŘ 100MM</t>
  </si>
  <si>
    <t>obruby za odláždněním náběhů říms</t>
  </si>
  <si>
    <t>dle situace 
přechody (5,5+1,5)*4=28,000 [A] 
schodiště 15,0+1,5+1,5=18,000 [B] 
Celkem: A+B=46,000 [C]</t>
  </si>
  <si>
    <t>Položka zahrnuje:  
dodání a pokládku betonových obrubníků o rozměrech předepsaných zadávací dokumentací betonové lože i boční betonovou opěrku.</t>
  </si>
  <si>
    <t>67</t>
  </si>
  <si>
    <t>917224</t>
  </si>
  <si>
    <t>SILNIČNÍ A CHODNÍKOVÉ OBRUBY Z BETONOVÝCH OBRUBNÍKŮ ŠÍŘ 150MM</t>
  </si>
  <si>
    <t>silniční obruby odláždění za římsami</t>
  </si>
  <si>
    <t>5,0+5,0+5,0+5,0=20,000 [A]</t>
  </si>
  <si>
    <t>68</t>
  </si>
  <si>
    <t>935212</t>
  </si>
  <si>
    <t>PŘÍKOPOVÉ ŽLABY Z BETON TVÁRNIC ŠÍŘ DO 600MM DO BETONU TL 100MM</t>
  </si>
  <si>
    <t>žlabovky pro svedení vody do koryta 
18,0+8,5=26,500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</si>
  <si>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</si>
  <si>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69</t>
  </si>
  <si>
    <t>936533</t>
  </si>
  <si>
    <t>MOSTNÍ ODVODŇOVACÍ SOUPRAVA 500/500</t>
  </si>
  <si>
    <t>dle detailu 
vlevo 3=3,000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</si>
  <si>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</si>
  <si>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70</t>
  </si>
  <si>
    <t>936541</t>
  </si>
  <si>
    <t>MOSTNÍ ODVODŇOVACÍ TRUBKA (POVRCHŮ IZOLACE) Z NEREZ OCELI</t>
  </si>
  <si>
    <t>dle detailu  
7=7,000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</si>
  <si>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</si>
  <si>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71</t>
  </si>
  <si>
    <t>93857</t>
  </si>
  <si>
    <t>BROUŠENÍ BETON KONSTR</t>
  </si>
  <si>
    <t>úprava povrchu mostovky pro mostní izolaci</t>
  </si>
  <si>
    <t>dle výkresu tvaru 
plocha mostovky 586=586,000 [A] 
přechodová oblast (58,5+48,0)*0,5=53,250 [B] 
Celkem: A+B=639,250 [C]</t>
  </si>
  <si>
    <t>položka zahrnuje očištění předepsaným způsobem včetně odklizení vzniklého odpadu</t>
  </si>
  <si>
    <t>72</t>
  </si>
  <si>
    <t>938652</t>
  </si>
  <si>
    <t>OČIŠTĚNÍ OCEL KONSTR OTRYSKÁNÍM NA SUCHO KŘEMIČ PÍSKEM</t>
  </si>
  <si>
    <t>předtryskání konstrukce pro sjednocení povrchu pro tvorbu patiny</t>
  </si>
  <si>
    <t>dle dispoziočního výkresu, TZ a výkazu materiálu 
185+923+185+81=1 374,000 [A]</t>
  </si>
  <si>
    <t>SO 901</t>
  </si>
  <si>
    <t>Provizorní most a komunikace</t>
  </si>
  <si>
    <t>pol. 11346  97,5*1,9=185,250 [A] 
pol. 96615 16*2,2=35,200 [B] 
Celkem: A+B=220,450 [C]</t>
  </si>
  <si>
    <t>pol. 12373 186*1,9=353,400 [B]</t>
  </si>
  <si>
    <t>027411</t>
  </si>
  <si>
    <t>PROVIZORNÍ MOSTY - MONTÁŽ A PRONÁJEM</t>
  </si>
  <si>
    <t>provizorní přemostění - délka přemostění min. 42,0 m s možným a projednaným umístěním středního pilíře v řece  
min. volná šířka 3,50m, boční konzola nebo lávka pro chodce  
výhradní zatížitelnost 50 t  
včetně pronájmu, periodických prohlídek a běžné údržby</t>
  </si>
  <si>
    <t>027413</t>
  </si>
  <si>
    <t>PROVIZORNÍ MOSTY - DEMONTÁŽ</t>
  </si>
  <si>
    <t>HMP pro uvedení MP do provozu</t>
  </si>
  <si>
    <t>11329</t>
  </si>
  <si>
    <t>ODSTRANĚNÍ ZPEVNĚNÝCH PLOCH, PŘÍKOPŮ A RIGOLŮ Z LOMOVÉHO KAMENE</t>
  </si>
  <si>
    <t>odstranění provizorních opatření kolem provizorního mostu - zpětné využití v prostoru mostu  
zhotovitel v ceně zohlední zpětné použití v místě mostu  
bez odvozu a polatku za skládku</t>
  </si>
  <si>
    <t>24+204=228,000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</si>
  <si>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</si>
  <si>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podklad stávající zpevněné plochy v trase provizorní komunikace - materiál využít pro zpětný zásyp</t>
  </si>
  <si>
    <t>dle situace  
délka trasy 43+25=68,000 [A] 
šířka panelů nebo SC 6=6,000 [B] 
a*b=408,000 [C] 
c*0,25*1,30=132,600 [D]</t>
  </si>
  <si>
    <t>11346</t>
  </si>
  <si>
    <t>ODSTRANĚNÍ KRYTU ZPEVNĚNÝCH PLOCH ZE SILNIČ DÍLCŮ (PANELŮ) VČET PODKL</t>
  </si>
  <si>
    <t>odstranění podkladních panelů včetně podkladu ze ŠD a krajnic, panely na skládku zhotovitele, podklad a krajnice na trvalou skládku</t>
  </si>
  <si>
    <t>dle situace 
délka trasy 30+20=50,000 [A]  pouze v části na celé panely 
šířka panelů 6=6,000 [B] 
panely  a*b*0,15=45,000 [C] 
podklad a*b*0,25*1,30=97,500 [D] 
c+d=142,500 [E]</t>
  </si>
  <si>
    <t>11372E</t>
  </si>
  <si>
    <t>FRÉZOVÁNÍ ZPEVNĚNÝCH PLOCH ASFALT DROBNÝCH OPRAV A PLOŠ ROZPADŮ DO 500M2</t>
  </si>
  <si>
    <t>odfrézování provizorní vozovky  
vč. naložení, odvozu a uložení na skládku dodavatele,  zhotovitel v ceně zohlední možnost zpětného využití recyklovaného materiálu na stavbě</t>
  </si>
  <si>
    <t>plocha vozovky   320=320,000 [A] 
a*0,11*1,10=38,720 [B]  včetně vyrovnávek</t>
  </si>
  <si>
    <t>komůrka dle VL 211.07 pro zálivku za horka - napojení provizorní komunikace na stávající stav</t>
  </si>
  <si>
    <t>dle situace 
17,0+11,0=28,000 [A]</t>
  </si>
  <si>
    <t>odtěžení dosypání tělesa provizorní komunikace  
nepůvodní materiál - na skládku</t>
  </si>
  <si>
    <t>186=186,000 [A]</t>
  </si>
  <si>
    <t>123738</t>
  </si>
  <si>
    <t>ODKOP PRO SPOD STAVBU SILNIC A ŽELEZNIC TŘ. I, ODVOZ DO 20KM</t>
  </si>
  <si>
    <t>odkop pro provizorní komunikaci a spodní stavbu provizorního přemostění  
uložit na dočasnou skládku pro zpětné využití po odstranění komunikace  
bez poplatku za skládku</t>
  </si>
  <si>
    <t>OP1 plocha na řezu 1,8=1,800 [A]  
délka 8,5=8,500 [B] 
OP2 plocha na řezu 29,6=29,600 [C]  včetně plochy na plombu 
délka 8,5=8,500 [D] 
odkop pro provizorní komunikaci 
plocha na řezu 3,1=3,100 [E] 
délka úpravy (26,0+10)=36,000 [F] 
a*b+c*d+e*f=378,500 [G]</t>
  </si>
  <si>
    <t>zpětné natěžení ornice pro rozprostření v ploše provizorní komunikace</t>
  </si>
  <si>
    <t>pro pol. 18230 173,25=173,250 [A]</t>
  </si>
  <si>
    <t>zěptné zatěžní zeminy na zásypy</t>
  </si>
  <si>
    <t>por pol. 17170 378,5=378,500 [A]</t>
  </si>
  <si>
    <t>12932</t>
  </si>
  <si>
    <t>ČIŠTĚNÍ PŘÍKOPŮ OD NÁNOSU DO 0,5M3/M</t>
  </si>
  <si>
    <t>reprofilace příkopů provizorní komunikace - bez skládkovného, materiál využít v prostoru stavby a pro zpětný zásyp</t>
  </si>
  <si>
    <t>dle situace 
15+20=35,000 [A]</t>
  </si>
  <si>
    <t>vytěžený materiál pro zpětné využití</t>
  </si>
  <si>
    <t>pol. 123738 378,5=378,500 [A]</t>
  </si>
  <si>
    <t>17170</t>
  </si>
  <si>
    <t>ULOŽENÍ SYPANINY DO NÁSYPŮ VRSTEVNATÝCH SE ZHUTNĚNÍM</t>
  </si>
  <si>
    <t>zpětné uložení zeminy do tělesa po odstranění provizorní komunikace a opěr</t>
  </si>
  <si>
    <t>378,50=378,500 [A]</t>
  </si>
  <si>
    <t>dosypání náspu provizorní komunikace před mostem - zemina dle ČSN 73 6133</t>
  </si>
  <si>
    <t>dle situace a pracovní řezů 
odečteno z modelu 186,0=186,000 [A]</t>
  </si>
  <si>
    <t>dle situace 
délka trasy 43+25=68,000 [A] 
šířka  6=6,000 [B] 
a*b*1,20=489,600 [C] 
pod opěry a pilíř v korytě (3,0*7,0*2+3,0*9,0)*1,25=86,250 [D] 
c+d=575,850 [E]</t>
  </si>
  <si>
    <t>zpětné rozprostření ornice v ploše provizorní komunikace</t>
  </si>
  <si>
    <t>dle situace 
(605+550)=1 155,000 [A] 
a*0,15=173,250 [B]</t>
  </si>
  <si>
    <t>dle situace 
605+550=1 155,000 [A]</t>
  </si>
  <si>
    <t>separační geotextilie pod panely provizorní komunikace a opěry</t>
  </si>
  <si>
    <t>27512</t>
  </si>
  <si>
    <t>HRANICE PODPĚRNÉ Z DÍLCŮ ŽELEZOBETONOVÝCH</t>
  </si>
  <si>
    <t>dočasná panelová rovnanina pro uložení provizorních mostů - zřízení i odstranění z inventárního materiálu zhotovitele</t>
  </si>
  <si>
    <t>OP1 3,0*7,5*2,65*1,25=74,531 [A]   
OP2 3,0*7,5*0,450*1,25=12,656 [B] 
pilíř 3,0*9,0*0,45*1,25=15,188 [C] 
Celkem: A+B+C=102,375 [D]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</si>
  <si>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</si>
  <si>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33417</t>
  </si>
  <si>
    <t>MOSTNÍ PILÍŘE A STATIVA Z DÍLCŮ KOVOVÝCH</t>
  </si>
  <si>
    <t>provizorní pilíř z inventárního materiálu zhotovitele (např. z věží PIŽMO),  montáž v korytě  
montáž, pronájem po celou dobu stavbu, demontáž</t>
  </si>
  <si>
    <t>orientační hmotnost pro sestavu PIŽMO 
15,4*1,10=16,940 [A]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</si>
  <si>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</t>
  </si>
  <si>
    <t>45157</t>
  </si>
  <si>
    <t>PODKLADNÍ A VÝPLŇOVÉ VRSTVY Z KAMENIVA TĚŽENÉHO</t>
  </si>
  <si>
    <t>podkladní a vyrovnávací vrstva pod panelové rovnaniny - ŠD</t>
  </si>
  <si>
    <t>dle situace a řezů 
OP1 3,0*7,5*0,2*1,25=5,625 [A] 
OP2 3,0*7,5*0,2*1,25=5,625 [B] 
pilíř 3,0*9,0*0,2*1,25=6,750 [C] 
Celkem: A+B+C=18,000 [D]</t>
  </si>
  <si>
    <t>vyrovnávací plomba za rubem stávajících nábřežních zdí pro uložení panelové rovnaniny opěr</t>
  </si>
  <si>
    <t>8,0*2*2,0=32,000 [A] 
2*a=64,000 [B]</t>
  </si>
  <si>
    <t>obsypy a přechodové oblasti provizorního mostu - zásyp po realizaci provizorních opěr</t>
  </si>
  <si>
    <t>OP1 plocha na řezu 13,5=13,500 [A] 
délka 8,5=8,500 [B] 
OP2 plocha na řezu 0,3=0,300 [C] 
délka 8,5=8,500 [D] 
a*b+c*d=117,300 [E]</t>
  </si>
  <si>
    <t>provizorní záhozová patka z lomového kamene s proštěrkováním a urovnáním viditelných ploch   
zajištění paty opěry provizorního mostu  
zhotovitel v ceně zohlední zpětné použití v místě mostu</t>
  </si>
  <si>
    <t>u středního pilíře 
obvod cca 30m 
30*1,0*0,8=24,000 [A]</t>
  </si>
  <si>
    <t>46321</t>
  </si>
  <si>
    <t>ROVNANINA Z LOMOVÉHO KAMENE</t>
  </si>
  <si>
    <t>rovnanina z lomového kamene s vyklínováním a urovnáním líce   
zpevnění břehů v prostorech zařízení staveniště a provizorních komunikace  
zhotovitel v ceně zohlední zpětné použití v místě mostu</t>
  </si>
  <si>
    <t>u OP1 2,0*1,0*15,0*1,2=36,000 [A] 
u OP2 2,0*1,0*16,0*1,2=38,400 [B] 
Celkem: A+B=74,400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</si>
  <si>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</si>
  <si>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SC C3/4 tl. 150 mm</t>
  </si>
  <si>
    <t>vrstvy vozovky v místě klínovitého napojení na stávající komunikace  
(60+35)*0,150=14,250 [A]</t>
  </si>
  <si>
    <t>ŠD 0-32 - podkladní vrstva pod panely v rozsahu provizorních komuninací. Včetně vyrovnání nerovností, zásypů příkopů a dosypání.</t>
  </si>
  <si>
    <t>dle situace 
délka trasy 43+25=68,000 [A] 
šířka panelů nebo SC 6=6,000 [B] 
a*b=408,000 [C] 
c*0,25*1,30=132,600 [D]</t>
  </si>
  <si>
    <t>56933</t>
  </si>
  <si>
    <t>ZPEVNĚNÍ KRAJNIC ZE ŠTĚRKODRTI TL. DO 150MM</t>
  </si>
  <si>
    <t>krajnice provizorní komunikace včetně rozšíření pro chodce</t>
  </si>
  <si>
    <t>dle situace 
krajnice 20+25=45,000 [A] 
provizorní trasa pro chodce (50+33)*1,50=124,500 [B] 
Celkem: A+B=169,500 [C]</t>
  </si>
  <si>
    <t>pod ACO 130+190=320,000 [A]</t>
  </si>
  <si>
    <t>574A34</t>
  </si>
  <si>
    <t>ASFALTOVÝ BETON PRO OBRUSNÉ VRSTVY ACO 11+, 11S TL. 40MM</t>
  </si>
  <si>
    <t>ACO 11+ ,  obrusná vrstva provizorní komunikace</t>
  </si>
  <si>
    <t>dle situace 
130+190=320,000 [A]</t>
  </si>
  <si>
    <t>574E66</t>
  </si>
  <si>
    <t>ASFALTOVÝ BETON PRO PODKLADNÍ VRSTVY ACP 16+, 16S TL. 70MM</t>
  </si>
  <si>
    <t>ACP 16+ podkladní vrstva provizorní komunikace</t>
  </si>
  <si>
    <t>dle situace 
130+190=320,000 [A] 
a*1,10=352,000 [B]  včetně rozšíření proti teoretické ploše krytu a vyrovnávek</t>
  </si>
  <si>
    <t>58301</t>
  </si>
  <si>
    <t>KRYT ZE SINIČNÍCH DÍLCŮ (PANELŮ) TL 150MM</t>
  </si>
  <si>
    <t>provizorní podkladní konstrukce - předpoklad využití inventárních prostředků zhotovitele</t>
  </si>
  <si>
    <t>dle situace 
délka trasy 30+20=50,000 [A]  pouze v části na celé panely 
šířka panelů 6=6,000 [B] 
a*b=300,000 [C]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</si>
  <si>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</si>
  <si>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919113</t>
  </si>
  <si>
    <t>ŘEZÁNÍ ASFALTOVÉHO KRYTU VOZOVEK TL DO 150MM</t>
  </si>
  <si>
    <t>v napojení při odstranění provizorní komunikace 
17,0+11,0=28,000 [A]</t>
  </si>
  <si>
    <t>931316</t>
  </si>
  <si>
    <t>TĚSNĚNÍ DILATAČ SPAR ASF ZÁLIVKOU PRŮŘ DO 800MM2</t>
  </si>
  <si>
    <t>v napojení provizorní komunikace na stávající stav</t>
  </si>
  <si>
    <t>17,0+11,0=28,000 [A]</t>
  </si>
  <si>
    <t>ubourání části vyrovnávaní plomby za rubem OP zdi</t>
  </si>
  <si>
    <t>8*2*2*0,5=16,000 [A]</t>
  </si>
  <si>
    <t>S2</t>
  </si>
  <si>
    <t>Stavba 02 - Mosty ev.č. 294-014B a ev.č. 294-014C</t>
  </si>
  <si>
    <t>SO 000.2</t>
  </si>
  <si>
    <t>Veškerá nutná zaměření nutná k realizaci díla (např. zaměření stavby před výstavbou, vytyčení stavby a obvodu staveniště apod.) a k uvedení stavby do  
užívání a řádnému předání dokončeného díla.  
vytyčení stavby (3x tištěná, 1xCD), zřízení vytyčovací sítě stavby</t>
  </si>
  <si>
    <t>3 vlastníci 
1=1,000 [A]</t>
  </si>
  <si>
    <t>SO 001.2</t>
  </si>
  <si>
    <t>pol. 11201  3*5*0,8*0,7=8,400 [A] 
pol. 11204  150*2*0,5*0,7=105,000 [B] 
Celkem: A+B=113,400 [C]</t>
  </si>
  <si>
    <t>dle dendrologického průzkumu  
867=867,000 [A]</t>
  </si>
  <si>
    <t>na pozemcích KRNAP - dřevní hmotu ponechat k dispozici majitele pozemku</t>
  </si>
  <si>
    <t>vzrostlé stromy dle přehledu 
3=3,000 [A]</t>
  </si>
  <si>
    <t>skupina mladých dřevin v souběhu se stavbou 
předpoklad 150=150,000 [A]</t>
  </si>
  <si>
    <t>sejmutí lesní půdy v pruhu před lícem zdi - uložení na dočasnou skládku pro zpětné využití</t>
  </si>
  <si>
    <t>podél stavby 300*3,0=900,000 [A] 
a*0,150=135,000 [B]</t>
  </si>
  <si>
    <t>zpětné natěžení ornice pro rozprostření</t>
  </si>
  <si>
    <t>900*0,15=135,000 [A]</t>
  </si>
  <si>
    <t>pol. 11201  3*5=15,000 [A] 
pol. 11204  150*2=300,000 [B] 
Celkem: A+B=315,000 [C]</t>
  </si>
  <si>
    <t>300*3,0*0,150=135,000 [A]</t>
  </si>
  <si>
    <t>18222</t>
  </si>
  <si>
    <t>ROZPROSTŘENÍ ORNICE VE SVAHU V TL DO 0,15M</t>
  </si>
  <si>
    <t>podél stavby 300*3,0=900,000 [A]</t>
  </si>
  <si>
    <t>položka zahrnuje:  
nutné přemístění ornice z dočasných skládek vzdálených do 50m  
rozprostření ornice v předepsané tloušťce ve svahu přes 1:5</t>
  </si>
  <si>
    <t>na hranici stavby 
předpoklad 50=50,000 [A] 
a*0,3*5*2,0=150,000 [B]</t>
  </si>
  <si>
    <t>stávající zábradlí na mostech</t>
  </si>
  <si>
    <t>dle stávajícího stavu 
54,0+28,0=82,000 [A]</t>
  </si>
  <si>
    <t>odstranění stávajících lanových svodidel na OP zdech a předpolích</t>
  </si>
  <si>
    <t>dle stávajícího stavu 
97,0+78,0+38,5=213,500 [A]</t>
  </si>
  <si>
    <t>SO 002.2</t>
  </si>
  <si>
    <t>Demolice mostu ev.č. 295-014B</t>
  </si>
  <si>
    <t>pol. 96615 82,0*2,2=180,400 [A] 
pol. 96616a 267,72*2,4=642,528 [B] 
pol. 96616b 92,66*2,4=222,384 [C] 
Celkem: A+B+C=1 045,312 [D]</t>
  </si>
  <si>
    <t>pol.97817  490*0,005=2,450 [A]</t>
  </si>
  <si>
    <t>dle stávajícího stavu a archivní dokumentace 
spádové betony za rubem 20=20,000 [A] 
vyrovnávky na mostě 420*0,10=42,000 [B] 
podbetonování ukončení otvorů ve svahu 20=20,000 [C] 
Celkem: A+B+C=82,000 [D]</t>
  </si>
  <si>
    <t>dle stávajícího stavu a archivní dokumentace 
plocha mostovky se zabetonovanými nosníky KUJAN 420=420,000 [A] 
průměrná tloušťka mostovky 0,550=0,550 [B] 
a*b=231,000 [C] 
boční uzavírací nosníky 54*0,6*0,8=25,920 [D] 
římsy včetně obrub 54*0,20=10,800 [E] 
c+d+e=267,720 [F]</t>
  </si>
  <si>
    <t>dle stávajícího stavu a archivní dokumentace 
OP1 1,5*1,35*7,40=14,985 [A] 
pilíře 1,8*1,35*8,6*3=62,694 [B] 
OP2 1,5*1,35*7,40=14,985 [C] 
Celkem: A+B+C=92,664 [D]</t>
  </si>
  <si>
    <t>96787</t>
  </si>
  <si>
    <t>VYBOURÁNÍ MOSTNÍCH ODVODŇOVAČŮ</t>
  </si>
  <si>
    <t>na skládku včetně poplatku za skládku</t>
  </si>
  <si>
    <t>dle stávajícího stavu 
3=3,000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</si>
  <si>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</si>
  <si>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dle stávajícího stavu a archivní dokumentace 
mostovka 420=420,000 [A] 
svislé části 70*1,0=70,000 [B] 
Celkem: A+B=490,000 [C]</t>
  </si>
  <si>
    <t>SO 003.2</t>
  </si>
  <si>
    <t>Demolice mostu ev.č. 295-014C</t>
  </si>
  <si>
    <t>pol. 96615 34,0*2,2=74,800 [A] 
pol. 96616a 95,36*2,4=228,864 [B] 
pol. 96616b 36,207*2,4=86,897 [C] 
Celkem: A+B+C=390,561 [D]</t>
  </si>
  <si>
    <t>pol.97817  177*0,005=0,885 [A]</t>
  </si>
  <si>
    <t>dle stávajícího stavu a archivní dokumentace 
spádové betony za rubem 10=10,000 [A] 
vyrovnávky na mostě 140*0,10=14,000 [B] 
podbetonování ukončení otvorů ve svahu 10=10,000 [C] 
Celkem: A+B+C=34,000 [D]</t>
  </si>
  <si>
    <t>dle stávajícího stavu a archivní dokumentace 
plocha mostovky se zabetonovanými nosníky KUJAN 140=140,000 [A] 
průměrná tloušťka mostovky 0,550=0,550 [B] 
a*b=77,000 [C] 
boční uzavírací nosníky 27*0,6*0,8=12,960 [D] 
římsy včetně obrub 27*0,20=5,400 [E] 
c+d+e=95,360 [F]</t>
  </si>
  <si>
    <t>dle stávajícího stavu a archivní dokumentace 
OP1 1,5*1,40*5,40=11,340 [A] 
pilíře 1,8*1,35*5,4*1=13,122 [B] 
OP2 1,5*1,45*5,40=11,745 [C] 
Celkem: A+B+C=36,207 [D]</t>
  </si>
  <si>
    <t>dle stávajícího stavu 
1=1,000 [A]</t>
  </si>
  <si>
    <t>dle stávajícího stavu a archivní dokumentace 
mostovka 140=140,000 [A] 
svislé části 37*1,0=37,000 [B] 
Celkem: A+B=177,000 [C]</t>
  </si>
  <si>
    <t>Silnice II/295 v km 20,120 - 20,500</t>
  </si>
  <si>
    <t>pol. 11332  93,380*1,9=177,422 [A] 
pol. 11334 255,2*2,2=561,440 [B] 
pol. 11347 63,2*2,0=126,400 [C] 
pol. 11353 251*0,2*0,3*2,2=33,132 [D] 
pol. 96615: 2*2,5=5,000 [E] 
Celkem: A+B+C+D+E=903,394 [F]</t>
  </si>
  <si>
    <t>pol. 12373 58,0*1,90=110,200 [A] 
pol. 12924 275*0,15*1,9=78,375 [B] 
pol. 212635 140*0,3*0,6*1,9=47,880 [C] 
Celkem: A+B+C=236,455 [D]</t>
  </si>
  <si>
    <t>37,625=37,625 [A]</t>
  </si>
  <si>
    <t>dle situace a průzkůmů 
v ploše skladby A 1160*1,15*0,07=93,380 [A]</t>
  </si>
  <si>
    <t>dle situace a průzkůmů 
v ploše skladby A 1160*0,20*1,10=255,200 [A]  prměrná hodnota včetně rozšíření proti teoretické ploše krytu</t>
  </si>
  <si>
    <t>11347</t>
  </si>
  <si>
    <t>ODSTRAN KRYTU ZPEVNĚNÝCH PLOCH Z DLAŽEB KOSTEK VČET PODKL</t>
  </si>
  <si>
    <t>odstranění stávajících rigolů a zpevnění okrajů komunikace z kostek  
na trvalou skládku  
zhotovitel v ceně zohlední možnost zpětného využití materiálu ve stavbě</t>
  </si>
  <si>
    <t>dle situace a VPŘ 
rigol vlevo vlevo (132+119+65)*1,0=316,000 [A] 
a*0,20=63,200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</si>
  <si>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</si>
  <si>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dle situace 
132+119=251,000 [A]</t>
  </si>
  <si>
    <t>dle situace a průzkůmů 
v ploše komunikace A  (1160)*0,180=208,800 [A] 
v ploše komunikace A.1 (1270+930)*0,150=330,000 [B] 
na mostech (550)*0,150=82,500 [C]   
napojení na stávající stav (30+32)*0,10=6,200 [D] 
Celkem: A+B+C+D=627,500 [E]</t>
  </si>
  <si>
    <t>začátek a konec úseku 9,6+11,15 =20,750 [A] 
příčné spáry na mostě 10,6+10,6+4,6+4,7=30,500 [B] 
podélné spáry u říms (453-160)=293,000 [C] 
podélné spáry u rigolů 132+119=251,000 [D] 
Celkem: A+B+C+D=595,250 [E]</t>
  </si>
  <si>
    <t>lokální sanace v místě poruch - předpoklad 10% plochy konstrukce A 
1160*0,50*0,10=58,000 [A]</t>
  </si>
  <si>
    <t>dle situace a VPŘ 
60+95+65+55=275,000 [A]</t>
  </si>
  <si>
    <t>dle situace a VPŘ 
klín pod krajnici 0,7*0,25=0,175 [A] 
délky úseků 47+60+68+40=215,000 [B] 
a*b=37,625 [C]</t>
  </si>
  <si>
    <t>dle situace a VPŘ 
v ploše skladby A  (1160)*1,25=1 450,000 [A]  včetně rozšíření proti teoretické ploše krytu</t>
  </si>
  <si>
    <t>21197</t>
  </si>
  <si>
    <t>OPLÁŠTĚNÍ ODVODŇOVACÍCH ŽEBER Z GEOTEXTILIE</t>
  </si>
  <si>
    <t>separační geotextílie, CBR &gt; 3kN, dle TP 97</t>
  </si>
  <si>
    <t>dle situace a VPŘ 
opláštění trativodů 2,4*(140)=336,000 [A]</t>
  </si>
  <si>
    <t>položka zahrnuje dodávku předepsané geotextilie, mimostaveništní a vnitrostaveništní dopravu a její uložení včetně potřebných přesahů (nezapočítávají se do výměry)</t>
  </si>
  <si>
    <t>212635</t>
  </si>
  <si>
    <t>TRATIVODY KOMPL Z TRUB Z PLAST HM DN DO 150MM, RÝHA TŘ I</t>
  </si>
  <si>
    <t>drenážní potrubí DN 150, těsnící materiál beton C8/10, obsyp ŠD16/32. Rýha 0,40 x 0,60m</t>
  </si>
  <si>
    <t>dle situace a VPŘ 
140=140,000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</si>
  <si>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</si>
  <si>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dle situace a VPŘ  
v ploše skladby A  (1160)*1,15=1 334,000 [A]  včetně rozšíření proti teoretické ploše krytu 
a*0,150=200,100 [B]</t>
  </si>
  <si>
    <t>dle situace a VPŘ  
v ploše skladby A  (1160)*1,15=1 334,000 [A]  včetně rozšíření proti teoretické ploše krytu 
konstantní tloušťka 150 mm a*0,150=200,100 [B] 
na vyrovnávky a lokální úpravy 10% b*0,10=20,010 [C] 
b+c=220,110 [D]</t>
  </si>
  <si>
    <t>pod ACP 3528=3 528,000 [A]</t>
  </si>
  <si>
    <t>pod ACO 3972+ 
pod ACL 4073=8 045,000 [A]</t>
  </si>
  <si>
    <t>vyztužení vozovky ve spárách mostu 
podélné (60+30)*1,0=90,000 [A] 
příčné (10,6+10,6+4,6+4,7)*1,0=30,500 [B] 
Celkem: A+B=120,500 [C]</t>
  </si>
  <si>
    <t>dle situace a VPŘ 
v ploše komunikace A+A1  1160+1270+930 =3 360,000 [A] 
na mostech konstrukce B 425+125=550,000 [B] 
napojení na stávající stav 30+32=62,000 [C] 
Celkem: A+B+C=3 972,000 [D]</t>
  </si>
  <si>
    <t>dle situace a VPŘ 
v ploše komunikace A+A1  (1160+1270+930) *1,03=3 460,800 [A] 
na mostech konstrukce B 425+125=550,000 [B] 
napojení na stávající stav 30+32=62,000 [C] 
Celkem: A+B+C=4 072,800 [D]  včetně rozšíření proti teoretické ploše krytu</t>
  </si>
  <si>
    <t>dle situace a VPŘ 
v ploše komunikace A+A1  (1160+1270+930)*1,05=3 528,000 [A]  včetně rozšíření proti teoretické ploše krytu 
konstantní tloušťka 50mm a*0,05=176,400 [B] 
vyrovnávky v ploše konstrukce A1 (1270+930)*0,03*0,50=33,000 [C] 
b+c=209,400 [D]</t>
  </si>
  <si>
    <t>svodidlo před a za opěrnou zdí včetně náběhů</t>
  </si>
  <si>
    <t>dle situace 
40+40=80,000 [A]</t>
  </si>
  <si>
    <t>dle situace DZ a TZ 
délka úseku s krajnicemi  ((380))/20=19,000 [A] průměrně po 20 m 
celkem 20=20,000 [B]  vlevo</t>
  </si>
  <si>
    <t>dle situace DZ a TZ 
svodidla 360=360,000 [A] 
a/20=18,000 [B]  vpravo</t>
  </si>
  <si>
    <t>dle situace DZ a TZ 
v místě mostů 18=18,000 [A]</t>
  </si>
  <si>
    <t>dle situace DZ 
V1a (0,125) 0,125*380=47,500 [A] 
V4 (0,125) 0,25*(381,3+378,6)=189,975 [B] 
Celkem: A+B=237,475 [C]</t>
  </si>
  <si>
    <t>91743</t>
  </si>
  <si>
    <t>CHODNÍKOVÉ OBRUBY Z KAMENNÝCH KRAJNÍKŮ</t>
  </si>
  <si>
    <t>Položka zahrnuje:  
dodání a pokládku kamenných krajníků o rozměrech předepsaných zadávací dokumentací  
betonové lože i boční betonovou opěrku.</t>
  </si>
  <si>
    <t>10=10,000 [A]</t>
  </si>
  <si>
    <t>dle situace 
příčné spáry napojení 9,6+11,15=20,750 [A]</t>
  </si>
  <si>
    <t>935822</t>
  </si>
  <si>
    <t>ŽLABY A RIGOLY DLÁŽDĚNÉ Z KOSTEK VELKÝCH DO BETONU TL 100MM</t>
  </si>
  <si>
    <t>rigol z žulových kostek 160x160 vyspárovaných MC25-XF4</t>
  </si>
  <si>
    <t>dle situace a VPŘ 
rigol vlevo vlevo (132+119)*0,8=200,800 [A] 
a*1,10=220,880 [B] včetně rezervy na dodláždění v místech napojení vpustí apod.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</si>
  <si>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</si>
  <si>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935823</t>
  </si>
  <si>
    <t>PŘEDLÁŽDĚNÍ ŽLABŮ A RIGOLŮ DLÁŽDĚNÝCH Z KOSTEK VELKÝCH</t>
  </si>
  <si>
    <t>předláždění rigolů v napojení</t>
  </si>
  <si>
    <t>5,0*1,0=5,000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</si>
  <si>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</si>
  <si>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dle situace 
u propustku v km 20,450 1=1,000 [A]</t>
  </si>
  <si>
    <t>bourání ve výkopech: 
2=2,000 [A]</t>
  </si>
  <si>
    <t>SO 180.2</t>
  </si>
  <si>
    <t>pol. 11332 86,40*1,9=164,160 [A]</t>
  </si>
  <si>
    <t>stávající nezpevněné plochy v trase provizorní komunikace - materiál využít pro zpětný zásyp</t>
  </si>
  <si>
    <t>dle situace  
240*1,20=288,000 [A]  včetně rozšíření proti teoretické ploše krytu a vyrovnávek 
a*0,30=86,400 [B]</t>
  </si>
  <si>
    <t>odfrézování provizorní vozovky  
vč. naložení, odvozu a uložení na skládku dodavatele</t>
  </si>
  <si>
    <t>plocha vozovky   240=240,000 [A] 
a*0,11*1,15=30,360 [B]  včetně vyrovnávek</t>
  </si>
  <si>
    <t>dle situace 
20,0+15,0=35,000 [A]</t>
  </si>
  <si>
    <t>240*1,20=288,000 [A]  včetně rozšíření proti teoretické ploše krytu</t>
  </si>
  <si>
    <t>separační geotextilie pod vrstvy provizorní komunikace</t>
  </si>
  <si>
    <t>dle situace 
240*1,20=288,000 [A]  včetně rozšíření proti teoretické ploše krytu</t>
  </si>
  <si>
    <t>dle situace 
240*1,20=288,000 [A]  včetně rozšíření proti teoretické ploše krytu a vyrovnávek 
a*0,30=86,400 [B]</t>
  </si>
  <si>
    <t>dle situace 
krajnice 60*0,5=30,000 [A]</t>
  </si>
  <si>
    <t>pod ACO 240=240,000 [A]</t>
  </si>
  <si>
    <t>dle situace 
240=240,000 [A]</t>
  </si>
  <si>
    <t>dle situace 
240=240,000 [A] 
a*1,15=276,000 [B]  včetně rozšíření proti teoretické ploše krytu a vyrovnávek</t>
  </si>
  <si>
    <t>dle situace DIO 
kolem mostů ve fázi 1 64+42=106,000 [A] 
příčné zábrany u mostů 2*4+2*4=16,000 [B] 
Celkem: A+B=122,000 [C]</t>
  </si>
  <si>
    <t>dle situace DIO 
5+10+10+5=30,000 [A]</t>
  </si>
  <si>
    <t>62=62,000 [A]</t>
  </si>
  <si>
    <t>91783</t>
  </si>
  <si>
    <t>VÝŠKOVÁ ÚPRAVA OBRUB Z KRAJNÍKŮ</t>
  </si>
  <si>
    <t>obnova a úprava stávajících obrub na okraji prvizorní komunikace</t>
  </si>
  <si>
    <t>dle situace 
60=60,000 [A]</t>
  </si>
  <si>
    <t>v napojení při odstranění provizorní komunikace 
20,0+15,0=35,000 [A]</t>
  </si>
  <si>
    <t>20,0+15,0=35,000 [A]</t>
  </si>
  <si>
    <t>obnova rigolu podél okraje provizorní komunikace - s využitím původního materiálu</t>
  </si>
  <si>
    <t>dle situace 
60*0,50=30,000 [A]</t>
  </si>
  <si>
    <t>SO 201.2</t>
  </si>
  <si>
    <t>Most ev.č.295-014B</t>
  </si>
  <si>
    <t>pol. 12373 68,1*1,9=129,390 [A] 
pol. 12383 74,25*1,9=141,075 [B] 
pol. 12891  25,5*1,9=48,450 [C] 
Celkem: A+B+C=318,915 [D]</t>
  </si>
  <si>
    <t>12273</t>
  </si>
  <si>
    <t>ODKOPÁVKY A PROKOPÁVKY OBECNÉ TŘ. I</t>
  </si>
  <si>
    <t>obnažení paty opěrné zdi pro provedení sanace  
materiál uložit na dočasnou skládku pro využití při zpětném zásypu.</t>
  </si>
  <si>
    <t>dle PD 
délka odkopů 8,7*4+7,2*4+1,6*2+2,4*3=74,000 [A] 
plocha odkopu na řezu průměrně 1,2*1,0+1,2*1,0*0,5=1,800 [B] 
a*b=133,200 [C]</t>
  </si>
  <si>
    <t>odkop v třídě I - po úroveň těsnící vrstvy 
za opěrou 1,20*8,5*2=20,400 [A] 
za podélným prahem 53,0*0,9=47,700 [B] 
Celkem: A+B=68,100 [C]</t>
  </si>
  <si>
    <t>odkop za rubem - ve třídě II 
za opěrou 1,25*8,5*2=21,250 [A] 
za podélným prahem 53,0*1,0=53,000 [B] 
Celkem: A+B=74,250 [C]</t>
  </si>
  <si>
    <t>zpětné natěžení zeminy</t>
  </si>
  <si>
    <t>pro pol. 17411 133,2=133,200 [A]</t>
  </si>
  <si>
    <t>dolamování pro základ opěr a křídel ve třídě III - skalní podloží</t>
  </si>
  <si>
    <t>dolamování a začišťování dna výkopů 
za opěrou 2,2*0,2*1,20*8,5*2=8,976 [A] 
za podélným prahem 53,0*1,3*0,20*1,20=16,536 [B] 
Celkem: A+B=25,512 [C]</t>
  </si>
  <si>
    <t>pol. 12273 133,2=133,200 [A]</t>
  </si>
  <si>
    <t>dle PD 
za opěrou 2,2*0,2*1,20*8,5*2=8,976 [A] 
za podélným prahem 53,0*1,3*0,20*1,20=16,536 [B] 
Celkem: A+B=25,512 [C]</t>
  </si>
  <si>
    <t>17411</t>
  </si>
  <si>
    <t>ZÁSYP JAM A RÝH ZEMINOU SE ZHUTNĚNÍM</t>
  </si>
  <si>
    <t>zpětný zásyp před lícem zdi - zpětné využití původního materiálu výkopku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</si>
  <si>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</si>
  <si>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dle VPŘ 
plocha v řezu 0,40*0,40-3,1415*0,15*0,15*0,25=0,142 [A] 
délka  8,5+8,5+53,0=70,000 [B] 
(a*b)*1,20=11,928 [C]  včetně odstupňování</t>
  </si>
  <si>
    <t>dle tvaru a detailů 
plocha řezu 0,150*0,05=0,008 [A] 
délka proužků 1*53  =53,000 [B]  1x podélný 
rozšíření v místě trubiček izolace (2*0,175*0,4)*4*0,05=0,028 [C] 
a*b+c=0,452 [D]</t>
  </si>
  <si>
    <t>dle VPŘ 
svislá část na rubu opěr včetně přechodu na těsnící vrstvu  (1,1+2,3)*8,5*2=57,800 [A] 
svislá část na rubu podélníků včetně přechodu na těsnící vrstvu (1,1+1,5)*(2*1,50+53,0)=145,600 [B] 
Celkem: A+B=203,400 [C]</t>
  </si>
  <si>
    <t>dle VPŘ 
ochrana v místě izolace pouze nátěry    
na líci obnažené spodní stavby 8,7*1,2*4+7,2*1,2*4+1,6*1,2*2+2,4*1,2*3=88,800 [A] 
rub podélného prahu 0,90*53,0=47,700 [B] 
Celkem: A+B=136,500 [C]</t>
  </si>
  <si>
    <t>pažení směrem k provizorní komunikaci - rozvinutá délka 
(64,0)*5,0=320,000 [A]  zápory po 1m, průměrná délka 5 m 
a*(34,0/1000)=10,880 [B]  uvažováno HEB140</t>
  </si>
  <si>
    <t>pažení směrem k provizorní komunikaci 
(64,0)*2,0=128,000 [A]  pažená výška max 2,0 m</t>
  </si>
  <si>
    <t>vrtání z povrchu komunikace 
64,0*2,0=128,000 [A]</t>
  </si>
  <si>
    <t>vrty pro zápory ve skalním podloží   
včetně odvozu materiálu na skládku a poplatku za skládku</t>
  </si>
  <si>
    <t>vrtání z povrchu komunikace 
64,0*2,5=160,000 [A]</t>
  </si>
  <si>
    <t>základy opěr a křídel C30/37 XC2 XA1 - lokální opravy a podchycení  
dle stavu zjištěném po odkopání - bude čerpáno se souhlasem TDI</t>
  </si>
  <si>
    <t>předpoklad 3,0+3*4,0+3,0=18,000 [A]</t>
  </si>
  <si>
    <t>včetně případného prokotvení - předpoklad 200 kg/m3 
pol. 272325: 18*0,20=3,600 [A]</t>
  </si>
  <si>
    <t>(64,0)*2,5=160,000 [A] 
a*3,14*0,3*0,3=45,216 [B]</t>
  </si>
  <si>
    <t>285392</t>
  </si>
  <si>
    <t>DODATEČNÉ KOTVENÍ VLEPENÍM BETONÁŘSKÉ VÝZTUŽE D DO 16MM DO VRTŮ</t>
  </si>
  <si>
    <t>vlepované kotvy (skoby) pro kotvení výztuže přibetonávky - R16 do vrtu R20 na hloubku min. 200 mm</t>
  </si>
  <si>
    <t>dle PD 
předpokládaná plocha dobetonávky líce 132=132,000 [A] 
počet kotev na 1m2 4=4,000 [B] 
a*b=528,000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</si>
  <si>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</si>
  <si>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285394</t>
  </si>
  <si>
    <t>DODATEČNÉ KOTVENÍ VLEPENÍM BETONÁŘSKÉ VÝZTUŽE D DO 25MM DO VRTŮ</t>
  </si>
  <si>
    <t>dodatečné prokotvení původní spodní stavby a nových úložných prahů</t>
  </si>
  <si>
    <t>celková plocha k dobetonování úložných prahů (1,6*7,4+2,4*8,55+2,4*8,55+2,4*8,55+1,6*7,2)=84,920 [A] 
počet kotev na 1m2 4=4,000 [B] 
a*b=339,680 [C]</t>
  </si>
  <si>
    <t>53=53,000 [A] 
a*8=424,000 [B]</t>
  </si>
  <si>
    <t>dle výkresů objektu 
délka římsy 53,0=53,000 [A] 
plocha římsy 0,80*0,27+0,53*0,30=0,375 [B] 
a*b=19,875 [C]</t>
  </si>
  <si>
    <t>19,9*0,180=3,582 [A]</t>
  </si>
  <si>
    <t>úložné prahy, opěry a křídla C30/37 XF2 XC4 XD1</t>
  </si>
  <si>
    <t>dle výkresů tvaru 
úložné prahy příčné (1,6*7,4+2,4*8,55+2,4*8,55+2,4*8,55+1,6*7,2)*0,90=76,428 [A] 
podélný práh (10,75+10,80+10,70+10,70)*0,75*0,90=28,991 [B] 
svislé dobetonávky líců (0,5*7,8*4,0)*4*0,40+(0,5*6,5*2,5)*4*0,35+(1,6*2,5)*2*0,35+(2,4*4,0)*3*0,4=50,655 [C] 
Celkem: A+B+C=156,074 [D]</t>
  </si>
  <si>
    <t>144*0,150=21,600 [B]</t>
  </si>
  <si>
    <t>333366</t>
  </si>
  <si>
    <t>VÝZTUŽ MOSTNÍCH OPĚR A KŘÍDEL Z KARI SÍTÍ</t>
  </si>
  <si>
    <t>výztuž tenkých přibetonávek ze sítí 8x100/8x100</t>
  </si>
  <si>
    <t>předpokládaná plocha dobetonávky líce (0,5*7,8*4,0)*4+(0,5*6,5*2,5)*4+(1,6*2,5)*2+(2,4*4,0)*3=131,700 [A] 
orientačně 0,015 t/m2 =0,015 [B] 
a*b=1,976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</si>
  <si>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</si>
  <si>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mostovka, příčníky a podélníky  C30/37 XF2 XC4 XD1</t>
  </si>
  <si>
    <t>dle výkresu tvaru  
mostovka 445*0,400=178,000 [A]  plocha x průměrná tloušťka 
příčníky 0,65*(7,25*1,6+8,40*2,4+8,40*2,40+8,4*2,4+7,75*1,60)=54,912 [B] 
podélníky (10,75+10,80+10,70+10,70)*0,975*0,65=27,220 [C] 
Celkem: A+B+C=260,132 [D]</t>
  </si>
  <si>
    <t>260,1*0,180=46,818 [A]</t>
  </si>
  <si>
    <t>424137</t>
  </si>
  <si>
    <t>MOSTNÍ NOSNÍKY Z DÍLCŮ Z PŘEDPJ BET DO C50/60</t>
  </si>
  <si>
    <t>předem předpjaté nosníky typu MS-I - materiál C45/55  
včetně VTD, výroby, dopravy, montáže</t>
  </si>
  <si>
    <t>dle PD 
(12,6*5+12,9*6+12,9*6+12,5*5)*0,255=71,477 [A]</t>
  </si>
  <si>
    <t>vrubové klouby v příčném uložení na stávající spodní stavbu</t>
  </si>
  <si>
    <t>dle PD 
7,2+8,4+8,4+8,4+7,25=39,650 [A]</t>
  </si>
  <si>
    <t>podkladní betony</t>
  </si>
  <si>
    <t>dle PD 
pod podélný práh 55,0*2,80*0,20=30,800 [A]</t>
  </si>
  <si>
    <t>dle PD 
u opěr a pilířů pod odvodněním  1,0*6,0*6=36,000 [A] 
a*0,10*1,30 =4,680 [B] lože včetně navýšení na lemy a vyrovnávky</t>
  </si>
  <si>
    <t>dle PD - realizace v případě neúnosného podloží 
za opěrou 0,9*0,3*8,5*2=4,590 [A] 
za podélným prahem 53,0*0,9*0,3=14,310 [B] 
Celkem: A+B=18,900 [C]</t>
  </si>
  <si>
    <t>zásyp za rubem pod úrovní těsnící vrstvy</t>
  </si>
  <si>
    <t>dle PD 
za opěrou 1,25*8,5*2=21,250 [A] 
za podélným prahem 53,0*1,0=53,000 [B] 
Celkem: A+B=74,250 [C]</t>
  </si>
  <si>
    <t>dle PD 
za opěrou 1,20*8,5*2=20,400 [A] 
za podélným prahem 53,0*0,9=47,700 [B] 
Celkem: A+B=68,100 [C]</t>
  </si>
  <si>
    <t>záhozová patka z lomového kamene s proštěrkováním a urovnáním viditelných ploch</t>
  </si>
  <si>
    <t>dle situace  - v místě vývařišť pro odvodnění 
objem vývařiště 1,0*2,0*0,5=1,000 [A] 
přelivy říms 2=2,000 [B] 
odvodnění 6=6,000 [C] 
a*(b+c)=8,000 [D]</t>
  </si>
  <si>
    <t>položka zahrnuje:  
- dodávku a zához lomového kamene předepsané frakce včetně mimostaveništní a vnitrostaveništní dopravy</t>
  </si>
  <si>
    <t>dle PD 
u opěr a pilířů pod odvodněním  1,0*6,0*6=36,000 [A] 
a*0,20*1,30 =9,360 [B]</t>
  </si>
  <si>
    <t>plocha mostovky mezi římsami 420*0,05=21,000 [A] 
odečet drenážního plastbetonu 0,452=0,452 [B] 
a-b=20,548 [C]</t>
  </si>
  <si>
    <t>626112</t>
  </si>
  <si>
    <t>REPROFILACE PODHLEDŮ, SVISLÝCH PLOCH SANAČNÍ MALTOU JEDNOVRST TL 20MM</t>
  </si>
  <si>
    <t>povrchová sanace - typ A dle PD  
předpoklad - skutečný rozsah bude potvrzen TDI po otryskání betonových povrchů</t>
  </si>
  <si>
    <t>dle PD 
celková plocha k sanaci 20=20,000 [A] 
rozsah typu sanace 80 % =80,000 [B] 
a*b/100=16,000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</si>
  <si>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</si>
  <si>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626122</t>
  </si>
  <si>
    <t>REPROFILACE PODHLEDŮ, SVISLÝCH PLOCH SANAČNÍ MALTOU DVOUVRST TL 50MM</t>
  </si>
  <si>
    <t>hloubková sanace - typ B dle PD  
předpoklad - skutečný rozsah bude potvrzen TDI po otryskání betonových povrchů</t>
  </si>
  <si>
    <t>dle PD 
celková plocha k sanaci 20=20,000 [A] 
rozsah typu sanace 20 % =20,000 [B] 
a*b/100=4,000 [C]</t>
  </si>
  <si>
    <t>62631</t>
  </si>
  <si>
    <t>SPOJOVACÍ MŮSTEK MEZI STARÝM A NOVÝM BETONEM</t>
  </si>
  <si>
    <t>předpoklad - skutečný rozsah bude potvrzen TDI po otryskání betonových povrchů</t>
  </si>
  <si>
    <t>dle PD 
celková plocha k dobetonování líců 131,7=131,700 [A] 
celková plocha k dobetonování úložných prahů (1,6*7,4+2,4*8,55+2,4*8,55+2,4*8,55+1,6*7,2)=84,920 [B] 
Celkem: A+B=216,620 [C]</t>
  </si>
  <si>
    <t>62652</t>
  </si>
  <si>
    <t>OCHRANA VÝZTUŽE PŘI NEDOSTATEČNÉM KRYTÍ</t>
  </si>
  <si>
    <t>položka zahrnuje:  
dodávku veškerého materiálu potřebného pro předepsanou úpravu v předepsané kvalitě  
položení vrstvy v předepsané tloušťce  
potřebná lešení a podpěrné konstrukce</t>
  </si>
  <si>
    <t>dle VPŘ 
izolace pouze nátěry    
na líci obnažené spodní stavby 8,7*1,2*4+7,2*1,2*4+1,6*1,2*2+2,4*1,2*3=88,800 [A] 
rub podélného prahu 0,90*53,0=47,700 [B] 
Celkem: A+B=136,500 [C]</t>
  </si>
  <si>
    <t>dle PD 
svislá část na rubu opěr včetně přechodu na těsnící vrstvu  (1,1+2,3)*8,5*2=57,800 [A] 
svislá část na rubu podélníků včetně přechodu na těsnící vrstvu (1,1+1,5)*(2*1,50+53,0)=145,600 [B] 
Celkem: A+B=203,400 [C]</t>
  </si>
  <si>
    <t>plocha mostovky 445*1,05=467,250 [A]   včetně přechodu na svislou část</t>
  </si>
  <si>
    <t>šířka pod římsou 0,60=0,600 [A] 
délka říms (53,0)=53,000 [B]</t>
  </si>
  <si>
    <t>0,3*(53)*1,20=19,080 [A]</t>
  </si>
  <si>
    <t>(0,150+0,150)*(53,0)*1,10=17,490 [A]</t>
  </si>
  <si>
    <t>drenážní potrubí - perforovaná část</t>
  </si>
  <si>
    <t>potrubí za rubem 
53+9,0+9,0=71,000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</si>
  <si>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</si>
  <si>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</t>
  </si>
  <si>
    <t>POTRUBÍ DREN Z TRUB PLAST DN DO 200MM</t>
  </si>
  <si>
    <t>plné potrubí ve spojích, prostupech a vyústění včetně příruby - HDPE s UV stabilizací</t>
  </si>
  <si>
    <t>dle detailu VL4 204.01 
2*1,0+2*1,5=5,000 [A]</t>
  </si>
  <si>
    <t>Chráničky DN 110 v převislých částech římsy -  korugovaná ochranná chránička</t>
  </si>
  <si>
    <t>2*(53,0)=106,000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</si>
  <si>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</si>
  <si>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87644</t>
  </si>
  <si>
    <t>CHRÁNIČKY Z TRUB PLASTOVÝCH DN DO 250MM</t>
  </si>
  <si>
    <t>chráničky v prostupech pro odvodnění</t>
  </si>
  <si>
    <t>dle detailu  VL4 204.01 
2*1,0=2,000 [A]</t>
  </si>
  <si>
    <t>zábradelní svodidlo</t>
  </si>
  <si>
    <t>dle PD 
53,0=53,000 [A]</t>
  </si>
  <si>
    <t>na římsy  
na opěry vpravo 1+1=2,000 [A] 
na pilíře vpravo 1+1+1=3,000 [B] 
v polovině rozpětí polí 1+1+1+1=4,000 [C] 
Celkem: A+B+C=9,000 [D]</t>
  </si>
  <si>
    <t>931183</t>
  </si>
  <si>
    <t>VÝPLŇ DILATAČNÍCH SPAR Z POLYSTYRENU TL 30MM</t>
  </si>
  <si>
    <t>pružná vložka pod podélníkem</t>
  </si>
  <si>
    <t>dle PD 
(10,80+10,80+10,70+10,70)*0,750=32,250 [A]</t>
  </si>
  <si>
    <t>položka zahrnuje dodávku a osazení předepsaného materiálu, očištění ploch spáry před úpravou, očištění okolí spáry po úpravě</t>
  </si>
  <si>
    <t>dle detailu  
4=4,000 [A]</t>
  </si>
  <si>
    <t>93657</t>
  </si>
  <si>
    <t>ŽEBŘÍKY KOVOVÉ</t>
  </si>
  <si>
    <t>revizní žebrík pro přístup ke spodní stavbě mostu  
kompletní včetně PKO, kotvení</t>
  </si>
  <si>
    <t>dle PD a ČSN 
4,1=4,100 [A]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</si>
  <si>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</si>
  <si>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938545</t>
  </si>
  <si>
    <t>OČIŠTĚNÍ BETON KONSTR OTRYSKÁNÍM ABRAZIVNÍM VODNÍM PAPRSKEM</t>
  </si>
  <si>
    <t>otryskání betonových povrchů před provedením sanace - odstranění znehodnoceného betonu</t>
  </si>
  <si>
    <t>dle PD 
celková plocha k sanaci 20=20,000 [A] 
celková plocha k dobetonování 132+85=217,000 [B] 
Celkem: A+B=237,000 [C]</t>
  </si>
  <si>
    <t>dle výkresu tvaru 
445*1,05=467,250 [A]</t>
  </si>
  <si>
    <t>SO 202.2</t>
  </si>
  <si>
    <t>Most ev.č.295-014C</t>
  </si>
  <si>
    <t>pol. 12373 40,7*1,9=77,330 [A] 
pol. 12383 41,8*1,9=79,420 [B] 
pol. 12891  14,4*1,9=27,360 [C] 
Celkem: A+B+C=184,110 [D]</t>
  </si>
  <si>
    <t>dle PD 
délka odkopů 5,8*2+5,5*2=22,600 [A] 
plocha odkopu na řezu průměrně 1,8*1,0+1,8*1,0*0,5=2,700 [B] 
a*b=61,020 [C]</t>
  </si>
  <si>
    <t>odkop v třídě I - po úroveň těsnící vrstvy 
za opěrou 1,20*5,5*2=13,200 [A] 
za podélným prahem 27,5*1,0=27,500 [B] 
Celkem: A+B=40,700 [C]</t>
  </si>
  <si>
    <t>odkop za rubem - ve třídě II 
za opěrou 1,30*5,5*2=14,300 [A] 
za podélným prahem 27,5*1,0=27,500 [B] 
Celkem: A+B=41,800 [C]</t>
  </si>
  <si>
    <t>pro pol. 17411 61,0=61,000 [A]</t>
  </si>
  <si>
    <t>dolamování a začišťování dna výkopů 
za opěrou 2,2*0,2*1,20*5,5*2=5,808 [A] 
za podélným prahem 27,5*1,3*0,20*1,20=8,580 [B] 
Celkem: A+B=14,388 [C]</t>
  </si>
  <si>
    <t>pol. 12273 61,0=61,000 [A]</t>
  </si>
  <si>
    <t>dle PD 
za opěrou 2,2*0,2*1,20*5,5*2=5,808 [A] 
za podélným prahem 27,5*1,3*0,20*1,20=8,580 [B] 
Celkem: A+B=14,388 [C]</t>
  </si>
  <si>
    <t>dle VPŘ 
plocha v řezu 0,40*0,40-3,1415*0,15*0,15*0,25=0,142 [A] 
délka  5,3+27,5+5,3=38,100 [B] 
(a*b)*1,20=6,492 [C]  včetně odstupňování</t>
  </si>
  <si>
    <t>dle tvaru a detailů 
plocha řezu 0,150*0,05=0,008 [A] 
délka proužků 1*27,2  =27,200 [B]  1x podélný 
rozšíření v místě trubiček izolace (2*0,175*0,4)*2*0,05=0,014 [C] 
a*b+c=0,232 [D]</t>
  </si>
  <si>
    <t>dle VPŘ 
svislá část na rubu opěr včetně přechodu na těsnící vrstvu  (1,1+2,3)*5,2*2=35,360 [A] 
svislá část na rubu podélníků včetně přechodu na těsnící vrstvu (1,1+1,5)*(27,5)=71,500 [B] 
Celkem: A+B=106,860 [C]</t>
  </si>
  <si>
    <t>dle VPŘ 
ochrana v místě izolace pouze nátěry    
na líci obnažené spodní stavby 5,8*1,8*2+5,5*1,6*2=38,480 [A] 
rub podélného prahu 0,90*27,5=24,750 [B] 
Celkem: A+B=63,230 [C]</t>
  </si>
  <si>
    <t>pažení směrem k provizorní komunikaci - rozvinutá délka 
(33,0)*5,0=165,000 [A]  zápory po 1m, průměrná délka 5 m 
a*(34,0/1000)=5,610 [B]  uvažováno HEB140</t>
  </si>
  <si>
    <t>pažení směrem k provizorní komunikaci 
(33,0)*2,0=66,000 [A]  pažená výška max 2,0 m</t>
  </si>
  <si>
    <t>vrtání z povrchu komunikace 
33,0*2,0=66,000 [A]</t>
  </si>
  <si>
    <t>vrtání z povrchu komunikace 
33,0*2,5=82,500 [A]</t>
  </si>
  <si>
    <t>předpoklad 3,0+1*4,0+3,0=10,000 [A]</t>
  </si>
  <si>
    <t>včetně případného prokotvení - předpoklad 200 kg/m3 
pol. 272325: 10*0,20=2,000 [A]</t>
  </si>
  <si>
    <t>(33,0)*2,5=82,500 [A] 
a*3,14*0,3*0,3=23,315 [B]</t>
  </si>
  <si>
    <t>dle PD 
předpokládaná plocha dobetonávky líce (0,5*4,5*3,0)+(0,5*3,9*4,0)*2+(0,5*4,5*1,5)=25,725 [A] 
počet kotev na 1m2 4=4,000 [B] 
a*b=102,900 [C]</t>
  </si>
  <si>
    <t>celková plocha k dobetonování úložných prahů (0,5*4,5*3,0)+(0,5*3,9*4,0)*2+(0,5*4,5*1,5)=25,725 [A] 
počet kotev na 1m2 4=4,000 [B] 
a*b=102,900 [C]</t>
  </si>
  <si>
    <t>27=27,000 [A] 
a*8=216,000 [B]</t>
  </si>
  <si>
    <t>dle výkresů objektu 
délka římsy 27,5=27,500 [A] 
plocha římsy 0,80*0,27+0,53*0,30=0,375 [B] 
a*b=10,313 [C]</t>
  </si>
  <si>
    <t>10,3*0,180=1,854 [A]</t>
  </si>
  <si>
    <t>dle výkresů tvaru 
úložné prahy příčné (5,5*1,6+2,4*4,65+5,5*1,60)*0,90=25,884 [A] 
podélný práh (11,0+10,9)*0,75*0,90=14,783 [B] 
svislé dobetonávky líců (0,5*4,5*3,0)*0,25+(0,5*3,9*4,0)*0,35*2+(0,5*4,5*1,5)*0,25=7,991 [C] 
Celkem: A+B+C=48,658 [D]</t>
  </si>
  <si>
    <t>48,7*0,150=7,305 [B]</t>
  </si>
  <si>
    <t>předpokládaná plocha dobetonávky líce (0,5*4,5*3,0)+(0,5*3,9*4,0)*2+(0,5*4,5*1,5)=25,725 [A] 
orientačně 0,015 t/m2 =0,015 [B] 
a*b=0,386 [C]</t>
  </si>
  <si>
    <t>dle výkresu tvaru  
mostovka 138*0,400=55,200 [A]  plocha x průměrná tloušťka 
příčníky 0,65*(1,60*5,2+2,40*4,5+5,25*1,60)=17,888 [B] 
podélníky (11,0+10,9)*0,975*0,65=13,879 [C] 
Celkem: A+B+C=86,967 [D]</t>
  </si>
  <si>
    <t>87,0*0,180=15,660 [A]</t>
  </si>
  <si>
    <t>dle PD 
(12,75*3+12,70*3)*0,255=19,469 [A]</t>
  </si>
  <si>
    <t>dle PD 
5,2+4,5+5,25=14,950 [A]</t>
  </si>
  <si>
    <t>dle PD 
pod podélný práh 27,5*2,80*0,20=15,400 [A]</t>
  </si>
  <si>
    <t>dle PD 
u opěr a pilířů pod odvodněním  1,0*6,0*3=18,000 [A] 
a*0,10*1,30 =2,340 [B] lože včetně navýšení na lemy a vyrovnávky</t>
  </si>
  <si>
    <t>dle PD - realizace v případě neúnosného podloží 
za opěrou 0,9*0,3*5,5*2=2,970 [A] 
za podélným prahem 27,5*0,9*0,3=7,425 [B] 
Celkem: A+B=10,395 [C]</t>
  </si>
  <si>
    <t>dle PD 
za opěrou 1,30*5,5*2=14,300 [A] 
za podélným prahem 27,5*1,0=27,500 [B] 
Celkem: A+B=41,800 [C]</t>
  </si>
  <si>
    <t>dle PD 
za opěrou 1,20*5,5*2=13,200 [A] 
za podélným prahem 27,5*1,0=27,500 [B] 
Celkem: A+B=40,700 [C]</t>
  </si>
  <si>
    <t>dle situace  - v místě vývařišť pro odvodnění 
objem vývařiště 1,0*2,0*0,5=1,000 [A] 
přelivy říms 1=1,000 [B] 
odvodnění 3=3,000 [C] 
a*(b+c)=4,000 [D]</t>
  </si>
  <si>
    <t>dle PD 
u opěr a pilířů pod odvodněním  1,0*6,0*3=18,000 [A] 
a*0,20*1,30 =4,680 [B]</t>
  </si>
  <si>
    <t>plocha mostovky mezi římsami 420*0,05=21,000 [A] 
odečet drenážního plastbetonu 0,232=0,232 [B] 
a-b=20,768 [C]</t>
  </si>
  <si>
    <t>dle PD 
celková plocha k sanaci 15=15,000 [A] 
rozsah typu sanace 80 % =80,000 [B] 
a*b/100=12,000 [C]</t>
  </si>
  <si>
    <t>dle PD 
celková plocha k sanaci 15=15,000 [A] 
rozsah typu sanace 20 % =20,000 [B] 
a*b/100=3,000 [C]</t>
  </si>
  <si>
    <t>dle PD 
celková plocha k dobetonování líců (0,5*4,5*3,0)+(0,5*3,9*4,0)*2+(0,5*4,5*1,5)=25,725 [A] 
celková plocha k dobetonování úložných prahů (15,5*1,6+2,4*4,65+5,5*1,60)=44,760 [B] 
Celkem: A+B=70,485 [C]</t>
  </si>
  <si>
    <t>dle VPŘ 
izolace pouze nátěry    
na líci obnažené spodní stavby 5,8*1,8*2+5,5*1,6*2=38,480 [A] 
rub podélného prahu 0,90*27,5=24,750 [B] 
Celkem: A+B=63,230 [C]</t>
  </si>
  <si>
    <t>dle PD 
svislá část na rubu opěr včetně přechodu na těsnící vrstvu  (1,1+2,3)*5,2*2=35,360 [A] 
svislá část na rubu podélníků včetně přechodu na těsnící vrstvu (1,1+1,5)*(27,5)=71,500 [B] 
Celkem: A+B=106,860 [C]</t>
  </si>
  <si>
    <t>plocha mostovky 138*1,05=144,900 [A]   včetně přechodu na svislou část</t>
  </si>
  <si>
    <t>šířka pod římsou 0,60=0,600 [A] 
délka říms (27,5)=27,500 [B]</t>
  </si>
  <si>
    <t>0,3*(27,5)*1,20=9,900 [A]</t>
  </si>
  <si>
    <t>(0,150+0,150)*(27,5)*1,10=9,075 [A]</t>
  </si>
  <si>
    <t>potrubí za rubem 
27,0+5,5+5,5=38,000 [A]</t>
  </si>
  <si>
    <t>2*(27,0)=54,000 [A]</t>
  </si>
  <si>
    <t>dle PD 
27,5=27,500 [A]</t>
  </si>
  <si>
    <t>na římsy  
na opěry vpravo 1+1=2,000 [A] 
na pilíře vpravo 1=1,000 [B] 
v polovině rozpětí polí 1+1=2,000 [C] 
Celkem: A+B+C=5,000 [D]</t>
  </si>
  <si>
    <t>dle PD 
(11,0+10,90)*0,750=16,425 [A]</t>
  </si>
  <si>
    <t>dle detailu  
2=2,000 [A]</t>
  </si>
  <si>
    <t>dle PD 
celková plocha k sanaci 15=15,000 [A] 
celková plocha k dobetonování 70,5=70,500 [B] 
Celkem: A+B=85,500 [C]</t>
  </si>
  <si>
    <t>dle výkresu tvaru 
138*1,05=144,900 [A]</t>
  </si>
  <si>
    <t>SO 251</t>
  </si>
  <si>
    <t>Opěrná zeď v km 20,159 81 - 20,255 49</t>
  </si>
  <si>
    <t>demoliční materiál - stavební suť (kámen, beton, železobeton)</t>
  </si>
  <si>
    <t>pol. 96616 99,2*2,4=238,080 [B]</t>
  </si>
  <si>
    <t>pol. 13173 (173-19)*1,9=292,600 [B]</t>
  </si>
  <si>
    <t>dle PD 
délka zdi 97,5=97,500 [A] 
plocha odkopu na řezu průměrně 1,0*0,6+1,0*0,6*0,5=0,900 [B] 
a*b=87,750 [C]</t>
  </si>
  <si>
    <t>pro pol. 17411 87,75=87,750 [A]</t>
  </si>
  <si>
    <t>13173</t>
  </si>
  <si>
    <t>HLOUBENÍ JAM ZAPAŽ I NEPAŽ TŘ. I</t>
  </si>
  <si>
    <t>výkop za rubem v rozsahu SO zdi, konstrukční vrstvy komunikace jsou součástí SO komunikace  
na trvalou skládku</t>
  </si>
  <si>
    <t>dle PD 
délka zdi 97,5=97,500 [A] 
průměrná plocha odkopu na řezu 1,20=1,200 [B] 
a*b=117,000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</si>
  <si>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</si>
  <si>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pol. 12273 87,75=87,750 [A] 
pol. 13173 117=117,000 [B] 
Celkem: A+B=204,750 [C]</t>
  </si>
  <si>
    <t>17160</t>
  </si>
  <si>
    <t>ULOŽENÍ SYPANINY DO NÁSYPŮ Z HORNIN KAMENITÝCH SE ZHUTNĚNÍM</t>
  </si>
  <si>
    <t>vytvoření kuželu a obsyp na konci zdi - zpětné využití části materiálu z odkopu za rubem zdi</t>
  </si>
  <si>
    <t>dle situace 
6,5*3,5*0,5*5/3=18,958 [A]</t>
  </si>
  <si>
    <t>18215</t>
  </si>
  <si>
    <t>ÚPRAVA POVRCHŮ SROVNÁNÍM ÚZEMÍ V TL DO 0,50M</t>
  </si>
  <si>
    <t>úrovnání povrchu před lícem zdí</t>
  </si>
  <si>
    <t>dle PD 
délka zdi 97,5=97,500 [A] 
šířka pruhu vyrovnávky 3=3,000 [B] 
a*b=292,500 [C]</t>
  </si>
  <si>
    <t>položka zahrnuje srovnání výškových rozdílů terénu</t>
  </si>
  <si>
    <t>obetonování drenážního potrubí MCB-8</t>
  </si>
  <si>
    <t>dle PD   
za rubem OP zdi (0,4*0,4-(3,14*0,075*0,075))*97,5*1,10=15,266 [A] 
včetně rezervy na vyrovnávky a přesahy</t>
  </si>
  <si>
    <t>dle VPŘ 
ochrana NAIP na rubu zdi včetně přesahu pod římsu a pod drenážní potrubí  97,5*(0,50+1,5+1,25)*1,10=348,563 [A]</t>
  </si>
  <si>
    <t>dle VPŘ 
ochrana v místě izolace pouze nátěry    
na líci 97,5*(1,0)*1,10=107,250 [A]</t>
  </si>
  <si>
    <t>dle PD 
předpokládaná plocha dobetonávky líce 89,0=89,000 [A] 
počet kotem na 1m2 4=4,000 [B] 
a*b=356,000 [C]</t>
  </si>
  <si>
    <t>kovové konstrukce pro kotvení římsy - předpoklad kotva dle VL4 402.02</t>
  </si>
  <si>
    <t>98=98,000 [A] 
8 kg/kotvu =8,000 [B] 
A*B=784,000 [C]</t>
  </si>
  <si>
    <t>ŘÍMSY ZE ŽELEZOBETONU DO C30/37 (B37)</t>
  </si>
  <si>
    <t>monolitické římsy C30/37 XC4 XF4 XD3</t>
  </si>
  <si>
    <t>dle tvaru 
(0,8*0,30+0,37*0,55)*97,5=43,241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</si>
  <si>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</si>
  <si>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VÝZTUŽ ŘÍMS Z OCELI 10505</t>
  </si>
  <si>
    <t>317325: 43,24*0,200=8,648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</si>
  <si>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</si>
  <si>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</si>
  <si>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</si>
  <si>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Dřík opěrné zdi - C 30/37 XC2 XA1</t>
  </si>
  <si>
    <t>dle výkresu tvaru  
délka zdi 97,5=97,500 [A] 
předpoklad plochy dobetonávky dříku v řezu 0,70=0,700 [B] 
předpokládaná plocha dobetonávky líce 89,0=89,000 [C] 
tloušťka dobetonávky líce  0,25=0,250 [D] 
a*b+c*d=90,500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</si>
  <si>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</si>
  <si>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</si>
  <si>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</si>
  <si>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pol. 327325: 97,5*0,70*0,160=10,920 [A]</t>
  </si>
  <si>
    <t>327366</t>
  </si>
  <si>
    <t>VÝZTUŽ ZDÍ OPĚRNÝCH, ZÁRUBNÍCH, NÁBŘEŽNÍCH Z KARI SÍTÍ</t>
  </si>
  <si>
    <t>výztuž dobetonávky ze sítí 8x100/8x100</t>
  </si>
  <si>
    <t>předpokládaná plocha dobetonávky líce 89,0=89,000 [A] 
orientačně 0,015 t/m2 =0,015 [B] 
a*b=1,335 [C]</t>
  </si>
  <si>
    <t>lože pod dlažbu včetně opěrných patek C 20/25n XF3</t>
  </si>
  <si>
    <t>dle PD  
přechod za římsou 2,50*0,10*1,30=0,325 [A]</t>
  </si>
  <si>
    <t>podkl. spád beton pod drenáží</t>
  </si>
  <si>
    <t>dle VPŘ 
délka zdi 97,5=97,500 [A] 
předpoklad plochy betonu v řezu 1,25*0,20=0,250 [B] 
a*b*1,10=26,813 [C]  včetně vyrovnávek</t>
  </si>
  <si>
    <t>přechodové klíny, zásypy za rubem zdi po úroveň vrstev komunikace  
ŠD 0-32</t>
  </si>
  <si>
    <t>dle PD 
délka zdi 97,5=97,500 [A] 
předpoklad plochy zásypu v řezu 0,85=0,850 [B] 
a*b=82,875 [C]</t>
  </si>
  <si>
    <t>dle situace  - v místě vývařišť pro odvodnění 
objem vývařiště 1,0*2,0*0,5=1,000 [A] 
přelivy říms 3=3,000 [B] 
drenáže 3=3,000 [C] 
a*(b+c)=6,000 [D]</t>
  </si>
  <si>
    <t>lomový kámen do bet. lože - spárování MC25 XF4  
lože viz položka 45131A</t>
  </si>
  <si>
    <t>dle PD  
přechod za římsou 2,50*0,20=0,500 [A]</t>
  </si>
  <si>
    <t>56333</t>
  </si>
  <si>
    <t>VOZOVKOVÉ VRSTVY ZE ŠTĚRKODRTI TL. DO 150MM</t>
  </si>
  <si>
    <t>podkladní vrstva z ŠDB  pod dlažby v přechodech z říms</t>
  </si>
  <si>
    <t>dle půdorysu a detailu 
2,50*1,30=3,250 [A]</t>
  </si>
  <si>
    <t>dle PD 
celková plocha k sanaci 159=159,000 [A] 
rozsah typu sanace 80 % =80,000 [B] 
a*b/100=127,200 [C]</t>
  </si>
  <si>
    <t>dle PD 
celková plocha k sanaci 159=159,000 [A] 
rozsah typu sanace 20 % =20,000 [B] 
a*b/100=31,800 [C]</t>
  </si>
  <si>
    <t>dle PD 
celková plocha k dobetonování 89=89,000 [A] 
délka římsy 97,5=97,500 [B] 
šířka dříku v místě napojení 1,20=1,200 [C] 
a+b*c=206,000 [D]</t>
  </si>
  <si>
    <t>62661</t>
  </si>
  <si>
    <t>INJEKTÁŽ TRHLIN UZAVÍRACÍ</t>
  </si>
  <si>
    <t>sanace typ C dle PD  
předpoklad - skutečný rozsah bude potvrzen TDI po otryskání betonových povrchů</t>
  </si>
  <si>
    <t>délka zdi 97,5=97,500 [A] 
předpoklad délky trhlin a/10*2,5=24,375 [B]</t>
  </si>
  <si>
    <t>položka zahrnuje:  
dodávku veškerého materiálu potřebného pro předepsanou úpravu v předepsané kvalitě  
vyčištění trhliny  
provedení vlastní injektáže  
potřebná lešení a podpěrné konstrukce</t>
  </si>
  <si>
    <t>dle VPŘ 
izolace pouze nátěry    
na líci 97,5*(1,0)*1,10=107,250 [A]</t>
  </si>
  <si>
    <t>NAIP na rubu OP zdi</t>
  </si>
  <si>
    <t>NAIP na rubu zdi včetně přesahu pod římsu a pod drenážní potrubí  97,5*(0,50+1,5+1,25)*1,10=348,563 [A]</t>
  </si>
  <si>
    <t>ochrana NAIP pod římsou 97,5*(0,50)*1,10=53,625 [A]</t>
  </si>
  <si>
    <t>ochranný sjednocující nátěr povrchů - sanace typ D</t>
  </si>
  <si>
    <t>dle PD 
celková plocha k sanaci 159=159,000 [A] 
celková plocha k dobetonování 89=89,000 [B] 
Celkem: A+B=248,000 [C]</t>
  </si>
  <si>
    <t>ochranný nátěr betonu - odrazná hrana římsy</t>
  </si>
  <si>
    <t>dle PD 
odrazná část římsy  97,5*(0,15+0,15)=29,250 [A]</t>
  </si>
  <si>
    <t>potrubí za rubem 
98=98,000 [A]</t>
  </si>
  <si>
    <t>dle detailu VL4 204.01 
3*1,0+3*1,5=7,500 [A]</t>
  </si>
  <si>
    <t>2*(5,0+98,0)=206,000 [A]</t>
  </si>
  <si>
    <t>dle detailu  VL4 204.01 
3*1,0=3,000 [A]</t>
  </si>
  <si>
    <t>zábradelní svodidlo H2 - bez výplně</t>
  </si>
  <si>
    <t>dle situace a VPŘ 
část na OP zdi včetně přechodu na silniční 98,0+ 2,0=100,000 [A]</t>
  </si>
  <si>
    <t>bet. obrubník š. 100 mm - vnější obruba přechodů za římsou</t>
  </si>
  <si>
    <t>přechod u říms 1,0+2,0+1,0+1,0+2,0=7,000 [A]</t>
  </si>
  <si>
    <t>Položka zahrnuje:  
dodání a pokládku betonových obrubníků o rozměrech předepsaných zadávací dokumentací  
betonové lože i boční betonovou opěrku.</t>
  </si>
  <si>
    <t>bet. silniční obrubník š. 150 mm, výškový náběh přechodu do silnice</t>
  </si>
  <si>
    <t>dle PD  
2,00=2,000 [A]</t>
  </si>
  <si>
    <t>římsa a část dříku OP zdi  
na trvalou skládku</t>
  </si>
  <si>
    <t>dle stávajícího stavu   
délka zdi 97,5=97,500 [A] 
předpoklad ubourání dříku v řezu 0,70=0,700 [B] 
předpokládaná plocha dobetonávky líce 89,0=89,000 [C] 
tloušťka ubourání líce 0,15=0,150 [D] 
plocha původní římsy v řezu 0,25*0,60=0,150 [E] 
a*b+c*d+a*e=96,225 [F]</t>
  </si>
  <si>
    <t>SO 252</t>
  </si>
  <si>
    <t>Opěrná zeď v km 20,309 20 - 20,388 88</t>
  </si>
  <si>
    <t>pol. 96616 79,0*2,4=189,600 [B]</t>
  </si>
  <si>
    <t>pol. 13173 (95,4)*1,9=181,260 [B]</t>
  </si>
  <si>
    <t>obnažení paty opěrné zdi pro propvedení sanace  
materiál uložit na dočasnou skládku pro využití při zpětném zásypu.</t>
  </si>
  <si>
    <t>dle PD 
délka zdi 79,5=79,500 [A] 
plocha odkopu na řezu průměrně 1,0*0,6+1,0*0,6*0,5=0,900 [B] 
a*b=71,550 [C]</t>
  </si>
  <si>
    <t>pro pol. 17411 71,550=71,550 [A]</t>
  </si>
  <si>
    <t>dle PD 
délka zdi 79,5=79,500 [A] 
průměrná plocha odkopu na řezu 1,20=1,200 [B] 
a*b=95,400 [C]</t>
  </si>
  <si>
    <t>pol. 12273 71,55=71,550 [A] 
pol. 13173 95,4=95,400 [B] 
Celkem: A+B=166,950 [C]</t>
  </si>
  <si>
    <t>dle PD 
délka zdi 79,5=79,500 [A] 
šířka pruhu vyrovnávky 3=3,000 [B] 
a*b=238,500 [C]</t>
  </si>
  <si>
    <t>dle PD   
za rubem OP zdi (0,4*0,4-(3,14*0,075*0,075))*79,5*1,10=12,447 [A] 
včetně rezervy na vyrovnávky a přesahy</t>
  </si>
  <si>
    <t>dle VPŘ 
ochrana NAIP na rubu zdi včetně přesahu pod římsu a pod drenážní potrubí  79,5*(0,50+1,5+1,25)*1,10=284,213 [A]</t>
  </si>
  <si>
    <t>dle VPŘ 
ochrana v místě izolace pouze nátěry    
na líci 79,5*(1,0)*1,10=87,450 [A]</t>
  </si>
  <si>
    <t>dle PD 
předpokládaná plocha dobetonávky líce 76=76,000 [A] 
počet kotev na 1m2 4=4,000 [B] 
a*b=304,000 [C]</t>
  </si>
  <si>
    <t>80=80,000 [A] 
8 kg/kotvu =8,000 [B] 
A*B=640,000 [C]</t>
  </si>
  <si>
    <t>dle tvaru 
(0,8*0,30+0,37*0,55)*79,5=35,258 [A]</t>
  </si>
  <si>
    <t>317325: 35,26*0,200=7,052 [A]</t>
  </si>
  <si>
    <t>dle výkresu tvaru  
délka zdi 79,5=79,500 [A] 
předpoklad plochy dobetonávky dříku v řezu 0,70=0,700 [B] 
předpokládaná plocha dobetonávky líce 76,0=76,000 [C] 
tloušťka dobetonávky líce  0,25=0,250 [D] 
a*b+c*d=74,650 [E]</t>
  </si>
  <si>
    <t>pol. 327325: 79,5*0,70*0,160=8,904 [A]</t>
  </si>
  <si>
    <t>předpokládaná plocha dobetonávky líce 76=76,000 [A] 
orientačně 0,015 t/m2 =0,015 [B] 
a*b=1,140 [C]</t>
  </si>
  <si>
    <t>dle VPŘ 
délka zdi 79,5=79,500 [A] 
předpoklad plochy betonu v řezu 1,25*0,20=0,250 [B] 
a*b*1,10=21,863 [C]  včetně vyrovnávek</t>
  </si>
  <si>
    <t>dle PD 
délka zdi 79,5=79,500 [A] 
předpoklad plochy zásypu v řezu 0,85=0,850 [B] 
a*b=67,575 [C]</t>
  </si>
  <si>
    <t>dle situace  - v místě vývařišť pro odvodnění 
objem vývařiště 1,0*2,0*0,5=1,000 [A] 
přelivy říms 2=2,000 [B] 
drenáže 2=2,000 [C] 
a*(b+c)=4,000 [D]</t>
  </si>
  <si>
    <t>dle PD 
celková plocha k sanaci 150=150,000 [A] 
rozsah typu sanace 80 % =80,000 [B] 
a*b/100=120,000 [C]</t>
  </si>
  <si>
    <t>dle PD 
celková plocha k sanaci 150=150,000 [A] 
rozsah typu sanace 20 % =20,000 [B] 
a*b/100=30,000 [C]</t>
  </si>
  <si>
    <t>dle PD 
celková plocha k dobetonování 76=76,000 [A] 
délka římsy 79,5=79,500 [B] 
šířka dříku v místě napojení 1,20=1,200 [C] 
a+b*c=171,400 [D]</t>
  </si>
  <si>
    <t>délka zdi 79,5=79,500 [A] 
předpoklad délky trhlin a/10*2,5=19,875 [B]</t>
  </si>
  <si>
    <t>dle VPŘ 
izolace pouze nátěry    
na líci 79,5*(1,0)*1,10=87,450 [A]</t>
  </si>
  <si>
    <t>NAIP na rubu zdi včetně přesahu pod římsu a pod drenážní potrubí  79,5*(0,50+1,5+1,25)*1,10=284,213 [A]</t>
  </si>
  <si>
    <t>ochrana NAIP pod římsou 79,5*(0,50)*1,10=43,725 [A]</t>
  </si>
  <si>
    <t>dle PD 
celková plocha k sanaci 150=150,000 [A] 
celková plocha k dobetonování 76=76,000 [B] 
Celkem: A+B=226,000 [C]</t>
  </si>
  <si>
    <t>dle PD 
odrazná část římsy  79,5*(0,15+0,15)=23,850 [A]</t>
  </si>
  <si>
    <t>potrubí za rubem 
79=79,000 [A]</t>
  </si>
  <si>
    <t>2*(80)=160,000 [A]</t>
  </si>
  <si>
    <t>dle situace a VPŘ 
část na OP zdi včetně přechodu na silniční 80,0=80,000 [A]</t>
  </si>
  <si>
    <t>dle stávajícího stavu   
délka zdi 79,5=79,500 [A] 
předpoklad ubourání dříku v řezu 0,70=0,700 [B] 
předpokládaná plocha dobetonávky líce 76,0=76,000 [C] 
tloušťka ubourání líce 0,15=0,150 [D] 
plocha původní římsy v řezu 0,25*0,60=0,150 [E] 
a*b+c*d+a*e=78,975 [F]</t>
  </si>
  <si>
    <t>SO 253</t>
  </si>
  <si>
    <t>Opěrná zeď v km 20,416 97 - 20,453 21</t>
  </si>
  <si>
    <t>pol. 96616 32,275*2,4=77,460 [B]</t>
  </si>
  <si>
    <t>pol. 13173 (42,6-19)*1,9=44,840 [B]</t>
  </si>
  <si>
    <t>dle PD 
délka zdi 35,5=35,500 [A] 
plocha odkopu na řezu průměrně 1,0*0,6+1,0*0,6*0,5=0,900 [B] 
a*b=31,950 [C]</t>
  </si>
  <si>
    <t>pro pol. 17411 31,95=31,950 [A]</t>
  </si>
  <si>
    <t>dle PD 
délka zdi 35,5=35,500 [A] 
průměrná plocha odkopu na řezu 1,20=1,200 [B] 
a*b=42,600 [C]</t>
  </si>
  <si>
    <t>pol. 12273 31,95=31,950 [A] 
pol. 13173 42,6=42,600 [B] 
Celkem: A+B=74,550 [C]</t>
  </si>
  <si>
    <t>dle PD 
délka zdi 35,5=35,500 [A] 
šířka pruhu vyrovnávky 3=3,000 [B] 
a*b=106,500 [C]</t>
  </si>
  <si>
    <t>dle PD   
za rubem OP zdi (0,4*0,4-(3,14*0,075*0,075))*35,5*1,10=5,558 [A] 
včetně rezervy na vyrovnávky a přesahy</t>
  </si>
  <si>
    <t>dle VPŘ 
ochrana NAIP na rubu zdi včetně přesahu pod římsu a pod drenážní potrubí  35,5*(0,50+1,5+1,25)*1,10=126,913 [A]</t>
  </si>
  <si>
    <t>dle VPŘ 
ochrana v místě izolace pouze nátěry    
na líci 35,5*(1,0)*1,10=39,050 [A]</t>
  </si>
  <si>
    <t>dle PD 
předpokládaná plocha dobetonávky líce 14=14,000 [A] 
počet kotem na 1m2 4=4,000 [B] 
a*b=56,000 [C]</t>
  </si>
  <si>
    <t>36=36,000 [A] 
8 kg/kotvu =8,000 [B] 
A*B=288,000 [C]</t>
  </si>
  <si>
    <t>dle tvaru 
(0,8*0,30+0,37*0,55)*35,5=15,744 [A]</t>
  </si>
  <si>
    <t>317325: 15,74*0,200=3,148 [A]</t>
  </si>
  <si>
    <t>dle výkresu tvaru  
délka zdi 35,5=35,500 [A] 
předpoklad plochy dobetonávky dříku v řezu 0,70=0,700 [B] 
předpokládaná plocha dobetonávky líce 14=14,000 [C] 
tloušťka dobetonávky líce  0,25=0,250 [D] 
a*b+c*d=28,350 [E]</t>
  </si>
  <si>
    <t>pol. 327325: 35,5*0,70*0,160=3,976 [A]</t>
  </si>
  <si>
    <t>předpokládaná plocha dobetonávky líce 14,0=14,000 [A] 
orientačně 0,015 t/m2 =0,015 [B] 
a*b=0,210 [C]</t>
  </si>
  <si>
    <t>dle VPŘ 
délka zdi 35,5=35,500 [A] 
předpoklad plochy betonu v řezu 1,25*0,20=0,250 [B] 
a*b*1,10=9,763 [C]  včetně vyrovnávek</t>
  </si>
  <si>
    <t>dle PD 
délka zdi 35,5=35,500 [A] 
předpoklad plochy zásypu v řezu 0,85=0,850 [B] 
a*b=30,175 [C]</t>
  </si>
  <si>
    <t>dle situace  - v místě vývařišť pro odvodnění 
objem vývařiště 1,0*2,0*0,5=1,000 [A] 
přelivy říms 1=1,000 [B] 
drenáže 1=1,000 [C] 
a*(b+c)=2,000 [D]</t>
  </si>
  <si>
    <t>dle PD 
celková plocha k sanaci 76=76,000 [A] 
rozsah typu sanace 80 % =80,000 [B] 
a*b/100=60,800 [C]</t>
  </si>
  <si>
    <t>dle PD 
celková plocha k sanaci 76=76,000 [A] 
rozsah typu sanace 20 % =20,000 [B] 
a*b/100=15,200 [C]</t>
  </si>
  <si>
    <t>dle PD 
celková plocha k dobetonování 14=14,000 [A] 
délka římsy 35,5=35,500 [B] 
šířka dříku v místě napojení 1,20=1,200 [C] 
a+b*c=56,600 [D]</t>
  </si>
  <si>
    <t>délka zdi 35,5=35,500 [A] 
předpoklad délky trhlin a/10*2,5=8,875 [B]</t>
  </si>
  <si>
    <t>dle VPŘ 
izolace pouze nátěry    
na líci 35,5*(1,0)*1,10=39,050 [A]</t>
  </si>
  <si>
    <t>NAIP na rubu zdi včetně přesahu pod římsu a pod drenážní potrubí  35,5*(0,50+1,5+1,25)*1,10=126,913 [A]</t>
  </si>
  <si>
    <t>ochrana NAIP pod římsou 35,5*(0,50)*1,10=19,525 [A]</t>
  </si>
  <si>
    <t>dle PD 
celková plocha k sanaci 76=76,000 [A] 
celková plocha k dobetonování 14=14,000 [B] 
Celkem: A+B=90,000 [C]</t>
  </si>
  <si>
    <t>dle PD 
odrazná část římsy  35,5*(0,15+0,15)=10,650 [A]</t>
  </si>
  <si>
    <t>potrubí za rubem 
36=36,000 [A]</t>
  </si>
  <si>
    <t>dle detailu VL4 204.01 
1*1,0+1*1,5=2,500 [A]</t>
  </si>
  <si>
    <t>2*(5,0+36)=82,000 [A]</t>
  </si>
  <si>
    <t>dle detailu  VL4 204.01 
1*1,0=1,000 [A]</t>
  </si>
  <si>
    <t>dle situace a VPŘ 
část na OP zdi včetně přechodu na silniční 36,0+ 2,0=38,000 [A]</t>
  </si>
  <si>
    <t>dle stávajícího stavu   
délka zdi 35,5=35,500 [A] 
předpoklad ubourání dříku v řezu 0,70=0,700 [B] 
předpokládaná plocha dobetonávky líce 14,0=14,000 [C] 
tloušťka ubourání líce 0,15=0,150 [D] 
plocha původní římsy v řezu 0,25*0,60=0,150 [E] 
a*b+c*d+a*e=32,275 [F]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</si>
</sst>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41</v>
      </c>
    </row>
    <row r="11" spans="1:5" ht="102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48</v>
      </c>
    </row>
    <row r="15" spans="1:5" ht="165.7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964</v>
      </c>
      <c s="32">
        <f>0+I9+I18+I59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964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113.4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38.25">
      <c r="A12" s="30" t="s">
        <v>42</v>
      </c>
      <c r="E12" s="31" t="s">
        <v>965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0+I19+I23+I27+I31+I35+I39+I43+I47+I51+I55</f>
      </c>
      <c>
        <f>0+O19+O23+O27+O31+O35+O39+O43+O47+O51+O55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867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966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967</v>
      </c>
    </row>
    <row r="25" spans="1:5" ht="25.5">
      <c r="A25" s="30" t="s">
        <v>42</v>
      </c>
      <c r="E25" s="31" t="s">
        <v>968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130</v>
      </c>
      <c s="19" t="s">
        <v>37</v>
      </c>
      <c s="24" t="s">
        <v>131</v>
      </c>
      <c s="25" t="s">
        <v>90</v>
      </c>
      <c s="26">
        <v>150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967</v>
      </c>
    </row>
    <row r="29" spans="1:5" ht="25.5">
      <c r="A29" s="30" t="s">
        <v>42</v>
      </c>
      <c r="E29" s="31" t="s">
        <v>969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133</v>
      </c>
      <c s="19" t="s">
        <v>37</v>
      </c>
      <c s="24" t="s">
        <v>134</v>
      </c>
      <c s="25" t="s">
        <v>135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970</v>
      </c>
    </row>
    <row r="33" spans="1:5" ht="25.5">
      <c r="A33" s="30" t="s">
        <v>42</v>
      </c>
      <c r="E33" s="31" t="s">
        <v>971</v>
      </c>
    </row>
    <row r="34" spans="1:5" ht="38.25">
      <c r="A34" t="s">
        <v>44</v>
      </c>
      <c r="E34" s="29" t="s">
        <v>138</v>
      </c>
    </row>
    <row r="35" spans="1:16" ht="12.75">
      <c r="A35" s="19" t="s">
        <v>35</v>
      </c>
      <c s="23" t="s">
        <v>77</v>
      </c>
      <c s="23" t="s">
        <v>246</v>
      </c>
      <c s="19" t="s">
        <v>37</v>
      </c>
      <c s="24" t="s">
        <v>247</v>
      </c>
      <c s="25" t="s">
        <v>135</v>
      </c>
      <c s="26">
        <v>135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972</v>
      </c>
    </row>
    <row r="37" spans="1:5" ht="12.75">
      <c r="A37" s="30" t="s">
        <v>42</v>
      </c>
      <c r="E37" s="31" t="s">
        <v>973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315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38.25">
      <c r="A41" s="30" t="s">
        <v>42</v>
      </c>
      <c r="E41" s="31" t="s">
        <v>974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975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315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38.25">
      <c r="A49" s="30" t="s">
        <v>42</v>
      </c>
      <c r="E49" s="31" t="s">
        <v>974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976</v>
      </c>
      <c s="19" t="s">
        <v>37</v>
      </c>
      <c s="24" t="s">
        <v>977</v>
      </c>
      <c s="25" t="s">
        <v>118</v>
      </c>
      <c s="26">
        <v>900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270</v>
      </c>
    </row>
    <row r="53" spans="1:5" ht="12.75">
      <c r="A53" s="30" t="s">
        <v>42</v>
      </c>
      <c r="E53" s="31" t="s">
        <v>978</v>
      </c>
    </row>
    <row r="54" spans="1:5" ht="38.25">
      <c r="A54" t="s">
        <v>44</v>
      </c>
      <c r="E54" s="29" t="s">
        <v>979</v>
      </c>
    </row>
    <row r="55" spans="1:16" ht="12.75">
      <c r="A55" s="19" t="s">
        <v>35</v>
      </c>
      <c s="23" t="s">
        <v>101</v>
      </c>
      <c s="23" t="s">
        <v>153</v>
      </c>
      <c s="19" t="s">
        <v>37</v>
      </c>
      <c s="24" t="s">
        <v>154</v>
      </c>
      <c s="25" t="s">
        <v>118</v>
      </c>
      <c s="26">
        <v>150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155</v>
      </c>
    </row>
    <row r="57" spans="1:5" ht="38.25">
      <c r="A57" s="30" t="s">
        <v>42</v>
      </c>
      <c r="E57" s="31" t="s">
        <v>980</v>
      </c>
    </row>
    <row r="58" spans="1:5" ht="38.25">
      <c r="A58" t="s">
        <v>44</v>
      </c>
      <c r="E58" s="29" t="s">
        <v>157</v>
      </c>
    </row>
    <row r="59" spans="1:18" ht="12.75" customHeight="1">
      <c r="A59" s="5" t="s">
        <v>33</v>
      </c>
      <c s="5"/>
      <c s="35" t="s">
        <v>30</v>
      </c>
      <c s="5"/>
      <c s="21" t="s">
        <v>158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9" t="s">
        <v>35</v>
      </c>
      <c s="23" t="s">
        <v>165</v>
      </c>
      <c s="23" t="s">
        <v>159</v>
      </c>
      <c s="19" t="s">
        <v>37</v>
      </c>
      <c s="24" t="s">
        <v>160</v>
      </c>
      <c s="25" t="s">
        <v>161</v>
      </c>
      <c s="26">
        <v>82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981</v>
      </c>
    </row>
    <row r="62" spans="1:5" ht="25.5">
      <c r="A62" s="30" t="s">
        <v>42</v>
      </c>
      <c r="E62" s="31" t="s">
        <v>982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166</v>
      </c>
      <c s="19" t="s">
        <v>37</v>
      </c>
      <c s="24" t="s">
        <v>167</v>
      </c>
      <c s="25" t="s">
        <v>161</v>
      </c>
      <c s="26">
        <v>213.5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983</v>
      </c>
    </row>
    <row r="66" spans="1:5" ht="25.5">
      <c r="A66" s="30" t="s">
        <v>42</v>
      </c>
      <c r="E66" s="31" t="s">
        <v>984</v>
      </c>
    </row>
    <row r="67" spans="1:5" ht="38.25">
      <c r="A67" t="s">
        <v>44</v>
      </c>
      <c r="E67" s="29" t="s">
        <v>164</v>
      </c>
    </row>
    <row r="68" spans="1:16" ht="12.75">
      <c r="A68" s="19" t="s">
        <v>35</v>
      </c>
      <c s="23" t="s">
        <v>175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173</v>
      </c>
    </row>
    <row r="71" spans="1:5" ht="25.5">
      <c r="A71" t="s">
        <v>44</v>
      </c>
      <c r="E71" s="29" t="s">
        <v>174</v>
      </c>
    </row>
    <row r="72" spans="1:16" ht="12.75">
      <c r="A72" s="19" t="s">
        <v>35</v>
      </c>
      <c s="23" t="s">
        <v>272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25.5">
      <c r="A74" s="30" t="s">
        <v>42</v>
      </c>
      <c r="E74" s="31" t="s">
        <v>178</v>
      </c>
    </row>
    <row r="75" spans="1:5" ht="25.5">
      <c r="A75" t="s">
        <v>44</v>
      </c>
      <c r="E75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985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985</v>
      </c>
      <c s="5"/>
      <c s="14" t="s">
        <v>986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1045.312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987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2.45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988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82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989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267.72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990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92.664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991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992</v>
      </c>
      <c s="19" t="s">
        <v>37</v>
      </c>
      <c s="24" t="s">
        <v>993</v>
      </c>
      <c s="25" t="s">
        <v>90</v>
      </c>
      <c s="26">
        <v>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994</v>
      </c>
    </row>
    <row r="33" spans="1:5" ht="25.5">
      <c r="A33" s="30" t="s">
        <v>42</v>
      </c>
      <c r="E33" s="31" t="s">
        <v>995</v>
      </c>
    </row>
    <row r="34" spans="1:5" ht="76.5">
      <c r="A34" t="s">
        <v>44</v>
      </c>
      <c r="E34" s="29" t="s">
        <v>996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490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997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998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998</v>
      </c>
      <c s="5"/>
      <c s="14" t="s">
        <v>999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390.561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1000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0.885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1001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34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1002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95.36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1003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36.207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1004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992</v>
      </c>
      <c s="19" t="s">
        <v>37</v>
      </c>
      <c s="24" t="s">
        <v>993</v>
      </c>
      <c s="25" t="s">
        <v>90</v>
      </c>
      <c s="26">
        <v>1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994</v>
      </c>
    </row>
    <row r="33" spans="1:5" ht="25.5">
      <c r="A33" s="30" t="s">
        <v>42</v>
      </c>
      <c r="E33" s="31" t="s">
        <v>1005</v>
      </c>
    </row>
    <row r="34" spans="1:5" ht="76.5">
      <c r="A34" t="s">
        <v>44</v>
      </c>
      <c r="E34" s="29" t="s">
        <v>996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177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1006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0+O9+O22+O67+O84+O125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0+I9+I22+I67+I84+I125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1007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903.394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76.5">
      <c r="A12" s="30" t="s">
        <v>42</v>
      </c>
      <c r="E12" s="31" t="s">
        <v>1008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236.455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51">
      <c r="A16" s="30" t="s">
        <v>42</v>
      </c>
      <c r="E16" s="31" t="s">
        <v>1009</v>
      </c>
    </row>
    <row r="17" spans="1:5" ht="25.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214</v>
      </c>
      <c s="19" t="s">
        <v>37</v>
      </c>
      <c s="24" t="s">
        <v>215</v>
      </c>
      <c s="25" t="s">
        <v>135</v>
      </c>
      <c s="26">
        <v>37.625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216</v>
      </c>
    </row>
    <row r="20" spans="1:5" ht="12.75">
      <c r="A20" s="30" t="s">
        <v>42</v>
      </c>
      <c r="E20" s="31" t="s">
        <v>1010</v>
      </c>
    </row>
    <row r="21" spans="1:5" ht="38.25">
      <c r="A21" t="s">
        <v>44</v>
      </c>
      <c r="E21" s="29" t="s">
        <v>218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93.38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1011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255.2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1012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1013</v>
      </c>
      <c s="19" t="s">
        <v>37</v>
      </c>
      <c s="24" t="s">
        <v>1014</v>
      </c>
      <c s="25" t="s">
        <v>135</v>
      </c>
      <c s="26">
        <v>63.2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38.25">
      <c r="A32" s="28" t="s">
        <v>40</v>
      </c>
      <c r="E32" s="29" t="s">
        <v>1015</v>
      </c>
    </row>
    <row r="33" spans="1:5" ht="38.25">
      <c r="A33" s="30" t="s">
        <v>42</v>
      </c>
      <c r="E33" s="31" t="s">
        <v>1016</v>
      </c>
    </row>
    <row r="34" spans="1:5" ht="63.75">
      <c r="A34" t="s">
        <v>44</v>
      </c>
      <c r="E34" s="29" t="s">
        <v>1017</v>
      </c>
    </row>
    <row r="35" spans="1:16" ht="12.75">
      <c r="A35" s="19" t="s">
        <v>35</v>
      </c>
      <c s="23" t="s">
        <v>77</v>
      </c>
      <c s="23" t="s">
        <v>228</v>
      </c>
      <c s="19" t="s">
        <v>37</v>
      </c>
      <c s="24" t="s">
        <v>229</v>
      </c>
      <c s="25" t="s">
        <v>161</v>
      </c>
      <c s="26">
        <v>251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230</v>
      </c>
    </row>
    <row r="37" spans="1:5" ht="25.5">
      <c r="A37" s="30" t="s">
        <v>42</v>
      </c>
      <c r="E37" s="31" t="s">
        <v>1018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232</v>
      </c>
      <c s="19" t="s">
        <v>37</v>
      </c>
      <c s="24" t="s">
        <v>233</v>
      </c>
      <c s="25" t="s">
        <v>135</v>
      </c>
      <c s="26">
        <v>627.5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63.75">
      <c r="A40" s="28" t="s">
        <v>40</v>
      </c>
      <c r="E40" s="29" t="s">
        <v>234</v>
      </c>
    </row>
    <row r="41" spans="1:5" ht="76.5">
      <c r="A41" s="30" t="s">
        <v>42</v>
      </c>
      <c r="E41" s="31" t="s">
        <v>1019</v>
      </c>
    </row>
    <row r="42" spans="1:5" ht="63.75">
      <c r="A42" t="s">
        <v>44</v>
      </c>
      <c r="E42" s="29" t="s">
        <v>223</v>
      </c>
    </row>
    <row r="43" spans="1:16" ht="12.75">
      <c r="A43" s="19" t="s">
        <v>35</v>
      </c>
      <c s="23" t="s">
        <v>30</v>
      </c>
      <c s="23" t="s">
        <v>236</v>
      </c>
      <c s="19" t="s">
        <v>37</v>
      </c>
      <c s="24" t="s">
        <v>237</v>
      </c>
      <c s="25" t="s">
        <v>161</v>
      </c>
      <c s="26">
        <v>595.25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238</v>
      </c>
    </row>
    <row r="45" spans="1:5" ht="63.75">
      <c r="A45" s="30" t="s">
        <v>42</v>
      </c>
      <c r="E45" s="31" t="s">
        <v>1020</v>
      </c>
    </row>
    <row r="46" spans="1:5" ht="25.5">
      <c r="A46" t="s">
        <v>44</v>
      </c>
      <c r="E46" s="29" t="s">
        <v>240</v>
      </c>
    </row>
    <row r="47" spans="1:16" ht="12.75">
      <c r="A47" s="19" t="s">
        <v>35</v>
      </c>
      <c s="23" t="s">
        <v>32</v>
      </c>
      <c s="23" t="s">
        <v>241</v>
      </c>
      <c s="19" t="s">
        <v>37</v>
      </c>
      <c s="24" t="s">
        <v>242</v>
      </c>
      <c s="25" t="s">
        <v>135</v>
      </c>
      <c s="26">
        <v>58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243</v>
      </c>
    </row>
    <row r="49" spans="1:5" ht="25.5">
      <c r="A49" s="30" t="s">
        <v>42</v>
      </c>
      <c r="E49" s="31" t="s">
        <v>1021</v>
      </c>
    </row>
    <row r="50" spans="1:5" ht="369.75">
      <c r="A50" t="s">
        <v>44</v>
      </c>
      <c r="E50" s="29" t="s">
        <v>245</v>
      </c>
    </row>
    <row r="51" spans="1:16" ht="12.75">
      <c r="A51" s="19" t="s">
        <v>35</v>
      </c>
      <c s="23" t="s">
        <v>95</v>
      </c>
      <c s="23" t="s">
        <v>246</v>
      </c>
      <c s="19" t="s">
        <v>37</v>
      </c>
      <c s="24" t="s">
        <v>247</v>
      </c>
      <c s="25" t="s">
        <v>135</v>
      </c>
      <c s="26">
        <v>37.625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248</v>
      </c>
    </row>
    <row r="53" spans="1:5" ht="12.75">
      <c r="A53" s="30" t="s">
        <v>42</v>
      </c>
      <c r="E53" s="31" t="s">
        <v>1010</v>
      </c>
    </row>
    <row r="54" spans="1:5" ht="318.75">
      <c r="A54" t="s">
        <v>44</v>
      </c>
      <c r="E54" s="29" t="s">
        <v>249</v>
      </c>
    </row>
    <row r="55" spans="1:16" ht="12.75">
      <c r="A55" s="19" t="s">
        <v>35</v>
      </c>
      <c s="23" t="s">
        <v>101</v>
      </c>
      <c s="23" t="s">
        <v>254</v>
      </c>
      <c s="19" t="s">
        <v>37</v>
      </c>
      <c s="24" t="s">
        <v>255</v>
      </c>
      <c s="25" t="s">
        <v>118</v>
      </c>
      <c s="26">
        <v>275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256</v>
      </c>
    </row>
    <row r="57" spans="1:5" ht="25.5">
      <c r="A57" s="30" t="s">
        <v>42</v>
      </c>
      <c r="E57" s="31" t="s">
        <v>1022</v>
      </c>
    </row>
    <row r="58" spans="1:5" ht="63.75">
      <c r="A58" t="s">
        <v>44</v>
      </c>
      <c r="E58" s="29" t="s">
        <v>258</v>
      </c>
    </row>
    <row r="59" spans="1:16" ht="12.75">
      <c r="A59" s="19" t="s">
        <v>35</v>
      </c>
      <c s="23" t="s">
        <v>165</v>
      </c>
      <c s="23" t="s">
        <v>259</v>
      </c>
      <c s="19" t="s">
        <v>37</v>
      </c>
      <c s="24" t="s">
        <v>260</v>
      </c>
      <c s="25" t="s">
        <v>135</v>
      </c>
      <c s="26">
        <v>37.625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261</v>
      </c>
    </row>
    <row r="61" spans="1:5" ht="51">
      <c r="A61" s="30" t="s">
        <v>42</v>
      </c>
      <c r="E61" s="31" t="s">
        <v>1023</v>
      </c>
    </row>
    <row r="62" spans="1:5" ht="242.25">
      <c r="A62" t="s">
        <v>44</v>
      </c>
      <c r="E62" s="29" t="s">
        <v>263</v>
      </c>
    </row>
    <row r="63" spans="1:16" ht="12.75">
      <c r="A63" s="19" t="s">
        <v>35</v>
      </c>
      <c s="23" t="s">
        <v>170</v>
      </c>
      <c s="23" t="s">
        <v>264</v>
      </c>
      <c s="19" t="s">
        <v>37</v>
      </c>
      <c s="24" t="s">
        <v>265</v>
      </c>
      <c s="25" t="s">
        <v>118</v>
      </c>
      <c s="26">
        <v>1450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1024</v>
      </c>
    </row>
    <row r="66" spans="1:5" ht="38.25">
      <c r="A66" t="s">
        <v>44</v>
      </c>
      <c r="E66" s="29" t="s">
        <v>267</v>
      </c>
    </row>
    <row r="67" spans="1:18" ht="12.75" customHeight="1">
      <c r="A67" s="5" t="s">
        <v>33</v>
      </c>
      <c s="5"/>
      <c s="35" t="s">
        <v>13</v>
      </c>
      <c s="5"/>
      <c s="21" t="s">
        <v>278</v>
      </c>
      <c s="5"/>
      <c s="5"/>
      <c s="5"/>
      <c s="36">
        <f>0+Q67</f>
      </c>
      <c r="O67">
        <f>0+R67</f>
      </c>
      <c r="Q67">
        <f>0+I68+I72+I76+I80</f>
      </c>
      <c>
        <f>0+O68+O72+O76+O80</f>
      </c>
    </row>
    <row r="68" spans="1:16" ht="12.75">
      <c r="A68" s="19" t="s">
        <v>35</v>
      </c>
      <c s="23" t="s">
        <v>175</v>
      </c>
      <c s="23" t="s">
        <v>1025</v>
      </c>
      <c s="19" t="s">
        <v>37</v>
      </c>
      <c s="24" t="s">
        <v>1026</v>
      </c>
      <c s="25" t="s">
        <v>118</v>
      </c>
      <c s="26">
        <v>336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1027</v>
      </c>
    </row>
    <row r="70" spans="1:5" ht="25.5">
      <c r="A70" s="30" t="s">
        <v>42</v>
      </c>
      <c r="E70" s="31" t="s">
        <v>1028</v>
      </c>
    </row>
    <row r="71" spans="1:5" ht="25.5">
      <c r="A71" t="s">
        <v>44</v>
      </c>
      <c r="E71" s="29" t="s">
        <v>1029</v>
      </c>
    </row>
    <row r="72" spans="1:16" ht="12.75">
      <c r="A72" s="19" t="s">
        <v>35</v>
      </c>
      <c s="23" t="s">
        <v>272</v>
      </c>
      <c s="23" t="s">
        <v>1030</v>
      </c>
      <c s="19" t="s">
        <v>37</v>
      </c>
      <c s="24" t="s">
        <v>1031</v>
      </c>
      <c s="25" t="s">
        <v>161</v>
      </c>
      <c s="26">
        <v>140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1032</v>
      </c>
    </row>
    <row r="74" spans="1:5" ht="25.5">
      <c r="A74" s="30" t="s">
        <v>42</v>
      </c>
      <c r="E74" s="31" t="s">
        <v>1033</v>
      </c>
    </row>
    <row r="75" spans="1:5" ht="165.75">
      <c r="A75" t="s">
        <v>44</v>
      </c>
      <c r="E75" s="29" t="s">
        <v>1034</v>
      </c>
    </row>
    <row r="76" spans="1:16" ht="12.75">
      <c r="A76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118</v>
      </c>
      <c s="26">
        <v>1450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282</v>
      </c>
    </row>
    <row r="78" spans="1:5" ht="38.25">
      <c r="A78" s="30" t="s">
        <v>42</v>
      </c>
      <c r="E78" s="31" t="s">
        <v>1024</v>
      </c>
    </row>
    <row r="79" spans="1:5" ht="51">
      <c r="A79" t="s">
        <v>44</v>
      </c>
      <c r="E79" s="29" t="s">
        <v>283</v>
      </c>
    </row>
    <row r="80" spans="1:16" ht="12.75">
      <c r="A80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135</v>
      </c>
      <c s="26">
        <v>58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287</v>
      </c>
    </row>
    <row r="82" spans="1:5" ht="25.5">
      <c r="A82" s="30" t="s">
        <v>42</v>
      </c>
      <c r="E82" s="31" t="s">
        <v>1021</v>
      </c>
    </row>
    <row r="83" spans="1:5" ht="38.25">
      <c r="A83" t="s">
        <v>44</v>
      </c>
      <c r="E83" s="29" t="s">
        <v>289</v>
      </c>
    </row>
    <row r="84" spans="1:18" ht="12.75" customHeight="1">
      <c r="A84" s="5" t="s">
        <v>33</v>
      </c>
      <c s="5"/>
      <c s="35" t="s">
        <v>25</v>
      </c>
      <c s="5"/>
      <c s="21" t="s">
        <v>290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135</v>
      </c>
      <c s="26">
        <v>200.1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294</v>
      </c>
    </row>
    <row r="87" spans="1:5" ht="51">
      <c r="A87" s="30" t="s">
        <v>42</v>
      </c>
      <c r="E87" s="31" t="s">
        <v>1035</v>
      </c>
    </row>
    <row r="88" spans="1:5" ht="127.5">
      <c r="A88" t="s">
        <v>44</v>
      </c>
      <c r="E88" s="29" t="s">
        <v>296</v>
      </c>
    </row>
    <row r="89" spans="1:16" ht="12.75">
      <c r="A89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135</v>
      </c>
      <c s="26">
        <v>220.11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300</v>
      </c>
    </row>
    <row r="91" spans="1:5" ht="76.5">
      <c r="A91" s="30" t="s">
        <v>42</v>
      </c>
      <c r="E91" s="31" t="s">
        <v>1036</v>
      </c>
    </row>
    <row r="92" spans="1:5" ht="51">
      <c r="A92" t="s">
        <v>44</v>
      </c>
      <c r="E92" s="29" t="s">
        <v>302</v>
      </c>
    </row>
    <row r="93" spans="1:16" ht="12.75">
      <c r="A93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118</v>
      </c>
      <c s="26">
        <v>275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306</v>
      </c>
    </row>
    <row r="95" spans="1:5" ht="25.5">
      <c r="A95" s="30" t="s">
        <v>42</v>
      </c>
      <c r="E95" s="31" t="s">
        <v>1022</v>
      </c>
    </row>
    <row r="96" spans="1:5" ht="38.25">
      <c r="A96" t="s">
        <v>44</v>
      </c>
      <c r="E96" s="29" t="s">
        <v>307</v>
      </c>
    </row>
    <row r="97" spans="1:16" ht="12.75">
      <c r="A97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118</v>
      </c>
      <c s="26">
        <v>3528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311</v>
      </c>
    </row>
    <row r="99" spans="1:5" ht="12.75">
      <c r="A99" s="30" t="s">
        <v>42</v>
      </c>
      <c r="E99" s="31" t="s">
        <v>1037</v>
      </c>
    </row>
    <row r="100" spans="1:5" ht="51">
      <c r="A100" t="s">
        <v>44</v>
      </c>
      <c r="E100" s="29" t="s">
        <v>313</v>
      </c>
    </row>
    <row r="101" spans="1:16" ht="12.75">
      <c r="A101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118</v>
      </c>
      <c s="26">
        <v>8045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317</v>
      </c>
    </row>
    <row r="103" spans="1:5" ht="25.5">
      <c r="A103" s="30" t="s">
        <v>42</v>
      </c>
      <c r="E103" s="31" t="s">
        <v>1038</v>
      </c>
    </row>
    <row r="104" spans="1:5" ht="51">
      <c r="A104" t="s">
        <v>44</v>
      </c>
      <c r="E104" s="29" t="s">
        <v>313</v>
      </c>
    </row>
    <row r="105" spans="1:16" ht="12.75">
      <c r="A105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118</v>
      </c>
      <c s="26">
        <v>120.5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322</v>
      </c>
    </row>
    <row r="107" spans="1:5" ht="51">
      <c r="A107" s="30" t="s">
        <v>42</v>
      </c>
      <c r="E107" s="31" t="s">
        <v>1039</v>
      </c>
    </row>
    <row r="108" spans="1:5" ht="51">
      <c r="A108" t="s">
        <v>44</v>
      </c>
      <c r="E108" s="29" t="s">
        <v>324</v>
      </c>
    </row>
    <row r="109" spans="1:16" ht="12.75">
      <c r="A109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118</v>
      </c>
      <c s="26">
        <v>3972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328</v>
      </c>
    </row>
    <row r="111" spans="1:5" ht="63.75">
      <c r="A111" s="30" t="s">
        <v>42</v>
      </c>
      <c r="E111" s="31" t="s">
        <v>1040</v>
      </c>
    </row>
    <row r="112" spans="1:5" ht="140.25">
      <c r="A112" t="s">
        <v>44</v>
      </c>
      <c r="E112" s="29" t="s">
        <v>330</v>
      </c>
    </row>
    <row r="113" spans="1:16" ht="12.75">
      <c r="A113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118</v>
      </c>
      <c s="26">
        <v>4072.8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334</v>
      </c>
    </row>
    <row r="115" spans="1:5" ht="63.75">
      <c r="A115" s="30" t="s">
        <v>42</v>
      </c>
      <c r="E115" s="31" t="s">
        <v>1041</v>
      </c>
    </row>
    <row r="116" spans="1:5" ht="140.25">
      <c r="A116" t="s">
        <v>44</v>
      </c>
      <c r="E116" s="29" t="s">
        <v>330</v>
      </c>
    </row>
    <row r="117" spans="1:16" ht="12.75">
      <c r="A117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135</v>
      </c>
      <c s="26">
        <v>209.4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339</v>
      </c>
    </row>
    <row r="119" spans="1:5" ht="76.5">
      <c r="A119" s="30" t="s">
        <v>42</v>
      </c>
      <c r="E119" s="31" t="s">
        <v>1042</v>
      </c>
    </row>
    <row r="120" spans="1:5" ht="140.25">
      <c r="A120" t="s">
        <v>44</v>
      </c>
      <c r="E120" s="29" t="s">
        <v>330</v>
      </c>
    </row>
    <row r="121" spans="1:16" ht="12.75">
      <c r="A121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118</v>
      </c>
      <c s="26">
        <v>120.5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344</v>
      </c>
    </row>
    <row r="123" spans="1:5" ht="51">
      <c r="A123" s="30" t="s">
        <v>42</v>
      </c>
      <c r="E123" s="31" t="s">
        <v>1039</v>
      </c>
    </row>
    <row r="124" spans="1:5" ht="102">
      <c r="A124" t="s">
        <v>44</v>
      </c>
      <c r="E124" s="29" t="s">
        <v>345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25.5">
      <c r="A126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161</v>
      </c>
      <c s="26">
        <v>80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1043</v>
      </c>
    </row>
    <row r="128" spans="1:5" ht="25.5">
      <c r="A128" s="30" t="s">
        <v>42</v>
      </c>
      <c r="E128" s="31" t="s">
        <v>1044</v>
      </c>
    </row>
    <row r="129" spans="1:5" ht="127.5">
      <c r="A129" t="s">
        <v>44</v>
      </c>
      <c r="E129" s="29" t="s">
        <v>351</v>
      </c>
    </row>
    <row r="130" spans="1:16" ht="12.75">
      <c r="A130" s="19" t="s">
        <v>35</v>
      </c>
      <c s="23" t="s">
        <v>352</v>
      </c>
      <c s="23" t="s">
        <v>358</v>
      </c>
      <c s="19" t="s">
        <v>37</v>
      </c>
      <c s="24" t="s">
        <v>359</v>
      </c>
      <c s="25" t="s">
        <v>90</v>
      </c>
      <c s="26">
        <v>20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360</v>
      </c>
    </row>
    <row r="132" spans="1:5" ht="38.25">
      <c r="A132" s="30" t="s">
        <v>42</v>
      </c>
      <c r="E132" s="31" t="s">
        <v>1045</v>
      </c>
    </row>
    <row r="133" spans="1:5" ht="51">
      <c r="A133" t="s">
        <v>44</v>
      </c>
      <c r="E133" s="29" t="s">
        <v>362</v>
      </c>
    </row>
    <row r="134" spans="1:16" ht="25.5">
      <c r="A134" s="19" t="s">
        <v>35</v>
      </c>
      <c s="23" t="s">
        <v>357</v>
      </c>
      <c s="23" t="s">
        <v>364</v>
      </c>
      <c s="19" t="s">
        <v>68</v>
      </c>
      <c s="24" t="s">
        <v>365</v>
      </c>
      <c s="25" t="s">
        <v>90</v>
      </c>
      <c s="26">
        <v>18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366</v>
      </c>
    </row>
    <row r="136" spans="1:5" ht="38.25">
      <c r="A136" s="30" t="s">
        <v>42</v>
      </c>
      <c r="E136" s="31" t="s">
        <v>1046</v>
      </c>
    </row>
    <row r="137" spans="1:5" ht="51">
      <c r="A137" t="s">
        <v>44</v>
      </c>
      <c r="E137" s="29" t="s">
        <v>362</v>
      </c>
    </row>
    <row r="138" spans="1:16" ht="25.5">
      <c r="A138" s="19" t="s">
        <v>35</v>
      </c>
      <c s="23" t="s">
        <v>363</v>
      </c>
      <c s="23" t="s">
        <v>364</v>
      </c>
      <c s="19" t="s">
        <v>71</v>
      </c>
      <c s="24" t="s">
        <v>365</v>
      </c>
      <c s="25" t="s">
        <v>90</v>
      </c>
      <c s="26">
        <v>18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369</v>
      </c>
    </row>
    <row r="140" spans="1:5" ht="25.5">
      <c r="A140" s="30" t="s">
        <v>42</v>
      </c>
      <c r="E140" s="31" t="s">
        <v>1047</v>
      </c>
    </row>
    <row r="141" spans="1:5" ht="51">
      <c r="A141" t="s">
        <v>44</v>
      </c>
      <c r="E141" s="29" t="s">
        <v>362</v>
      </c>
    </row>
    <row r="142" spans="1:16" ht="25.5">
      <c r="A142" s="19" t="s">
        <v>35</v>
      </c>
      <c s="23" t="s">
        <v>368</v>
      </c>
      <c s="23" t="s">
        <v>371</v>
      </c>
      <c s="19" t="s">
        <v>37</v>
      </c>
      <c s="24" t="s">
        <v>372</v>
      </c>
      <c s="25" t="s">
        <v>118</v>
      </c>
      <c s="26">
        <v>237.475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373</v>
      </c>
    </row>
    <row r="144" spans="1:5" ht="51">
      <c r="A144" s="30" t="s">
        <v>42</v>
      </c>
      <c r="E144" s="31" t="s">
        <v>1048</v>
      </c>
    </row>
    <row r="145" spans="1:5" ht="38.25">
      <c r="A145" t="s">
        <v>44</v>
      </c>
      <c r="E145" s="29" t="s">
        <v>375</v>
      </c>
    </row>
    <row r="146" spans="1:16" ht="25.5">
      <c r="A146" s="19" t="s">
        <v>35</v>
      </c>
      <c s="23" t="s">
        <v>370</v>
      </c>
      <c s="23" t="s">
        <v>377</v>
      </c>
      <c s="19" t="s">
        <v>37</v>
      </c>
      <c s="24" t="s">
        <v>378</v>
      </c>
      <c s="25" t="s">
        <v>118</v>
      </c>
      <c s="26">
        <v>237.475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51">
      <c r="A148" s="30" t="s">
        <v>42</v>
      </c>
      <c r="E148" s="31" t="s">
        <v>1048</v>
      </c>
    </row>
    <row r="149" spans="1:5" ht="38.25">
      <c r="A149" t="s">
        <v>44</v>
      </c>
      <c r="E149" s="29" t="s">
        <v>375</v>
      </c>
    </row>
    <row r="150" spans="1:16" ht="12.75">
      <c r="A150" s="19" t="s">
        <v>35</v>
      </c>
      <c s="23" t="s">
        <v>376</v>
      </c>
      <c s="23" t="s">
        <v>1049</v>
      </c>
      <c s="19" t="s">
        <v>37</v>
      </c>
      <c s="24" t="s">
        <v>1050</v>
      </c>
      <c s="25" t="s">
        <v>161</v>
      </c>
      <c s="26">
        <v>251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1018</v>
      </c>
    </row>
    <row r="153" spans="1:5" ht="51">
      <c r="A153" t="s">
        <v>44</v>
      </c>
      <c r="E153" s="29" t="s">
        <v>1051</v>
      </c>
    </row>
    <row r="154" spans="1:16" ht="12.75">
      <c r="A154" s="19" t="s">
        <v>35</v>
      </c>
      <c s="23" t="s">
        <v>379</v>
      </c>
      <c s="23" t="s">
        <v>385</v>
      </c>
      <c s="19" t="s">
        <v>37</v>
      </c>
      <c s="24" t="s">
        <v>386</v>
      </c>
      <c s="25" t="s">
        <v>161</v>
      </c>
      <c s="26">
        <v>10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387</v>
      </c>
    </row>
    <row r="156" spans="1:5" ht="12.75">
      <c r="A156" s="30" t="s">
        <v>42</v>
      </c>
      <c r="E156" s="31" t="s">
        <v>1052</v>
      </c>
    </row>
    <row r="157" spans="1:5" ht="38.25">
      <c r="A157" t="s">
        <v>44</v>
      </c>
      <c r="E157" s="29" t="s">
        <v>389</v>
      </c>
    </row>
    <row r="158" spans="1:16" ht="12.75">
      <c r="A158" s="19" t="s">
        <v>35</v>
      </c>
      <c s="23" t="s">
        <v>384</v>
      </c>
      <c s="23" t="s">
        <v>391</v>
      </c>
      <c s="19" t="s">
        <v>37</v>
      </c>
      <c s="24" t="s">
        <v>392</v>
      </c>
      <c s="25" t="s">
        <v>161</v>
      </c>
      <c s="26">
        <v>20.75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393</v>
      </c>
    </row>
    <row r="160" spans="1:5" ht="25.5">
      <c r="A160" s="30" t="s">
        <v>42</v>
      </c>
      <c r="E160" s="31" t="s">
        <v>1053</v>
      </c>
    </row>
    <row r="161" spans="1:5" ht="25.5">
      <c r="A161" t="s">
        <v>44</v>
      </c>
      <c r="E161" s="29" t="s">
        <v>395</v>
      </c>
    </row>
    <row r="162" spans="1:16" ht="12.75">
      <c r="A162" s="19" t="s">
        <v>35</v>
      </c>
      <c s="23" t="s">
        <v>390</v>
      </c>
      <c s="23" t="s">
        <v>397</v>
      </c>
      <c s="19" t="s">
        <v>37</v>
      </c>
      <c s="24" t="s">
        <v>398</v>
      </c>
      <c s="25" t="s">
        <v>161</v>
      </c>
      <c s="26">
        <v>595.25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399</v>
      </c>
    </row>
    <row r="164" spans="1:5" ht="63.75">
      <c r="A164" s="30" t="s">
        <v>42</v>
      </c>
      <c r="E164" s="31" t="s">
        <v>1020</v>
      </c>
    </row>
    <row r="165" spans="1:5" ht="38.25">
      <c r="A165" t="s">
        <v>44</v>
      </c>
      <c r="E165" s="29" t="s">
        <v>400</v>
      </c>
    </row>
    <row r="166" spans="1:16" ht="12.75">
      <c r="A166" s="19" t="s">
        <v>35</v>
      </c>
      <c s="23" t="s">
        <v>396</v>
      </c>
      <c s="23" t="s">
        <v>1054</v>
      </c>
      <c s="19" t="s">
        <v>37</v>
      </c>
      <c s="24" t="s">
        <v>1055</v>
      </c>
      <c s="25" t="s">
        <v>118</v>
      </c>
      <c s="26">
        <v>220.88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1056</v>
      </c>
    </row>
    <row r="168" spans="1:5" ht="38.25">
      <c r="A168" s="30" t="s">
        <v>42</v>
      </c>
      <c r="E168" s="31" t="s">
        <v>1057</v>
      </c>
    </row>
    <row r="169" spans="1:5" ht="102">
      <c r="A169" t="s">
        <v>44</v>
      </c>
      <c r="E169" s="29" t="s">
        <v>1058</v>
      </c>
    </row>
    <row r="170" spans="1:16" ht="12.75">
      <c r="A170" s="19" t="s">
        <v>35</v>
      </c>
      <c s="23" t="s">
        <v>401</v>
      </c>
      <c s="23" t="s">
        <v>1059</v>
      </c>
      <c s="19" t="s">
        <v>37</v>
      </c>
      <c s="24" t="s">
        <v>1060</v>
      </c>
      <c s="25" t="s">
        <v>118</v>
      </c>
      <c s="26">
        <v>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1061</v>
      </c>
    </row>
    <row r="172" spans="1:5" ht="12.75">
      <c r="A172" s="30" t="s">
        <v>42</v>
      </c>
      <c r="E172" s="31" t="s">
        <v>1062</v>
      </c>
    </row>
    <row r="173" spans="1:5" ht="76.5">
      <c r="A173" t="s">
        <v>44</v>
      </c>
      <c r="E173" s="29" t="s">
        <v>1063</v>
      </c>
    </row>
    <row r="174" spans="1:16" ht="12.75">
      <c r="A174" s="19" t="s">
        <v>35</v>
      </c>
      <c s="23" t="s">
        <v>407</v>
      </c>
      <c s="23" t="s">
        <v>402</v>
      </c>
      <c s="19" t="s">
        <v>37</v>
      </c>
      <c s="24" t="s">
        <v>403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404</v>
      </c>
    </row>
    <row r="176" spans="1:5" ht="25.5">
      <c r="A176" s="30" t="s">
        <v>42</v>
      </c>
      <c r="E176" s="31" t="s">
        <v>1064</v>
      </c>
    </row>
    <row r="177" spans="1:5" ht="38.25">
      <c r="A177" t="s">
        <v>44</v>
      </c>
      <c r="E177" s="29" t="s">
        <v>406</v>
      </c>
    </row>
    <row r="178" spans="1:16" ht="12.75">
      <c r="A178" s="19" t="s">
        <v>35</v>
      </c>
      <c s="23" t="s">
        <v>680</v>
      </c>
      <c s="23" t="s">
        <v>194</v>
      </c>
      <c s="19" t="s">
        <v>37</v>
      </c>
      <c s="24" t="s">
        <v>195</v>
      </c>
      <c s="25" t="s">
        <v>135</v>
      </c>
      <c s="26">
        <v>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25.5">
      <c r="A180" s="30" t="s">
        <v>42</v>
      </c>
      <c r="E180" s="31" t="s">
        <v>1065</v>
      </c>
    </row>
    <row r="181" spans="1:5" ht="102">
      <c r="A181" t="s">
        <v>44</v>
      </c>
      <c r="E18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0+O9+O14+O31+O36+O57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1066</v>
      </c>
      <c s="32">
        <f>0+I9+I14+I31+I36+I57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1066</v>
      </c>
      <c s="5"/>
      <c s="14" t="s">
        <v>413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164.16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12.75">
      <c r="A12" s="30" t="s">
        <v>42</v>
      </c>
      <c r="E12" s="31" t="s">
        <v>1067</v>
      </c>
    </row>
    <row r="13" spans="1:5" ht="25.5">
      <c r="A13" t="s">
        <v>44</v>
      </c>
      <c r="E13" s="29" t="s">
        <v>185</v>
      </c>
    </row>
    <row r="14" spans="1:18" ht="12.75" customHeight="1">
      <c r="A14" s="5" t="s">
        <v>33</v>
      </c>
      <c s="5"/>
      <c s="35" t="s">
        <v>19</v>
      </c>
      <c s="5"/>
      <c s="21" t="s">
        <v>115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25.5">
      <c r="A15" s="19" t="s">
        <v>35</v>
      </c>
      <c s="23" t="s">
        <v>13</v>
      </c>
      <c s="23" t="s">
        <v>219</v>
      </c>
      <c s="19" t="s">
        <v>37</v>
      </c>
      <c s="24" t="s">
        <v>220</v>
      </c>
      <c s="25" t="s">
        <v>135</v>
      </c>
      <c s="26">
        <v>86.4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1068</v>
      </c>
    </row>
    <row r="17" spans="1:5" ht="38.25">
      <c r="A17" s="30" t="s">
        <v>42</v>
      </c>
      <c r="E17" s="31" t="s">
        <v>1069</v>
      </c>
    </row>
    <row r="18" spans="1:5" ht="63.75">
      <c r="A18" t="s">
        <v>44</v>
      </c>
      <c r="E18" s="29" t="s">
        <v>223</v>
      </c>
    </row>
    <row r="19" spans="1:16" ht="25.5">
      <c r="A19" s="19" t="s">
        <v>35</v>
      </c>
      <c s="23" t="s">
        <v>12</v>
      </c>
      <c s="23" t="s">
        <v>870</v>
      </c>
      <c s="19" t="s">
        <v>37</v>
      </c>
      <c s="24" t="s">
        <v>871</v>
      </c>
      <c s="25" t="s">
        <v>135</v>
      </c>
      <c s="26">
        <v>30.36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1070</v>
      </c>
    </row>
    <row r="21" spans="1:5" ht="25.5">
      <c r="A21" s="30" t="s">
        <v>42</v>
      </c>
      <c r="E21" s="31" t="s">
        <v>1071</v>
      </c>
    </row>
    <row r="22" spans="1:5" ht="63.75">
      <c r="A22" t="s">
        <v>44</v>
      </c>
      <c r="E22" s="29" t="s">
        <v>223</v>
      </c>
    </row>
    <row r="23" spans="1:16" ht="12.75">
      <c r="A23" s="19" t="s">
        <v>35</v>
      </c>
      <c s="23" t="s">
        <v>23</v>
      </c>
      <c s="23" t="s">
        <v>236</v>
      </c>
      <c s="19" t="s">
        <v>37</v>
      </c>
      <c s="24" t="s">
        <v>237</v>
      </c>
      <c s="25" t="s">
        <v>161</v>
      </c>
      <c s="26">
        <v>35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874</v>
      </c>
    </row>
    <row r="25" spans="1:5" ht="25.5">
      <c r="A25" s="30" t="s">
        <v>42</v>
      </c>
      <c r="E25" s="31" t="s">
        <v>1072</v>
      </c>
    </row>
    <row r="26" spans="1:5" ht="25.5">
      <c r="A26" t="s">
        <v>44</v>
      </c>
      <c r="E26" s="29" t="s">
        <v>240</v>
      </c>
    </row>
    <row r="27" spans="1:16" ht="12.75">
      <c r="A27" s="19" t="s">
        <v>35</v>
      </c>
      <c s="23" t="s">
        <v>25</v>
      </c>
      <c s="23" t="s">
        <v>264</v>
      </c>
      <c s="19" t="s">
        <v>37</v>
      </c>
      <c s="24" t="s">
        <v>265</v>
      </c>
      <c s="25" t="s">
        <v>118</v>
      </c>
      <c s="26">
        <v>288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37</v>
      </c>
    </row>
    <row r="29" spans="1:5" ht="12.75">
      <c r="A29" s="30" t="s">
        <v>42</v>
      </c>
      <c r="E29" s="31" t="s">
        <v>1073</v>
      </c>
    </row>
    <row r="30" spans="1:5" ht="38.25">
      <c r="A30" t="s">
        <v>44</v>
      </c>
      <c r="E30" s="29" t="s">
        <v>267</v>
      </c>
    </row>
    <row r="31" spans="1:18" ht="12.75" customHeight="1">
      <c r="A31" s="5" t="s">
        <v>33</v>
      </c>
      <c s="5"/>
      <c s="35" t="s">
        <v>13</v>
      </c>
      <c s="5"/>
      <c s="21" t="s">
        <v>278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9" t="s">
        <v>35</v>
      </c>
      <c s="23" t="s">
        <v>27</v>
      </c>
      <c s="23" t="s">
        <v>280</v>
      </c>
      <c s="19" t="s">
        <v>37</v>
      </c>
      <c s="24" t="s">
        <v>281</v>
      </c>
      <c s="25" t="s">
        <v>118</v>
      </c>
      <c s="26">
        <v>288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1074</v>
      </c>
    </row>
    <row r="34" spans="1:5" ht="25.5">
      <c r="A34" s="30" t="s">
        <v>42</v>
      </c>
      <c r="E34" s="31" t="s">
        <v>1075</v>
      </c>
    </row>
    <row r="35" spans="1:5" ht="51">
      <c r="A35" t="s">
        <v>44</v>
      </c>
      <c r="E35" s="29" t="s">
        <v>283</v>
      </c>
    </row>
    <row r="36" spans="1:18" ht="12.75" customHeight="1">
      <c r="A36" s="5" t="s">
        <v>33</v>
      </c>
      <c s="5"/>
      <c s="35" t="s">
        <v>25</v>
      </c>
      <c s="5"/>
      <c s="21" t="s">
        <v>290</v>
      </c>
      <c s="5"/>
      <c s="5"/>
      <c s="5"/>
      <c s="36">
        <f>0+Q36</f>
      </c>
      <c r="O36">
        <f>0+R36</f>
      </c>
      <c r="Q36">
        <f>0+I37+I41+I45+I49+I53</f>
      </c>
      <c>
        <f>0+O37+O41+O45+O49+O53</f>
      </c>
    </row>
    <row r="37" spans="1:16" ht="12.75">
      <c r="A37" s="19" t="s">
        <v>35</v>
      </c>
      <c s="23" t="s">
        <v>77</v>
      </c>
      <c s="23" t="s">
        <v>298</v>
      </c>
      <c s="19" t="s">
        <v>37</v>
      </c>
      <c s="24" t="s">
        <v>299</v>
      </c>
      <c s="25" t="s">
        <v>135</v>
      </c>
      <c s="26">
        <v>86.4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930</v>
      </c>
    </row>
    <row r="39" spans="1:5" ht="38.25">
      <c r="A39" s="30" t="s">
        <v>42</v>
      </c>
      <c r="E39" s="31" t="s">
        <v>1076</v>
      </c>
    </row>
    <row r="40" spans="1:5" ht="51">
      <c r="A40" t="s">
        <v>44</v>
      </c>
      <c r="E40" s="29" t="s">
        <v>302</v>
      </c>
    </row>
    <row r="41" spans="1:16" ht="12.75">
      <c r="A41" s="19" t="s">
        <v>35</v>
      </c>
      <c s="23" t="s">
        <v>79</v>
      </c>
      <c s="23" t="s">
        <v>932</v>
      </c>
      <c s="19" t="s">
        <v>37</v>
      </c>
      <c s="24" t="s">
        <v>933</v>
      </c>
      <c s="25" t="s">
        <v>118</v>
      </c>
      <c s="26">
        <v>30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934</v>
      </c>
    </row>
    <row r="43" spans="1:5" ht="25.5">
      <c r="A43" s="30" t="s">
        <v>42</v>
      </c>
      <c r="E43" s="31" t="s">
        <v>1077</v>
      </c>
    </row>
    <row r="44" spans="1:5" ht="38.25">
      <c r="A44" t="s">
        <v>44</v>
      </c>
      <c r="E44" s="29" t="s">
        <v>307</v>
      </c>
    </row>
    <row r="45" spans="1:16" ht="12.75">
      <c r="A45" s="19" t="s">
        <v>35</v>
      </c>
      <c s="23" t="s">
        <v>30</v>
      </c>
      <c s="23" t="s">
        <v>315</v>
      </c>
      <c s="19" t="s">
        <v>37</v>
      </c>
      <c s="24" t="s">
        <v>316</v>
      </c>
      <c s="25" t="s">
        <v>118</v>
      </c>
      <c s="26">
        <v>240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1078</v>
      </c>
    </row>
    <row r="48" spans="1:5" ht="51">
      <c r="A48" t="s">
        <v>44</v>
      </c>
      <c r="E48" s="29" t="s">
        <v>313</v>
      </c>
    </row>
    <row r="49" spans="1:16" ht="12.75">
      <c r="A49" s="19" t="s">
        <v>35</v>
      </c>
      <c s="23" t="s">
        <v>32</v>
      </c>
      <c s="23" t="s">
        <v>937</v>
      </c>
      <c s="19" t="s">
        <v>37</v>
      </c>
      <c s="24" t="s">
        <v>938</v>
      </c>
      <c s="25" t="s">
        <v>118</v>
      </c>
      <c s="26">
        <v>240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939</v>
      </c>
    </row>
    <row r="51" spans="1:5" ht="25.5">
      <c r="A51" s="30" t="s">
        <v>42</v>
      </c>
      <c r="E51" s="31" t="s">
        <v>1079</v>
      </c>
    </row>
    <row r="52" spans="1:5" ht="140.25">
      <c r="A52" t="s">
        <v>44</v>
      </c>
      <c r="E52" s="29" t="s">
        <v>330</v>
      </c>
    </row>
    <row r="53" spans="1:16" ht="12.75">
      <c r="A53" s="19" t="s">
        <v>35</v>
      </c>
      <c s="23" t="s">
        <v>95</v>
      </c>
      <c s="23" t="s">
        <v>941</v>
      </c>
      <c s="19" t="s">
        <v>37</v>
      </c>
      <c s="24" t="s">
        <v>942</v>
      </c>
      <c s="25" t="s">
        <v>118</v>
      </c>
      <c s="26">
        <v>276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943</v>
      </c>
    </row>
    <row r="55" spans="1:5" ht="38.25">
      <c r="A55" s="30" t="s">
        <v>42</v>
      </c>
      <c r="E55" s="31" t="s">
        <v>1080</v>
      </c>
    </row>
    <row r="56" spans="1:5" ht="140.25">
      <c r="A56" t="s">
        <v>44</v>
      </c>
      <c r="E56" s="29" t="s">
        <v>330</v>
      </c>
    </row>
    <row r="57" spans="1:18" ht="12.75" customHeight="1">
      <c r="A57" s="5" t="s">
        <v>33</v>
      </c>
      <c s="5"/>
      <c s="35" t="s">
        <v>30</v>
      </c>
      <c s="5"/>
      <c s="21" t="s">
        <v>158</v>
      </c>
      <c s="5"/>
      <c s="5"/>
      <c s="5"/>
      <c s="36">
        <f>0+Q57</f>
      </c>
      <c r="O57">
        <f>0+R57</f>
      </c>
      <c r="Q57">
        <f>0+I58+I62+I66+I70+I74+I78+I82+I86+I90+I94+I98+I102+I106+I110+I114+I118+I122+I126+I130+I134+I138+I142+I146+I150+I154+I158+I162+I166+I170+I174+I178+I182+I186+I190+I194+I198</f>
      </c>
      <c>
        <f>0+O58+O62+O66+O70+O74+O78+O82+O86+O90+O94+O98+O102+O106+O110+O114+O118+O122+O126+O130+O134+O138+O142+O146+O150+O154+O158+O162+O166+O170+O174+O178+O182+O186+O190+O194+O198</f>
      </c>
    </row>
    <row r="58" spans="1:16" ht="25.5">
      <c r="A58" s="19" t="s">
        <v>35</v>
      </c>
      <c s="23" t="s">
        <v>101</v>
      </c>
      <c s="23" t="s">
        <v>414</v>
      </c>
      <c s="19" t="s">
        <v>37</v>
      </c>
      <c s="24" t="s">
        <v>415</v>
      </c>
      <c s="25" t="s">
        <v>161</v>
      </c>
      <c s="26">
        <v>122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51">
      <c r="A60" s="30" t="s">
        <v>42</v>
      </c>
      <c r="E60" s="31" t="s">
        <v>1081</v>
      </c>
    </row>
    <row r="61" spans="1:5" ht="76.5">
      <c r="A61" t="s">
        <v>44</v>
      </c>
      <c r="E61" s="29" t="s">
        <v>417</v>
      </c>
    </row>
    <row r="62" spans="1:16" ht="12.75">
      <c r="A62" s="19" t="s">
        <v>35</v>
      </c>
      <c s="23" t="s">
        <v>165</v>
      </c>
      <c s="23" t="s">
        <v>418</v>
      </c>
      <c s="19" t="s">
        <v>37</v>
      </c>
      <c s="24" t="s">
        <v>419</v>
      </c>
      <c s="25" t="s">
        <v>161</v>
      </c>
      <c s="26">
        <v>122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51">
      <c r="A64" s="30" t="s">
        <v>42</v>
      </c>
      <c r="E64" s="31" t="s">
        <v>1081</v>
      </c>
    </row>
    <row r="65" spans="1:5" ht="38.25">
      <c r="A65" t="s">
        <v>44</v>
      </c>
      <c r="E65" s="29" t="s">
        <v>164</v>
      </c>
    </row>
    <row r="66" spans="1:16" ht="12.75">
      <c r="A66" s="19" t="s">
        <v>35</v>
      </c>
      <c s="23" t="s">
        <v>170</v>
      </c>
      <c s="23" t="s">
        <v>420</v>
      </c>
      <c s="19" t="s">
        <v>421</v>
      </c>
      <c s="24" t="s">
        <v>422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423</v>
      </c>
    </row>
    <row r="68" spans="1:5" ht="12.75">
      <c r="A68" s="30" t="s">
        <v>42</v>
      </c>
      <c r="E68" s="31" t="s">
        <v>58</v>
      </c>
    </row>
    <row r="69" spans="1:5" ht="25.5">
      <c r="A69" t="s">
        <v>44</v>
      </c>
      <c r="E69" s="29" t="s">
        <v>424</v>
      </c>
    </row>
    <row r="70" spans="1:16" ht="25.5">
      <c r="A70" s="19" t="s">
        <v>35</v>
      </c>
      <c s="23" t="s">
        <v>175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427</v>
      </c>
    </row>
    <row r="73" spans="1:5" ht="63.75">
      <c r="A73" t="s">
        <v>44</v>
      </c>
      <c r="E73" s="29" t="s">
        <v>428</v>
      </c>
    </row>
    <row r="74" spans="1:16" ht="12.75">
      <c r="A74" s="19" t="s">
        <v>35</v>
      </c>
      <c s="23" t="s">
        <v>272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25.5">
      <c r="A76" s="30" t="s">
        <v>42</v>
      </c>
      <c r="E76" s="31" t="s">
        <v>427</v>
      </c>
    </row>
    <row r="77" spans="1:5" ht="25.5">
      <c r="A77" t="s">
        <v>44</v>
      </c>
      <c r="E77" s="29" t="s">
        <v>174</v>
      </c>
    </row>
    <row r="78" spans="1:16" ht="12.75">
      <c r="A78" s="19" t="s">
        <v>35</v>
      </c>
      <c s="23" t="s">
        <v>279</v>
      </c>
      <c s="23" t="s">
        <v>431</v>
      </c>
      <c s="19" t="s">
        <v>421</v>
      </c>
      <c s="24" t="s">
        <v>432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433</v>
      </c>
    </row>
    <row r="80" spans="1:5" ht="12.75">
      <c r="A80" s="30" t="s">
        <v>42</v>
      </c>
      <c r="E80" s="31" t="s">
        <v>58</v>
      </c>
    </row>
    <row r="81" spans="1:5" ht="25.5">
      <c r="A81" t="s">
        <v>44</v>
      </c>
      <c r="E81" s="29" t="s">
        <v>434</v>
      </c>
    </row>
    <row r="82" spans="1:16" ht="12.75">
      <c r="A82" s="19" t="s">
        <v>35</v>
      </c>
      <c s="23" t="s">
        <v>284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437</v>
      </c>
    </row>
    <row r="85" spans="1:5" ht="63.75">
      <c r="A85" t="s">
        <v>44</v>
      </c>
      <c r="E85" s="29" t="s">
        <v>428</v>
      </c>
    </row>
    <row r="86" spans="1:16" ht="12.75">
      <c r="A86" s="19" t="s">
        <v>35</v>
      </c>
      <c s="23" t="s">
        <v>291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25.5">
      <c r="A88" s="30" t="s">
        <v>42</v>
      </c>
      <c r="E88" s="31" t="s">
        <v>437</v>
      </c>
    </row>
    <row r="89" spans="1:5" ht="25.5">
      <c r="A89" t="s">
        <v>44</v>
      </c>
      <c r="E89" s="29" t="s">
        <v>174</v>
      </c>
    </row>
    <row r="90" spans="1:16" ht="12.75">
      <c r="A90" s="19" t="s">
        <v>35</v>
      </c>
      <c s="23" t="s">
        <v>297</v>
      </c>
      <c s="23" t="s">
        <v>440</v>
      </c>
      <c s="19" t="s">
        <v>421</v>
      </c>
      <c s="24" t="s">
        <v>441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433</v>
      </c>
    </row>
    <row r="92" spans="1:5" ht="12.75">
      <c r="A92" s="30" t="s">
        <v>42</v>
      </c>
      <c r="E92" s="31" t="s">
        <v>58</v>
      </c>
    </row>
    <row r="93" spans="1:5" ht="25.5">
      <c r="A93" t="s">
        <v>44</v>
      </c>
      <c r="E93" s="29" t="s">
        <v>434</v>
      </c>
    </row>
    <row r="94" spans="1:16" ht="12.75">
      <c r="A94" s="19" t="s">
        <v>35</v>
      </c>
      <c s="23" t="s">
        <v>303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63.75">
      <c r="A96" s="30" t="s">
        <v>42</v>
      </c>
      <c r="E96" s="31" t="s">
        <v>444</v>
      </c>
    </row>
    <row r="97" spans="1:5" ht="38.25">
      <c r="A97" t="s">
        <v>44</v>
      </c>
      <c r="E97" s="29" t="s">
        <v>445</v>
      </c>
    </row>
    <row r="98" spans="1:16" ht="12.75">
      <c r="A98" s="19" t="s">
        <v>35</v>
      </c>
      <c s="23" t="s">
        <v>308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51">
      <c r="A100" s="30" t="s">
        <v>42</v>
      </c>
      <c r="E100" s="31" t="s">
        <v>448</v>
      </c>
    </row>
    <row r="101" spans="1:5" ht="25.5">
      <c r="A101" t="s">
        <v>44</v>
      </c>
      <c r="E101" s="29" t="s">
        <v>449</v>
      </c>
    </row>
    <row r="102" spans="1:16" ht="12.75">
      <c r="A102" s="19" t="s">
        <v>35</v>
      </c>
      <c s="23" t="s">
        <v>314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452</v>
      </c>
    </row>
    <row r="105" spans="1:5" ht="76.5">
      <c r="A105" t="s">
        <v>44</v>
      </c>
      <c r="E105" s="29" t="s">
        <v>453</v>
      </c>
    </row>
    <row r="106" spans="1:16" ht="12.75">
      <c r="A106" s="19" t="s">
        <v>35</v>
      </c>
      <c s="23" t="s">
        <v>319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452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325</v>
      </c>
      <c s="23" t="s">
        <v>457</v>
      </c>
      <c s="19" t="s">
        <v>421</v>
      </c>
      <c s="24" t="s">
        <v>458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12.75">
      <c r="A114" s="19" t="s">
        <v>35</v>
      </c>
      <c s="23" t="s">
        <v>331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25.5">
      <c r="A116" s="30" t="s">
        <v>42</v>
      </c>
      <c r="E116" s="31" t="s">
        <v>462</v>
      </c>
    </row>
    <row r="117" spans="1:5" ht="76.5">
      <c r="A117" t="s">
        <v>44</v>
      </c>
      <c r="E117" s="29" t="s">
        <v>453</v>
      </c>
    </row>
    <row r="118" spans="1:16" ht="12.75">
      <c r="A118" s="19" t="s">
        <v>35</v>
      </c>
      <c s="23" t="s">
        <v>336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25.5">
      <c r="A120" s="30" t="s">
        <v>42</v>
      </c>
      <c r="E120" s="31" t="s">
        <v>462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341</v>
      </c>
      <c s="23" t="s">
        <v>465</v>
      </c>
      <c s="19" t="s">
        <v>421</v>
      </c>
      <c s="24" t="s">
        <v>466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346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25.5">
      <c r="A128" s="30" t="s">
        <v>42</v>
      </c>
      <c r="E128" s="31" t="s">
        <v>469</v>
      </c>
    </row>
    <row r="129" spans="1:5" ht="76.5">
      <c r="A129" t="s">
        <v>44</v>
      </c>
      <c r="E129" s="29" t="s">
        <v>453</v>
      </c>
    </row>
    <row r="130" spans="1:16" ht="12.75">
      <c r="A130" s="19" t="s">
        <v>35</v>
      </c>
      <c s="23" t="s">
        <v>352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25.5">
      <c r="A132" s="30" t="s">
        <v>42</v>
      </c>
      <c r="E132" s="31" t="s">
        <v>469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357</v>
      </c>
      <c s="23" t="s">
        <v>472</v>
      </c>
      <c s="19" t="s">
        <v>421</v>
      </c>
      <c s="24" t="s">
        <v>473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  <row r="138" spans="1:16" ht="12.75">
      <c r="A138" s="19" t="s">
        <v>35</v>
      </c>
      <c s="23" t="s">
        <v>363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452</v>
      </c>
    </row>
    <row r="141" spans="1:5" ht="63.75">
      <c r="A141" t="s">
        <v>44</v>
      </c>
      <c r="E141" s="29" t="s">
        <v>476</v>
      </c>
    </row>
    <row r="142" spans="1:16" ht="12.75">
      <c r="A142" s="19" t="s">
        <v>35</v>
      </c>
      <c s="23" t="s">
        <v>368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25.5">
      <c r="A144" s="30" t="s">
        <v>42</v>
      </c>
      <c r="E144" s="31" t="s">
        <v>452</v>
      </c>
    </row>
    <row r="145" spans="1:5" ht="25.5">
      <c r="A145" t="s">
        <v>44</v>
      </c>
      <c r="E145" s="29" t="s">
        <v>456</v>
      </c>
    </row>
    <row r="146" spans="1:16" ht="12.75">
      <c r="A146" s="19" t="s">
        <v>35</v>
      </c>
      <c s="23" t="s">
        <v>370</v>
      </c>
      <c s="23" t="s">
        <v>479</v>
      </c>
      <c s="19" t="s">
        <v>421</v>
      </c>
      <c s="24" t="s">
        <v>480</v>
      </c>
      <c s="25" t="s">
        <v>39</v>
      </c>
      <c s="26">
        <v>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433</v>
      </c>
    </row>
    <row r="148" spans="1:5" ht="12.75">
      <c r="A148" s="30" t="s">
        <v>42</v>
      </c>
      <c r="E148" s="31" t="s">
        <v>58</v>
      </c>
    </row>
    <row r="149" spans="1:5" ht="25.5">
      <c r="A149" t="s">
        <v>44</v>
      </c>
      <c r="E149" s="29" t="s">
        <v>459</v>
      </c>
    </row>
    <row r="150" spans="1:16" ht="12.75">
      <c r="A150" s="19" t="s">
        <v>35</v>
      </c>
      <c s="23" t="s">
        <v>376</v>
      </c>
      <c s="23" t="s">
        <v>481</v>
      </c>
      <c s="19" t="s">
        <v>37</v>
      </c>
      <c s="24" t="s">
        <v>482</v>
      </c>
      <c s="25" t="s">
        <v>90</v>
      </c>
      <c s="26">
        <v>30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1082</v>
      </c>
    </row>
    <row r="153" spans="1:5" ht="63.75">
      <c r="A153" t="s">
        <v>44</v>
      </c>
      <c r="E153" s="29" t="s">
        <v>476</v>
      </c>
    </row>
    <row r="154" spans="1:16" ht="12.75">
      <c r="A154" s="19" t="s">
        <v>35</v>
      </c>
      <c s="23" t="s">
        <v>379</v>
      </c>
      <c s="23" t="s">
        <v>484</v>
      </c>
      <c s="19" t="s">
        <v>37</v>
      </c>
      <c s="24" t="s">
        <v>485</v>
      </c>
      <c s="25" t="s">
        <v>90</v>
      </c>
      <c s="26">
        <v>30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1082</v>
      </c>
    </row>
    <row r="157" spans="1:5" ht="25.5">
      <c r="A157" t="s">
        <v>44</v>
      </c>
      <c r="E157" s="29" t="s">
        <v>456</v>
      </c>
    </row>
    <row r="158" spans="1:16" ht="12.75">
      <c r="A158" s="19" t="s">
        <v>35</v>
      </c>
      <c s="23" t="s">
        <v>384</v>
      </c>
      <c s="23" t="s">
        <v>486</v>
      </c>
      <c s="19" t="s">
        <v>421</v>
      </c>
      <c s="24" t="s">
        <v>487</v>
      </c>
      <c s="25" t="s">
        <v>39</v>
      </c>
      <c s="26">
        <v>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433</v>
      </c>
    </row>
    <row r="160" spans="1:5" ht="12.75">
      <c r="A160" s="30" t="s">
        <v>42</v>
      </c>
      <c r="E160" s="31" t="s">
        <v>58</v>
      </c>
    </row>
    <row r="161" spans="1:5" ht="25.5">
      <c r="A161" t="s">
        <v>44</v>
      </c>
      <c r="E161" s="29" t="s">
        <v>459</v>
      </c>
    </row>
    <row r="162" spans="1:16" ht="25.5">
      <c r="A162" s="19" t="s">
        <v>35</v>
      </c>
      <c s="23" t="s">
        <v>390</v>
      </c>
      <c s="23" t="s">
        <v>488</v>
      </c>
      <c s="19" t="s">
        <v>37</v>
      </c>
      <c s="24" t="s">
        <v>489</v>
      </c>
      <c s="25" t="s">
        <v>90</v>
      </c>
      <c s="26">
        <v>62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1083</v>
      </c>
    </row>
    <row r="165" spans="1:5" ht="63.75">
      <c r="A165" t="s">
        <v>44</v>
      </c>
      <c r="E165" s="29" t="s">
        <v>476</v>
      </c>
    </row>
    <row r="166" spans="1:16" ht="12.75">
      <c r="A166" s="19" t="s">
        <v>35</v>
      </c>
      <c s="23" t="s">
        <v>396</v>
      </c>
      <c s="23" t="s">
        <v>491</v>
      </c>
      <c s="19" t="s">
        <v>37</v>
      </c>
      <c s="24" t="s">
        <v>492</v>
      </c>
      <c s="25" t="s">
        <v>90</v>
      </c>
      <c s="26">
        <v>62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42</v>
      </c>
      <c r="E168" s="31" t="s">
        <v>1083</v>
      </c>
    </row>
    <row r="169" spans="1:5" ht="25.5">
      <c r="A169" t="s">
        <v>44</v>
      </c>
      <c r="E169" s="29" t="s">
        <v>456</v>
      </c>
    </row>
    <row r="170" spans="1:16" ht="12.75">
      <c r="A170" s="19" t="s">
        <v>35</v>
      </c>
      <c s="23" t="s">
        <v>401</v>
      </c>
      <c s="23" t="s">
        <v>493</v>
      </c>
      <c s="19" t="s">
        <v>421</v>
      </c>
      <c s="24" t="s">
        <v>494</v>
      </c>
      <c s="25" t="s">
        <v>39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433</v>
      </c>
    </row>
    <row r="172" spans="1:5" ht="12.75">
      <c r="A172" s="30" t="s">
        <v>42</v>
      </c>
      <c r="E172" s="31" t="s">
        <v>58</v>
      </c>
    </row>
    <row r="173" spans="1:5" ht="25.5">
      <c r="A173" t="s">
        <v>44</v>
      </c>
      <c r="E173" s="29" t="s">
        <v>459</v>
      </c>
    </row>
    <row r="174" spans="1:16" ht="12.75">
      <c r="A174" s="19" t="s">
        <v>35</v>
      </c>
      <c s="23" t="s">
        <v>407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497</v>
      </c>
    </row>
    <row r="177" spans="1:5" ht="63.75">
      <c r="A177" t="s">
        <v>44</v>
      </c>
      <c r="E177" s="29" t="s">
        <v>476</v>
      </c>
    </row>
    <row r="178" spans="1:16" ht="12.75">
      <c r="A178" s="19" t="s">
        <v>35</v>
      </c>
      <c s="23" t="s">
        <v>680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12.75">
      <c r="A180" s="30" t="s">
        <v>42</v>
      </c>
      <c r="E180" s="31" t="s">
        <v>497</v>
      </c>
    </row>
    <row r="181" spans="1:5" ht="25.5">
      <c r="A181" t="s">
        <v>44</v>
      </c>
      <c r="E181" s="29" t="s">
        <v>456</v>
      </c>
    </row>
    <row r="182" spans="1:16" ht="12.75">
      <c r="A182" s="19" t="s">
        <v>35</v>
      </c>
      <c s="23" t="s">
        <v>685</v>
      </c>
      <c s="23" t="s">
        <v>500</v>
      </c>
      <c s="19" t="s">
        <v>421</v>
      </c>
      <c s="24" t="s">
        <v>501</v>
      </c>
      <c s="25" t="s">
        <v>39</v>
      </c>
      <c s="26">
        <v>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433</v>
      </c>
    </row>
    <row r="184" spans="1:5" ht="12.75">
      <c r="A184" s="30" t="s">
        <v>42</v>
      </c>
      <c r="E184" s="31" t="s">
        <v>58</v>
      </c>
    </row>
    <row r="185" spans="1:5" ht="25.5">
      <c r="A185" t="s">
        <v>44</v>
      </c>
      <c r="E185" s="29" t="s">
        <v>459</v>
      </c>
    </row>
    <row r="186" spans="1:16" ht="12.75">
      <c r="A186" s="19" t="s">
        <v>35</v>
      </c>
      <c s="23" t="s">
        <v>690</v>
      </c>
      <c s="23" t="s">
        <v>1084</v>
      </c>
      <c s="19" t="s">
        <v>37</v>
      </c>
      <c s="24" t="s">
        <v>1085</v>
      </c>
      <c s="25" t="s">
        <v>161</v>
      </c>
      <c s="26">
        <v>60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1086</v>
      </c>
    </row>
    <row r="188" spans="1:5" ht="25.5">
      <c r="A188" s="30" t="s">
        <v>42</v>
      </c>
      <c r="E188" s="31" t="s">
        <v>1087</v>
      </c>
    </row>
    <row r="189" spans="1:5" ht="38.25">
      <c r="A189" t="s">
        <v>44</v>
      </c>
      <c r="E189" s="29" t="s">
        <v>389</v>
      </c>
    </row>
    <row r="190" spans="1:16" ht="12.75">
      <c r="A190" s="19" t="s">
        <v>35</v>
      </c>
      <c s="23" t="s">
        <v>695</v>
      </c>
      <c s="23" t="s">
        <v>950</v>
      </c>
      <c s="19" t="s">
        <v>37</v>
      </c>
      <c s="24" t="s">
        <v>951</v>
      </c>
      <c s="25" t="s">
        <v>161</v>
      </c>
      <c s="26">
        <v>35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25.5">
      <c r="A192" s="30" t="s">
        <v>42</v>
      </c>
      <c r="E192" s="31" t="s">
        <v>1088</v>
      </c>
    </row>
    <row r="193" spans="1:5" ht="25.5">
      <c r="A193" t="s">
        <v>44</v>
      </c>
      <c r="E193" s="29" t="s">
        <v>395</v>
      </c>
    </row>
    <row r="194" spans="1:16" ht="12.75">
      <c r="A194" s="19" t="s">
        <v>35</v>
      </c>
      <c s="23" t="s">
        <v>700</v>
      </c>
      <c s="23" t="s">
        <v>953</v>
      </c>
      <c s="19" t="s">
        <v>37</v>
      </c>
      <c s="24" t="s">
        <v>954</v>
      </c>
      <c s="25" t="s">
        <v>161</v>
      </c>
      <c s="26">
        <v>35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955</v>
      </c>
    </row>
    <row r="196" spans="1:5" ht="12.75">
      <c r="A196" s="30" t="s">
        <v>42</v>
      </c>
      <c r="E196" s="31" t="s">
        <v>1089</v>
      </c>
    </row>
    <row r="197" spans="1:5" ht="38.25">
      <c r="A197" t="s">
        <v>44</v>
      </c>
      <c r="E197" s="29" t="s">
        <v>400</v>
      </c>
    </row>
    <row r="198" spans="1:16" ht="12.75">
      <c r="A198" s="19" t="s">
        <v>35</v>
      </c>
      <c s="23" t="s">
        <v>704</v>
      </c>
      <c s="23" t="s">
        <v>1059</v>
      </c>
      <c s="19" t="s">
        <v>37</v>
      </c>
      <c s="24" t="s">
        <v>1060</v>
      </c>
      <c s="25" t="s">
        <v>118</v>
      </c>
      <c s="26">
        <v>30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1090</v>
      </c>
    </row>
    <row r="200" spans="1:5" ht="25.5">
      <c r="A200" s="30" t="s">
        <v>42</v>
      </c>
      <c r="E200" s="31" t="s">
        <v>1091</v>
      </c>
    </row>
    <row r="201" spans="1:5" ht="76.5">
      <c r="A201" t="s">
        <v>44</v>
      </c>
      <c r="E201" s="29" t="s">
        <v>1063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0+O9+O22+O55+O108+O133+O178+O183+O200+O225+O242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1092</v>
      </c>
      <c s="32">
        <f>0+I9+I22+I55+I108+I133+I178+I183+I200+I225+I242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1092</v>
      </c>
      <c s="5"/>
      <c s="14" t="s">
        <v>1093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210</v>
      </c>
      <c s="19" t="s">
        <v>37</v>
      </c>
      <c s="24" t="s">
        <v>211</v>
      </c>
      <c s="25" t="s">
        <v>110</v>
      </c>
      <c s="26">
        <v>318.915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212</v>
      </c>
    </row>
    <row r="12" spans="1:5" ht="51">
      <c r="A12" s="30" t="s">
        <v>42</v>
      </c>
      <c r="E12" s="31" t="s">
        <v>1094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1095</v>
      </c>
      <c s="19" t="s">
        <v>37</v>
      </c>
      <c s="24" t="s">
        <v>1096</v>
      </c>
      <c s="25" t="s">
        <v>135</v>
      </c>
      <c s="26">
        <v>133.2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1097</v>
      </c>
    </row>
    <row r="25" spans="1:5" ht="51">
      <c r="A25" s="30" t="s">
        <v>42</v>
      </c>
      <c r="E25" s="31" t="s">
        <v>1098</v>
      </c>
    </row>
    <row r="26" spans="1:5" ht="369.75">
      <c r="A26" t="s">
        <v>44</v>
      </c>
      <c r="E26" s="29" t="s">
        <v>245</v>
      </c>
    </row>
    <row r="27" spans="1:16" ht="12.75">
      <c r="A27" s="19" t="s">
        <v>35</v>
      </c>
      <c s="23" t="s">
        <v>25</v>
      </c>
      <c s="23" t="s">
        <v>241</v>
      </c>
      <c s="19" t="s">
        <v>37</v>
      </c>
      <c s="24" t="s">
        <v>242</v>
      </c>
      <c s="25" t="s">
        <v>135</v>
      </c>
      <c s="26">
        <v>68.1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1099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37</v>
      </c>
      <c s="24" t="s">
        <v>521</v>
      </c>
      <c s="25" t="s">
        <v>135</v>
      </c>
      <c s="26">
        <v>74.25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1100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246</v>
      </c>
      <c s="19" t="s">
        <v>37</v>
      </c>
      <c s="24" t="s">
        <v>247</v>
      </c>
      <c s="25" t="s">
        <v>135</v>
      </c>
      <c s="26">
        <v>133.2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1101</v>
      </c>
    </row>
    <row r="37" spans="1:5" ht="12.75">
      <c r="A37" s="30" t="s">
        <v>42</v>
      </c>
      <c r="E37" s="31" t="s">
        <v>1102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25.512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1103</v>
      </c>
    </row>
    <row r="41" spans="1:5" ht="51">
      <c r="A41" s="30" t="s">
        <v>42</v>
      </c>
      <c r="E41" s="31" t="s">
        <v>1104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133.2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1105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25.512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1106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1107</v>
      </c>
      <c s="19" t="s">
        <v>37</v>
      </c>
      <c s="24" t="s">
        <v>1108</v>
      </c>
      <c s="25" t="s">
        <v>135</v>
      </c>
      <c s="26">
        <v>133.2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1109</v>
      </c>
    </row>
    <row r="53" spans="1:5" ht="51">
      <c r="A53" s="30" t="s">
        <v>42</v>
      </c>
      <c r="E53" s="31" t="s">
        <v>1098</v>
      </c>
    </row>
    <row r="54" spans="1:5" ht="229.5">
      <c r="A54" t="s">
        <v>44</v>
      </c>
      <c r="E54" s="29" t="s">
        <v>1110</v>
      </c>
    </row>
    <row r="55" spans="1:18" ht="12.75" customHeight="1">
      <c r="A55" s="5" t="s">
        <v>33</v>
      </c>
      <c s="5"/>
      <c s="35" t="s">
        <v>13</v>
      </c>
      <c s="5"/>
      <c s="21" t="s">
        <v>278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11.928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1111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0.452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1112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280</v>
      </c>
      <c s="19" t="s">
        <v>68</v>
      </c>
      <c s="24" t="s">
        <v>281</v>
      </c>
      <c s="25" t="s">
        <v>118</v>
      </c>
      <c s="26">
        <v>203.4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1113</v>
      </c>
    </row>
    <row r="67" spans="1:5" ht="51">
      <c r="A67" t="s">
        <v>44</v>
      </c>
      <c r="E67" s="29" t="s">
        <v>283</v>
      </c>
    </row>
    <row r="68" spans="1:16" ht="12.75">
      <c r="A68" s="19" t="s">
        <v>35</v>
      </c>
      <c s="23" t="s">
        <v>175</v>
      </c>
      <c s="23" t="s">
        <v>280</v>
      </c>
      <c s="19" t="s">
        <v>71</v>
      </c>
      <c s="24" t="s">
        <v>281</v>
      </c>
      <c s="25" t="s">
        <v>118</v>
      </c>
      <c s="26">
        <v>136.5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76.5">
      <c r="A70" s="30" t="s">
        <v>42</v>
      </c>
      <c r="E70" s="31" t="s">
        <v>1114</v>
      </c>
    </row>
    <row r="71" spans="1:5" ht="51">
      <c r="A71" t="s">
        <v>44</v>
      </c>
      <c r="E71" s="29" t="s">
        <v>283</v>
      </c>
    </row>
    <row r="72" spans="1:16" ht="12.75">
      <c r="A72" s="19" t="s">
        <v>35</v>
      </c>
      <c s="23" t="s">
        <v>272</v>
      </c>
      <c s="23" t="s">
        <v>561</v>
      </c>
      <c s="19" t="s">
        <v>37</v>
      </c>
      <c s="24" t="s">
        <v>562</v>
      </c>
      <c s="25" t="s">
        <v>110</v>
      </c>
      <c s="26">
        <v>10.88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1115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279</v>
      </c>
      <c s="23" t="s">
        <v>566</v>
      </c>
      <c s="19" t="s">
        <v>37</v>
      </c>
      <c s="24" t="s">
        <v>567</v>
      </c>
      <c s="25" t="s">
        <v>118</v>
      </c>
      <c s="26">
        <v>128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1116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284</v>
      </c>
      <c s="23" t="s">
        <v>579</v>
      </c>
      <c s="19" t="s">
        <v>37</v>
      </c>
      <c s="24" t="s">
        <v>580</v>
      </c>
      <c s="25" t="s">
        <v>161</v>
      </c>
      <c s="26">
        <v>128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1117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291</v>
      </c>
      <c s="23" t="s">
        <v>584</v>
      </c>
      <c s="19" t="s">
        <v>37</v>
      </c>
      <c s="24" t="s">
        <v>585</v>
      </c>
      <c s="25" t="s">
        <v>161</v>
      </c>
      <c s="26">
        <v>160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1118</v>
      </c>
    </row>
    <row r="86" spans="1:5" ht="25.5">
      <c r="A86" s="30" t="s">
        <v>42</v>
      </c>
      <c r="E86" s="31" t="s">
        <v>1119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297</v>
      </c>
      <c s="23" t="s">
        <v>587</v>
      </c>
      <c s="19" t="s">
        <v>37</v>
      </c>
      <c s="24" t="s">
        <v>588</v>
      </c>
      <c s="25" t="s">
        <v>135</v>
      </c>
      <c s="26">
        <v>18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1120</v>
      </c>
    </row>
    <row r="90" spans="1:5" ht="12.75">
      <c r="A90" s="30" t="s">
        <v>42</v>
      </c>
      <c r="E90" s="31" t="s">
        <v>1121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303</v>
      </c>
      <c s="23" t="s">
        <v>592</v>
      </c>
      <c s="19" t="s">
        <v>37</v>
      </c>
      <c s="24" t="s">
        <v>593</v>
      </c>
      <c s="25" t="s">
        <v>110</v>
      </c>
      <c s="26">
        <v>3.6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1122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308</v>
      </c>
      <c s="23" t="s">
        <v>597</v>
      </c>
      <c s="19" t="s">
        <v>37</v>
      </c>
      <c s="24" t="s">
        <v>598</v>
      </c>
      <c s="25" t="s">
        <v>135</v>
      </c>
      <c s="26">
        <v>45.216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1123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314</v>
      </c>
      <c s="23" t="s">
        <v>1124</v>
      </c>
      <c s="19" t="s">
        <v>37</v>
      </c>
      <c s="24" t="s">
        <v>1125</v>
      </c>
      <c s="25" t="s">
        <v>90</v>
      </c>
      <c s="26">
        <v>528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1126</v>
      </c>
    </row>
    <row r="102" spans="1:5" ht="51">
      <c r="A102" s="30" t="s">
        <v>42</v>
      </c>
      <c r="E102" s="31" t="s">
        <v>1127</v>
      </c>
    </row>
    <row r="103" spans="1:5" ht="63.75">
      <c r="A103" t="s">
        <v>44</v>
      </c>
      <c r="E103" s="29" t="s">
        <v>1128</v>
      </c>
    </row>
    <row r="104" spans="1:16" ht="25.5">
      <c r="A104" s="19" t="s">
        <v>35</v>
      </c>
      <c s="23" t="s">
        <v>319</v>
      </c>
      <c s="23" t="s">
        <v>1129</v>
      </c>
      <c s="19" t="s">
        <v>37</v>
      </c>
      <c s="24" t="s">
        <v>1130</v>
      </c>
      <c s="25" t="s">
        <v>90</v>
      </c>
      <c s="26">
        <v>339.68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1131</v>
      </c>
    </row>
    <row r="106" spans="1:5" ht="51">
      <c r="A106" s="30" t="s">
        <v>42</v>
      </c>
      <c r="E106" s="31" t="s">
        <v>1132</v>
      </c>
    </row>
    <row r="107" spans="1:5" ht="63.75">
      <c r="A107" t="s">
        <v>44</v>
      </c>
      <c r="E107" s="29" t="s">
        <v>1128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325</v>
      </c>
      <c s="23" t="s">
        <v>608</v>
      </c>
      <c s="19" t="s">
        <v>37</v>
      </c>
      <c s="24" t="s">
        <v>609</v>
      </c>
      <c s="25" t="s">
        <v>610</v>
      </c>
      <c s="26">
        <v>424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1133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331</v>
      </c>
      <c s="23" t="s">
        <v>613</v>
      </c>
      <c s="19" t="s">
        <v>37</v>
      </c>
      <c s="24" t="s">
        <v>614</v>
      </c>
      <c s="25" t="s">
        <v>135</v>
      </c>
      <c s="26">
        <v>19.875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1134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336</v>
      </c>
      <c s="23" t="s">
        <v>618</v>
      </c>
      <c s="19" t="s">
        <v>37</v>
      </c>
      <c s="24" t="s">
        <v>619</v>
      </c>
      <c s="25" t="s">
        <v>110</v>
      </c>
      <c s="26">
        <v>3.582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1135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341</v>
      </c>
      <c s="23" t="s">
        <v>632</v>
      </c>
      <c s="19" t="s">
        <v>37</v>
      </c>
      <c s="24" t="s">
        <v>633</v>
      </c>
      <c s="25" t="s">
        <v>135</v>
      </c>
      <c s="26">
        <v>156.074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1136</v>
      </c>
    </row>
    <row r="123" spans="1:5" ht="89.25">
      <c r="A123" s="30" t="s">
        <v>42</v>
      </c>
      <c r="E123" s="31" t="s">
        <v>1137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346</v>
      </c>
      <c s="23" t="s">
        <v>637</v>
      </c>
      <c s="19" t="s">
        <v>37</v>
      </c>
      <c s="24" t="s">
        <v>638</v>
      </c>
      <c s="25" t="s">
        <v>110</v>
      </c>
      <c s="26">
        <v>21.6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1138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352</v>
      </c>
      <c s="23" t="s">
        <v>1139</v>
      </c>
      <c s="19" t="s">
        <v>37</v>
      </c>
      <c s="24" t="s">
        <v>1140</v>
      </c>
      <c s="25" t="s">
        <v>110</v>
      </c>
      <c s="26">
        <v>1.976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1141</v>
      </c>
    </row>
    <row r="131" spans="1:5" ht="51">
      <c r="A131" s="30" t="s">
        <v>42</v>
      </c>
      <c r="E131" s="31" t="s">
        <v>1142</v>
      </c>
    </row>
    <row r="132" spans="1:5" ht="267.75">
      <c r="A132" t="s">
        <v>44</v>
      </c>
      <c r="E132" s="29" t="s">
        <v>1143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0+I134+I138+I142+I146+I150+I154+I158+I162+I166+I170+I174</f>
      </c>
      <c>
        <f>0+O134+O138+O142+O146+O150+O154+O158+O162+O166+O170+O174</f>
      </c>
    </row>
    <row r="134" spans="1:16" ht="12.75">
      <c r="A134" s="19" t="s">
        <v>35</v>
      </c>
      <c s="23" t="s">
        <v>357</v>
      </c>
      <c s="23" t="s">
        <v>649</v>
      </c>
      <c s="19" t="s">
        <v>37</v>
      </c>
      <c s="24" t="s">
        <v>650</v>
      </c>
      <c s="25" t="s">
        <v>135</v>
      </c>
      <c s="26">
        <v>260.132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1144</v>
      </c>
    </row>
    <row r="136" spans="1:5" ht="63.75">
      <c r="A136" s="30" t="s">
        <v>42</v>
      </c>
      <c r="E136" s="31" t="s">
        <v>1145</v>
      </c>
    </row>
    <row r="137" spans="1:5" ht="395.25">
      <c r="A137" t="s">
        <v>44</v>
      </c>
      <c r="E137" s="29" t="s">
        <v>636</v>
      </c>
    </row>
    <row r="138" spans="1:16" ht="12.75">
      <c r="A138" s="19" t="s">
        <v>35</v>
      </c>
      <c s="23" t="s">
        <v>363</v>
      </c>
      <c s="23" t="s">
        <v>653</v>
      </c>
      <c s="19" t="s">
        <v>37</v>
      </c>
      <c s="24" t="s">
        <v>654</v>
      </c>
      <c s="25" t="s">
        <v>110</v>
      </c>
      <c s="26">
        <v>46.818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12.75">
      <c r="A140" s="30" t="s">
        <v>42</v>
      </c>
      <c r="E140" s="31" t="s">
        <v>1146</v>
      </c>
    </row>
    <row r="141" spans="1:5" ht="267.75">
      <c r="A141" t="s">
        <v>44</v>
      </c>
      <c r="E141" s="29" t="s">
        <v>656</v>
      </c>
    </row>
    <row r="142" spans="1:16" ht="12.75">
      <c r="A142" s="19" t="s">
        <v>35</v>
      </c>
      <c s="23" t="s">
        <v>368</v>
      </c>
      <c s="23" t="s">
        <v>1147</v>
      </c>
      <c s="19" t="s">
        <v>37</v>
      </c>
      <c s="24" t="s">
        <v>1148</v>
      </c>
      <c s="25" t="s">
        <v>135</v>
      </c>
      <c s="26">
        <v>71.477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25.5">
      <c r="A143" s="28" t="s">
        <v>40</v>
      </c>
      <c r="E143" s="29" t="s">
        <v>1149</v>
      </c>
    </row>
    <row r="144" spans="1:5" ht="25.5">
      <c r="A144" s="30" t="s">
        <v>42</v>
      </c>
      <c r="E144" s="31" t="s">
        <v>1150</v>
      </c>
    </row>
    <row r="145" spans="1:5" ht="229.5">
      <c r="A145" t="s">
        <v>44</v>
      </c>
      <c r="E145" s="29" t="s">
        <v>679</v>
      </c>
    </row>
    <row r="146" spans="1:16" ht="12.75">
      <c r="A146" s="19" t="s">
        <v>35</v>
      </c>
      <c s="23" t="s">
        <v>370</v>
      </c>
      <c s="23" t="s">
        <v>671</v>
      </c>
      <c s="19" t="s">
        <v>37</v>
      </c>
      <c s="24" t="s">
        <v>672</v>
      </c>
      <c s="25" t="s">
        <v>161</v>
      </c>
      <c s="26">
        <v>39.65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1151</v>
      </c>
    </row>
    <row r="148" spans="1:5" ht="25.5">
      <c r="A148" s="30" t="s">
        <v>42</v>
      </c>
      <c r="E148" s="31" t="s">
        <v>1152</v>
      </c>
    </row>
    <row r="149" spans="1:5" ht="63.75">
      <c r="A149" t="s">
        <v>44</v>
      </c>
      <c r="E149" s="29" t="s">
        <v>674</v>
      </c>
    </row>
    <row r="150" spans="1:16" ht="12.75">
      <c r="A150" s="19" t="s">
        <v>35</v>
      </c>
      <c s="23" t="s">
        <v>376</v>
      </c>
      <c s="23" t="s">
        <v>681</v>
      </c>
      <c s="19" t="s">
        <v>37</v>
      </c>
      <c s="24" t="s">
        <v>682</v>
      </c>
      <c s="25" t="s">
        <v>135</v>
      </c>
      <c s="26">
        <v>30.8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1153</v>
      </c>
    </row>
    <row r="152" spans="1:5" ht="25.5">
      <c r="A152" s="30" t="s">
        <v>42</v>
      </c>
      <c r="E152" s="31" t="s">
        <v>1154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379</v>
      </c>
      <c s="23" t="s">
        <v>686</v>
      </c>
      <c s="19" t="s">
        <v>37</v>
      </c>
      <c s="24" t="s">
        <v>687</v>
      </c>
      <c s="25" t="s">
        <v>135</v>
      </c>
      <c s="26">
        <v>4.68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688</v>
      </c>
    </row>
    <row r="156" spans="1:5" ht="38.25">
      <c r="A156" s="30" t="s">
        <v>42</v>
      </c>
      <c r="E156" s="31" t="s">
        <v>1155</v>
      </c>
    </row>
    <row r="157" spans="1:5" ht="395.25">
      <c r="A157" t="s">
        <v>44</v>
      </c>
      <c r="E157" s="29" t="s">
        <v>636</v>
      </c>
    </row>
    <row r="158" spans="1:16" ht="12.75">
      <c r="A158" s="19" t="s">
        <v>35</v>
      </c>
      <c s="23" t="s">
        <v>384</v>
      </c>
      <c s="23" t="s">
        <v>696</v>
      </c>
      <c s="19" t="s">
        <v>37</v>
      </c>
      <c s="24" t="s">
        <v>697</v>
      </c>
      <c s="25" t="s">
        <v>135</v>
      </c>
      <c s="26">
        <v>18.9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698</v>
      </c>
    </row>
    <row r="160" spans="1:5" ht="51">
      <c r="A160" s="30" t="s">
        <v>42</v>
      </c>
      <c r="E160" s="31" t="s">
        <v>1156</v>
      </c>
    </row>
    <row r="161" spans="1:5" ht="395.25">
      <c r="A161" t="s">
        <v>44</v>
      </c>
      <c r="E161" s="29" t="s">
        <v>636</v>
      </c>
    </row>
    <row r="162" spans="1:16" ht="12.75">
      <c r="A162" s="19" t="s">
        <v>35</v>
      </c>
      <c s="23" t="s">
        <v>390</v>
      </c>
      <c s="23" t="s">
        <v>701</v>
      </c>
      <c s="19" t="s">
        <v>37</v>
      </c>
      <c s="24" t="s">
        <v>702</v>
      </c>
      <c s="25" t="s">
        <v>135</v>
      </c>
      <c s="26">
        <v>74.25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1157</v>
      </c>
    </row>
    <row r="164" spans="1:5" ht="51">
      <c r="A164" s="30" t="s">
        <v>42</v>
      </c>
      <c r="E164" s="31" t="s">
        <v>1158</v>
      </c>
    </row>
    <row r="165" spans="1:5" ht="38.25">
      <c r="A165" t="s">
        <v>44</v>
      </c>
      <c r="E165" s="29" t="s">
        <v>289</v>
      </c>
    </row>
    <row r="166" spans="1:16" ht="25.5">
      <c r="A166" s="19" t="s">
        <v>35</v>
      </c>
      <c s="23" t="s">
        <v>396</v>
      </c>
      <c s="23" t="s">
        <v>705</v>
      </c>
      <c s="19" t="s">
        <v>37</v>
      </c>
      <c s="24" t="s">
        <v>706</v>
      </c>
      <c s="25" t="s">
        <v>135</v>
      </c>
      <c s="26">
        <v>68.1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707</v>
      </c>
    </row>
    <row r="168" spans="1:5" ht="51">
      <c r="A168" s="30" t="s">
        <v>42</v>
      </c>
      <c r="E168" s="31" t="s">
        <v>1159</v>
      </c>
    </row>
    <row r="169" spans="1:5" ht="38.25">
      <c r="A169" t="s">
        <v>44</v>
      </c>
      <c r="E169" s="29" t="s">
        <v>289</v>
      </c>
    </row>
    <row r="170" spans="1:16" ht="12.75">
      <c r="A170" s="19" t="s">
        <v>35</v>
      </c>
      <c s="23" t="s">
        <v>401</v>
      </c>
      <c s="23" t="s">
        <v>709</v>
      </c>
      <c s="19" t="s">
        <v>37</v>
      </c>
      <c s="24" t="s">
        <v>710</v>
      </c>
      <c s="25" t="s">
        <v>135</v>
      </c>
      <c s="26">
        <v>8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1160</v>
      </c>
    </row>
    <row r="172" spans="1:5" ht="63.75">
      <c r="A172" s="30" t="s">
        <v>42</v>
      </c>
      <c r="E172" s="31" t="s">
        <v>1161</v>
      </c>
    </row>
    <row r="173" spans="1:5" ht="38.25">
      <c r="A173" t="s">
        <v>44</v>
      </c>
      <c r="E173" s="29" t="s">
        <v>1162</v>
      </c>
    </row>
    <row r="174" spans="1:16" ht="12.75">
      <c r="A174" s="19" t="s">
        <v>35</v>
      </c>
      <c s="23" t="s">
        <v>407</v>
      </c>
      <c s="23" t="s">
        <v>715</v>
      </c>
      <c s="19" t="s">
        <v>37</v>
      </c>
      <c s="24" t="s">
        <v>716</v>
      </c>
      <c s="25" t="s">
        <v>135</v>
      </c>
      <c s="26">
        <v>9.36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717</v>
      </c>
    </row>
    <row r="176" spans="1:5" ht="38.25">
      <c r="A176" s="30" t="s">
        <v>42</v>
      </c>
      <c r="E176" s="31" t="s">
        <v>1163</v>
      </c>
    </row>
    <row r="177" spans="1:5" ht="102">
      <c r="A177" t="s">
        <v>44</v>
      </c>
      <c r="E177" s="29" t="s">
        <v>719</v>
      </c>
    </row>
    <row r="178" spans="1:18" ht="12.75" customHeight="1">
      <c r="A178" s="5" t="s">
        <v>33</v>
      </c>
      <c s="5"/>
      <c s="35" t="s">
        <v>25</v>
      </c>
      <c s="5"/>
      <c s="21" t="s">
        <v>290</v>
      </c>
      <c s="5"/>
      <c s="5"/>
      <c s="5"/>
      <c s="36">
        <f>0+Q178</f>
      </c>
      <c r="O178">
        <f>0+R178</f>
      </c>
      <c r="Q178">
        <f>0+I179</f>
      </c>
      <c>
        <f>0+O179</f>
      </c>
    </row>
    <row r="179" spans="1:16" ht="12.75">
      <c r="A179" s="19" t="s">
        <v>35</v>
      </c>
      <c s="23" t="s">
        <v>680</v>
      </c>
      <c s="23" t="s">
        <v>721</v>
      </c>
      <c s="19" t="s">
        <v>37</v>
      </c>
      <c s="24" t="s">
        <v>722</v>
      </c>
      <c s="25" t="s">
        <v>135</v>
      </c>
      <c s="26">
        <v>20.548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723</v>
      </c>
    </row>
    <row r="181" spans="1:5" ht="38.25">
      <c r="A181" s="30" t="s">
        <v>42</v>
      </c>
      <c r="E181" s="31" t="s">
        <v>1164</v>
      </c>
    </row>
    <row r="182" spans="1:5" ht="140.25">
      <c r="A182" t="s">
        <v>44</v>
      </c>
      <c r="E182" s="29" t="s">
        <v>330</v>
      </c>
    </row>
    <row r="183" spans="1:18" ht="12.75" customHeight="1">
      <c r="A183" s="5" t="s">
        <v>33</v>
      </c>
      <c s="5"/>
      <c s="35" t="s">
        <v>27</v>
      </c>
      <c s="5"/>
      <c s="21" t="s">
        <v>725</v>
      </c>
      <c s="5"/>
      <c s="5"/>
      <c s="5"/>
      <c s="36">
        <f>0+Q183</f>
      </c>
      <c r="O183">
        <f>0+R183</f>
      </c>
      <c r="Q183">
        <f>0+I184+I188+I192+I196</f>
      </c>
      <c>
        <f>0+O184+O188+O192+O196</f>
      </c>
    </row>
    <row r="184" spans="1:16" ht="25.5">
      <c r="A184" s="19" t="s">
        <v>35</v>
      </c>
      <c s="23" t="s">
        <v>685</v>
      </c>
      <c s="23" t="s">
        <v>1165</v>
      </c>
      <c s="19" t="s">
        <v>37</v>
      </c>
      <c s="24" t="s">
        <v>1166</v>
      </c>
      <c s="25" t="s">
        <v>118</v>
      </c>
      <c s="26">
        <v>16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25.5">
      <c r="A185" s="28" t="s">
        <v>40</v>
      </c>
      <c r="E185" s="29" t="s">
        <v>1167</v>
      </c>
    </row>
    <row r="186" spans="1:5" ht="51">
      <c r="A186" s="30" t="s">
        <v>42</v>
      </c>
      <c r="E186" s="31" t="s">
        <v>1168</v>
      </c>
    </row>
    <row r="187" spans="1:5" ht="76.5">
      <c r="A187" t="s">
        <v>44</v>
      </c>
      <c r="E187" s="29" t="s">
        <v>1169</v>
      </c>
    </row>
    <row r="188" spans="1:16" ht="25.5">
      <c r="A188" s="19" t="s">
        <v>35</v>
      </c>
      <c s="23" t="s">
        <v>690</v>
      </c>
      <c s="23" t="s">
        <v>1170</v>
      </c>
      <c s="19" t="s">
        <v>37</v>
      </c>
      <c s="24" t="s">
        <v>1171</v>
      </c>
      <c s="25" t="s">
        <v>118</v>
      </c>
      <c s="26">
        <v>4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25.5">
      <c r="A189" s="28" t="s">
        <v>40</v>
      </c>
      <c r="E189" s="29" t="s">
        <v>1172</v>
      </c>
    </row>
    <row r="190" spans="1:5" ht="51">
      <c r="A190" s="30" t="s">
        <v>42</v>
      </c>
      <c r="E190" s="31" t="s">
        <v>1173</v>
      </c>
    </row>
    <row r="191" spans="1:5" ht="76.5">
      <c r="A191" t="s">
        <v>44</v>
      </c>
      <c r="E191" s="29" t="s">
        <v>1169</v>
      </c>
    </row>
    <row r="192" spans="1:16" ht="12.75">
      <c r="A192" s="19" t="s">
        <v>35</v>
      </c>
      <c s="23" t="s">
        <v>695</v>
      </c>
      <c s="23" t="s">
        <v>1174</v>
      </c>
      <c s="19" t="s">
        <v>37</v>
      </c>
      <c s="24" t="s">
        <v>1175</v>
      </c>
      <c s="25" t="s">
        <v>118</v>
      </c>
      <c s="26">
        <v>216.62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1176</v>
      </c>
    </row>
    <row r="194" spans="1:5" ht="63.75">
      <c r="A194" s="30" t="s">
        <v>42</v>
      </c>
      <c r="E194" s="31" t="s">
        <v>1177</v>
      </c>
    </row>
    <row r="195" spans="1:5" ht="76.5">
      <c r="A195" t="s">
        <v>44</v>
      </c>
      <c r="E195" s="29" t="s">
        <v>1169</v>
      </c>
    </row>
    <row r="196" spans="1:16" ht="12.75">
      <c r="A196" s="19" t="s">
        <v>35</v>
      </c>
      <c s="23" t="s">
        <v>700</v>
      </c>
      <c s="23" t="s">
        <v>1178</v>
      </c>
      <c s="19" t="s">
        <v>37</v>
      </c>
      <c s="24" t="s">
        <v>1179</v>
      </c>
      <c s="25" t="s">
        <v>118</v>
      </c>
      <c s="26">
        <v>4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1176</v>
      </c>
    </row>
    <row r="198" spans="1:5" ht="51">
      <c r="A198" s="30" t="s">
        <v>42</v>
      </c>
      <c r="E198" s="31" t="s">
        <v>1173</v>
      </c>
    </row>
    <row r="199" spans="1:5" ht="63.75">
      <c r="A199" t="s">
        <v>44</v>
      </c>
      <c r="E199" s="29" t="s">
        <v>1180</v>
      </c>
    </row>
    <row r="200" spans="1:18" ht="12.75" customHeight="1">
      <c r="A200" s="5" t="s">
        <v>33</v>
      </c>
      <c s="5"/>
      <c s="35" t="s">
        <v>77</v>
      </c>
      <c s="5"/>
      <c s="21" t="s">
        <v>94</v>
      </c>
      <c s="5"/>
      <c s="5"/>
      <c s="5"/>
      <c s="36">
        <f>0+Q200</f>
      </c>
      <c r="O200">
        <f>0+R200</f>
      </c>
      <c r="Q200">
        <f>0+I201+I205+I209+I213+I217+I221</f>
      </c>
      <c>
        <f>0+O201+O205+O209+O213+O217+O221</f>
      </c>
    </row>
    <row r="201" spans="1:16" ht="25.5">
      <c r="A201" s="19" t="s">
        <v>35</v>
      </c>
      <c s="23" t="s">
        <v>704</v>
      </c>
      <c s="23" t="s">
        <v>733</v>
      </c>
      <c s="19" t="s">
        <v>37</v>
      </c>
      <c s="24" t="s">
        <v>734</v>
      </c>
      <c s="25" t="s">
        <v>118</v>
      </c>
      <c s="26">
        <v>136.5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735</v>
      </c>
    </row>
    <row r="203" spans="1:5" ht="76.5">
      <c r="A203" s="30" t="s">
        <v>42</v>
      </c>
      <c r="E203" s="31" t="s">
        <v>1181</v>
      </c>
    </row>
    <row r="204" spans="1:5" ht="191.25">
      <c r="A204" t="s">
        <v>44</v>
      </c>
      <c r="E204" s="29" t="s">
        <v>737</v>
      </c>
    </row>
    <row r="205" spans="1:16" ht="25.5">
      <c r="A205" s="19" t="s">
        <v>35</v>
      </c>
      <c s="23" t="s">
        <v>708</v>
      </c>
      <c s="23" t="s">
        <v>739</v>
      </c>
      <c s="19" t="s">
        <v>37</v>
      </c>
      <c s="24" t="s">
        <v>740</v>
      </c>
      <c s="25" t="s">
        <v>118</v>
      </c>
      <c s="26">
        <v>203.4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741</v>
      </c>
    </row>
    <row r="207" spans="1:5" ht="76.5">
      <c r="A207" s="30" t="s">
        <v>42</v>
      </c>
      <c r="E207" s="31" t="s">
        <v>1182</v>
      </c>
    </row>
    <row r="208" spans="1:5" ht="191.25">
      <c r="A208" t="s">
        <v>44</v>
      </c>
      <c r="E208" s="29" t="s">
        <v>737</v>
      </c>
    </row>
    <row r="209" spans="1:16" ht="25.5">
      <c r="A209" s="19" t="s">
        <v>35</v>
      </c>
      <c s="23" t="s">
        <v>714</v>
      </c>
      <c s="23" t="s">
        <v>744</v>
      </c>
      <c s="19" t="s">
        <v>37</v>
      </c>
      <c s="24" t="s">
        <v>745</v>
      </c>
      <c s="25" t="s">
        <v>118</v>
      </c>
      <c s="26">
        <v>467.25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746</v>
      </c>
    </row>
    <row r="211" spans="1:5" ht="12.75">
      <c r="A211" s="30" t="s">
        <v>42</v>
      </c>
      <c r="E211" s="31" t="s">
        <v>1183</v>
      </c>
    </row>
    <row r="212" spans="1:5" ht="216.75">
      <c r="A212" t="s">
        <v>44</v>
      </c>
      <c r="E212" s="29" t="s">
        <v>748</v>
      </c>
    </row>
    <row r="213" spans="1:16" ht="12.75">
      <c r="A213" s="19" t="s">
        <v>35</v>
      </c>
      <c s="23" t="s">
        <v>720</v>
      </c>
      <c s="23" t="s">
        <v>750</v>
      </c>
      <c s="19" t="s">
        <v>37</v>
      </c>
      <c s="24" t="s">
        <v>751</v>
      </c>
      <c s="25" t="s">
        <v>118</v>
      </c>
      <c s="26">
        <v>53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752</v>
      </c>
    </row>
    <row r="215" spans="1:5" ht="25.5">
      <c r="A215" s="30" t="s">
        <v>42</v>
      </c>
      <c r="E215" s="31" t="s">
        <v>1184</v>
      </c>
    </row>
    <row r="216" spans="1:5" ht="38.25">
      <c r="A216" t="s">
        <v>44</v>
      </c>
      <c r="E216" s="29" t="s">
        <v>754</v>
      </c>
    </row>
    <row r="217" spans="1:16" ht="12.75">
      <c r="A217" s="19" t="s">
        <v>35</v>
      </c>
      <c s="23" t="s">
        <v>726</v>
      </c>
      <c s="23" t="s">
        <v>756</v>
      </c>
      <c s="19" t="s">
        <v>37</v>
      </c>
      <c s="24" t="s">
        <v>757</v>
      </c>
      <c s="25" t="s">
        <v>118</v>
      </c>
      <c s="26">
        <v>19.08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758</v>
      </c>
    </row>
    <row r="219" spans="1:5" ht="12.75">
      <c r="A219" s="30" t="s">
        <v>42</v>
      </c>
      <c r="E219" s="31" t="s">
        <v>1185</v>
      </c>
    </row>
    <row r="220" spans="1:5" ht="51">
      <c r="A220" t="s">
        <v>44</v>
      </c>
      <c r="E220" s="29" t="s">
        <v>760</v>
      </c>
    </row>
    <row r="221" spans="1:16" ht="12.75">
      <c r="A221" s="19" t="s">
        <v>35</v>
      </c>
      <c s="23" t="s">
        <v>732</v>
      </c>
      <c s="23" t="s">
        <v>762</v>
      </c>
      <c s="19" t="s">
        <v>37</v>
      </c>
      <c s="24" t="s">
        <v>763</v>
      </c>
      <c s="25" t="s">
        <v>118</v>
      </c>
      <c s="26">
        <v>17.49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764</v>
      </c>
    </row>
    <row r="223" spans="1:5" ht="12.75">
      <c r="A223" s="30" t="s">
        <v>42</v>
      </c>
      <c r="E223" s="31" t="s">
        <v>1186</v>
      </c>
    </row>
    <row r="224" spans="1:5" ht="51">
      <c r="A224" t="s">
        <v>44</v>
      </c>
      <c r="E224" s="29" t="s">
        <v>760</v>
      </c>
    </row>
    <row r="225" spans="1:18" ht="12.75" customHeight="1">
      <c r="A225" s="5" t="s">
        <v>33</v>
      </c>
      <c s="5"/>
      <c s="35" t="s">
        <v>79</v>
      </c>
      <c s="5"/>
      <c s="21" t="s">
        <v>766</v>
      </c>
      <c s="5"/>
      <c s="5"/>
      <c s="5"/>
      <c s="36">
        <f>0+Q225</f>
      </c>
      <c r="O225">
        <f>0+R225</f>
      </c>
      <c r="Q225">
        <f>0+I226+I230+I234+I238</f>
      </c>
      <c>
        <f>0+O226+O230+O234+O238</f>
      </c>
    </row>
    <row r="226" spans="1:16" ht="12.75">
      <c r="A226" s="19" t="s">
        <v>35</v>
      </c>
      <c s="23" t="s">
        <v>738</v>
      </c>
      <c s="23" t="s">
        <v>774</v>
      </c>
      <c s="19" t="s">
        <v>37</v>
      </c>
      <c s="24" t="s">
        <v>775</v>
      </c>
      <c s="25" t="s">
        <v>161</v>
      </c>
      <c s="26">
        <v>71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1187</v>
      </c>
    </row>
    <row r="228" spans="1:5" ht="25.5">
      <c r="A228" s="30" t="s">
        <v>42</v>
      </c>
      <c r="E228" s="31" t="s">
        <v>1188</v>
      </c>
    </row>
    <row r="229" spans="1:5" ht="242.25">
      <c r="A229" t="s">
        <v>44</v>
      </c>
      <c r="E229" s="29" t="s">
        <v>1189</v>
      </c>
    </row>
    <row r="230" spans="1:16" ht="12.75">
      <c r="A230" s="19" t="s">
        <v>35</v>
      </c>
      <c s="23" t="s">
        <v>743</v>
      </c>
      <c s="23" t="s">
        <v>1190</v>
      </c>
      <c s="19" t="s">
        <v>37</v>
      </c>
      <c s="24" t="s">
        <v>1191</v>
      </c>
      <c s="25" t="s">
        <v>161</v>
      </c>
      <c s="26">
        <v>5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1192</v>
      </c>
    </row>
    <row r="232" spans="1:5" ht="25.5">
      <c r="A232" s="30" t="s">
        <v>42</v>
      </c>
      <c r="E232" s="31" t="s">
        <v>1193</v>
      </c>
    </row>
    <row r="233" spans="1:5" ht="242.25">
      <c r="A233" t="s">
        <v>44</v>
      </c>
      <c r="E233" s="29" t="s">
        <v>1189</v>
      </c>
    </row>
    <row r="234" spans="1:16" ht="12.75">
      <c r="A234" s="19" t="s">
        <v>35</v>
      </c>
      <c s="23" t="s">
        <v>749</v>
      </c>
      <c s="23" t="s">
        <v>779</v>
      </c>
      <c s="19" t="s">
        <v>37</v>
      </c>
      <c s="24" t="s">
        <v>780</v>
      </c>
      <c s="25" t="s">
        <v>161</v>
      </c>
      <c s="26">
        <v>106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1194</v>
      </c>
    </row>
    <row r="236" spans="1:5" ht="12.75">
      <c r="A236" s="30" t="s">
        <v>42</v>
      </c>
      <c r="E236" s="31" t="s">
        <v>1195</v>
      </c>
    </row>
    <row r="237" spans="1:5" ht="242.25">
      <c r="A237" t="s">
        <v>44</v>
      </c>
      <c r="E237" s="29" t="s">
        <v>1196</v>
      </c>
    </row>
    <row r="238" spans="1:16" ht="12.75">
      <c r="A238" s="19" t="s">
        <v>35</v>
      </c>
      <c s="23" t="s">
        <v>755</v>
      </c>
      <c s="23" t="s">
        <v>1197</v>
      </c>
      <c s="19" t="s">
        <v>37</v>
      </c>
      <c s="24" t="s">
        <v>1198</v>
      </c>
      <c s="25" t="s">
        <v>161</v>
      </c>
      <c s="26">
        <v>2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1199</v>
      </c>
    </row>
    <row r="240" spans="1:5" ht="25.5">
      <c r="A240" s="30" t="s">
        <v>42</v>
      </c>
      <c r="E240" s="31" t="s">
        <v>1200</v>
      </c>
    </row>
    <row r="241" spans="1:5" ht="242.25">
      <c r="A241" t="s">
        <v>44</v>
      </c>
      <c r="E241" s="29" t="s">
        <v>1196</v>
      </c>
    </row>
    <row r="242" spans="1:18" ht="12.75" customHeight="1">
      <c r="A242" s="5" t="s">
        <v>33</v>
      </c>
      <c s="5"/>
      <c s="35" t="s">
        <v>30</v>
      </c>
      <c s="5"/>
      <c s="21" t="s">
        <v>158</v>
      </c>
      <c s="5"/>
      <c s="5"/>
      <c s="5"/>
      <c s="36">
        <f>0+Q242</f>
      </c>
      <c r="O242">
        <f>0+R242</f>
      </c>
      <c r="Q242">
        <f>0+I243+I247+I251+I255+I259+I263+I267+I271</f>
      </c>
      <c>
        <f>0+O243+O247+O251+O255+O259+O263+O267+O271</f>
      </c>
    </row>
    <row r="243" spans="1:16" ht="12.75">
      <c r="A243" s="19" t="s">
        <v>35</v>
      </c>
      <c s="23" t="s">
        <v>761</v>
      </c>
      <c s="23" t="s">
        <v>797</v>
      </c>
      <c s="19" t="s">
        <v>37</v>
      </c>
      <c s="24" t="s">
        <v>798</v>
      </c>
      <c s="25" t="s">
        <v>161</v>
      </c>
      <c s="26">
        <v>53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1201</v>
      </c>
    </row>
    <row r="245" spans="1:5" ht="25.5">
      <c r="A245" s="30" t="s">
        <v>42</v>
      </c>
      <c r="E245" s="31" t="s">
        <v>1202</v>
      </c>
    </row>
    <row r="246" spans="1:5" ht="114.75">
      <c r="A246" t="s">
        <v>44</v>
      </c>
      <c r="E246" s="29" t="s">
        <v>801</v>
      </c>
    </row>
    <row r="247" spans="1:16" ht="12.75">
      <c r="A247" s="19" t="s">
        <v>35</v>
      </c>
      <c s="23" t="s">
        <v>767</v>
      </c>
      <c s="23" t="s">
        <v>803</v>
      </c>
      <c s="19" t="s">
        <v>37</v>
      </c>
      <c s="24" t="s">
        <v>804</v>
      </c>
      <c s="25" t="s">
        <v>90</v>
      </c>
      <c s="26">
        <v>9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805</v>
      </c>
    </row>
    <row r="249" spans="1:5" ht="63.75">
      <c r="A249" s="30" t="s">
        <v>42</v>
      </c>
      <c r="E249" s="31" t="s">
        <v>1203</v>
      </c>
    </row>
    <row r="250" spans="1:5" ht="38.25">
      <c r="A250" t="s">
        <v>44</v>
      </c>
      <c r="E250" s="29" t="s">
        <v>807</v>
      </c>
    </row>
    <row r="251" spans="1:16" ht="12.75">
      <c r="A251" s="19" t="s">
        <v>35</v>
      </c>
      <c s="23" t="s">
        <v>773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12.75">
      <c r="A253" s="30" t="s">
        <v>42</v>
      </c>
      <c r="E253" s="31" t="s">
        <v>92</v>
      </c>
    </row>
    <row r="254" spans="1:5" ht="38.25">
      <c r="A254" t="s">
        <v>44</v>
      </c>
      <c r="E254" s="29" t="s">
        <v>811</v>
      </c>
    </row>
    <row r="255" spans="1:16" ht="12.75">
      <c r="A255" s="19" t="s">
        <v>35</v>
      </c>
      <c s="23" t="s">
        <v>778</v>
      </c>
      <c s="23" t="s">
        <v>1204</v>
      </c>
      <c s="19" t="s">
        <v>37</v>
      </c>
      <c s="24" t="s">
        <v>1205</v>
      </c>
      <c s="25" t="s">
        <v>118</v>
      </c>
      <c s="26">
        <v>32.25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1206</v>
      </c>
    </row>
    <row r="257" spans="1:5" ht="25.5">
      <c r="A257" s="30" t="s">
        <v>42</v>
      </c>
      <c r="E257" s="31" t="s">
        <v>1207</v>
      </c>
    </row>
    <row r="258" spans="1:5" ht="25.5">
      <c r="A258" t="s">
        <v>44</v>
      </c>
      <c r="E258" s="29" t="s">
        <v>1208</v>
      </c>
    </row>
    <row r="259" spans="1:16" ht="12.75">
      <c r="A259" s="19" t="s">
        <v>35</v>
      </c>
      <c s="23" t="s">
        <v>784</v>
      </c>
      <c s="23" t="s">
        <v>834</v>
      </c>
      <c s="19" t="s">
        <v>37</v>
      </c>
      <c s="24" t="s">
        <v>835</v>
      </c>
      <c s="25" t="s">
        <v>90</v>
      </c>
      <c s="26">
        <v>4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37</v>
      </c>
    </row>
    <row r="261" spans="1:5" ht="25.5">
      <c r="A261" s="30" t="s">
        <v>42</v>
      </c>
      <c r="E261" s="31" t="s">
        <v>1209</v>
      </c>
    </row>
    <row r="262" spans="1:5" ht="280.5">
      <c r="A262" t="s">
        <v>44</v>
      </c>
      <c r="E262" s="29" t="s">
        <v>837</v>
      </c>
    </row>
    <row r="263" spans="1:16" ht="12.75">
      <c r="A263" s="19" t="s">
        <v>35</v>
      </c>
      <c s="23" t="s">
        <v>790</v>
      </c>
      <c s="23" t="s">
        <v>1210</v>
      </c>
      <c s="19" t="s">
        <v>37</v>
      </c>
      <c s="24" t="s">
        <v>1211</v>
      </c>
      <c s="25" t="s">
        <v>161</v>
      </c>
      <c s="26">
        <v>4.1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25.5">
      <c r="A264" s="28" t="s">
        <v>40</v>
      </c>
      <c r="E264" s="29" t="s">
        <v>1212</v>
      </c>
    </row>
    <row r="265" spans="1:5" ht="25.5">
      <c r="A265" s="30" t="s">
        <v>42</v>
      </c>
      <c r="E265" s="31" t="s">
        <v>1213</v>
      </c>
    </row>
    <row r="266" spans="1:5" ht="76.5">
      <c r="A266" t="s">
        <v>44</v>
      </c>
      <c r="E266" s="29" t="s">
        <v>1214</v>
      </c>
    </row>
    <row r="267" spans="1:16" ht="12.75">
      <c r="A267" s="19" t="s">
        <v>35</v>
      </c>
      <c s="23" t="s">
        <v>796</v>
      </c>
      <c s="23" t="s">
        <v>1215</v>
      </c>
      <c s="19" t="s">
        <v>37</v>
      </c>
      <c s="24" t="s">
        <v>1216</v>
      </c>
      <c s="25" t="s">
        <v>118</v>
      </c>
      <c s="26">
        <v>237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25.5">
      <c r="A268" s="28" t="s">
        <v>40</v>
      </c>
      <c r="E268" s="29" t="s">
        <v>1217</v>
      </c>
    </row>
    <row r="269" spans="1:5" ht="51">
      <c r="A269" s="30" t="s">
        <v>42</v>
      </c>
      <c r="E269" s="31" t="s">
        <v>1218</v>
      </c>
    </row>
    <row r="270" spans="1:5" ht="25.5">
      <c r="A270" t="s">
        <v>44</v>
      </c>
      <c r="E270" s="29" t="s">
        <v>843</v>
      </c>
    </row>
    <row r="271" spans="1:16" ht="12.75">
      <c r="A271" s="19" t="s">
        <v>35</v>
      </c>
      <c s="23" t="s">
        <v>802</v>
      </c>
      <c s="23" t="s">
        <v>839</v>
      </c>
      <c s="19" t="s">
        <v>37</v>
      </c>
      <c s="24" t="s">
        <v>840</v>
      </c>
      <c s="25" t="s">
        <v>118</v>
      </c>
      <c s="26">
        <v>467.25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841</v>
      </c>
    </row>
    <row r="273" spans="1:5" ht="25.5">
      <c r="A273" s="30" t="s">
        <v>42</v>
      </c>
      <c r="E273" s="31" t="s">
        <v>1219</v>
      </c>
    </row>
    <row r="274" spans="1:5" ht="25.5">
      <c r="A274" t="s">
        <v>44</v>
      </c>
      <c r="E274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0+O9+O22+O55+O108+O133+O178+O183+O200+O225+O242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1220</v>
      </c>
      <c s="32">
        <f>0+I9+I22+I55+I108+I133+I178+I183+I200+I225+I242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1220</v>
      </c>
      <c s="5"/>
      <c s="14" t="s">
        <v>1221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210</v>
      </c>
      <c s="19" t="s">
        <v>37</v>
      </c>
      <c s="24" t="s">
        <v>211</v>
      </c>
      <c s="25" t="s">
        <v>110</v>
      </c>
      <c s="26">
        <v>184.11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212</v>
      </c>
    </row>
    <row r="12" spans="1:5" ht="51">
      <c r="A12" s="30" t="s">
        <v>42</v>
      </c>
      <c r="E12" s="31" t="s">
        <v>1222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1095</v>
      </c>
      <c s="19" t="s">
        <v>37</v>
      </c>
      <c s="24" t="s">
        <v>1096</v>
      </c>
      <c s="25" t="s">
        <v>135</v>
      </c>
      <c s="26">
        <v>61.02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1097</v>
      </c>
    </row>
    <row r="25" spans="1:5" ht="51">
      <c r="A25" s="30" t="s">
        <v>42</v>
      </c>
      <c r="E25" s="31" t="s">
        <v>1223</v>
      </c>
    </row>
    <row r="26" spans="1:5" ht="369.75">
      <c r="A26" t="s">
        <v>44</v>
      </c>
      <c r="E26" s="29" t="s">
        <v>245</v>
      </c>
    </row>
    <row r="27" spans="1:16" ht="12.75">
      <c r="A27" s="19" t="s">
        <v>35</v>
      </c>
      <c s="23" t="s">
        <v>25</v>
      </c>
      <c s="23" t="s">
        <v>241</v>
      </c>
      <c s="19" t="s">
        <v>37</v>
      </c>
      <c s="24" t="s">
        <v>242</v>
      </c>
      <c s="25" t="s">
        <v>135</v>
      </c>
      <c s="26">
        <v>40.7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1224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37</v>
      </c>
      <c s="24" t="s">
        <v>521</v>
      </c>
      <c s="25" t="s">
        <v>135</v>
      </c>
      <c s="26">
        <v>41.8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1225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246</v>
      </c>
      <c s="19" t="s">
        <v>37</v>
      </c>
      <c s="24" t="s">
        <v>247</v>
      </c>
      <c s="25" t="s">
        <v>135</v>
      </c>
      <c s="26">
        <v>61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1101</v>
      </c>
    </row>
    <row r="37" spans="1:5" ht="12.75">
      <c r="A37" s="30" t="s">
        <v>42</v>
      </c>
      <c r="E37" s="31" t="s">
        <v>1226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14.388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1103</v>
      </c>
    </row>
    <row r="41" spans="1:5" ht="51">
      <c r="A41" s="30" t="s">
        <v>42</v>
      </c>
      <c r="E41" s="31" t="s">
        <v>1227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61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1228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14.388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1229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1107</v>
      </c>
      <c s="19" t="s">
        <v>37</v>
      </c>
      <c s="24" t="s">
        <v>1108</v>
      </c>
      <c s="25" t="s">
        <v>135</v>
      </c>
      <c s="26">
        <v>61.02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1109</v>
      </c>
    </row>
    <row r="53" spans="1:5" ht="51">
      <c r="A53" s="30" t="s">
        <v>42</v>
      </c>
      <c r="E53" s="31" t="s">
        <v>1223</v>
      </c>
    </row>
    <row r="54" spans="1:5" ht="229.5">
      <c r="A54" t="s">
        <v>44</v>
      </c>
      <c r="E54" s="29" t="s">
        <v>1110</v>
      </c>
    </row>
    <row r="55" spans="1:18" ht="12.75" customHeight="1">
      <c r="A55" s="5" t="s">
        <v>33</v>
      </c>
      <c s="5"/>
      <c s="35" t="s">
        <v>13</v>
      </c>
      <c s="5"/>
      <c s="21" t="s">
        <v>278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6.492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1230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0.232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1231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280</v>
      </c>
      <c s="19" t="s">
        <v>68</v>
      </c>
      <c s="24" t="s">
        <v>281</v>
      </c>
      <c s="25" t="s">
        <v>118</v>
      </c>
      <c s="26">
        <v>106.86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1232</v>
      </c>
    </row>
    <row r="67" spans="1:5" ht="51">
      <c r="A67" t="s">
        <v>44</v>
      </c>
      <c r="E67" s="29" t="s">
        <v>283</v>
      </c>
    </row>
    <row r="68" spans="1:16" ht="12.75">
      <c r="A68" s="19" t="s">
        <v>35</v>
      </c>
      <c s="23" t="s">
        <v>175</v>
      </c>
      <c s="23" t="s">
        <v>280</v>
      </c>
      <c s="19" t="s">
        <v>71</v>
      </c>
      <c s="24" t="s">
        <v>281</v>
      </c>
      <c s="25" t="s">
        <v>118</v>
      </c>
      <c s="26">
        <v>63.23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63.75">
      <c r="A70" s="30" t="s">
        <v>42</v>
      </c>
      <c r="E70" s="31" t="s">
        <v>1233</v>
      </c>
    </row>
    <row r="71" spans="1:5" ht="51">
      <c r="A71" t="s">
        <v>44</v>
      </c>
      <c r="E71" s="29" t="s">
        <v>283</v>
      </c>
    </row>
    <row r="72" spans="1:16" ht="12.75">
      <c r="A72" s="19" t="s">
        <v>35</v>
      </c>
      <c s="23" t="s">
        <v>272</v>
      </c>
      <c s="23" t="s">
        <v>561</v>
      </c>
      <c s="19" t="s">
        <v>37</v>
      </c>
      <c s="24" t="s">
        <v>562</v>
      </c>
      <c s="25" t="s">
        <v>110</v>
      </c>
      <c s="26">
        <v>5.61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1234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279</v>
      </c>
      <c s="23" t="s">
        <v>566</v>
      </c>
      <c s="19" t="s">
        <v>37</v>
      </c>
      <c s="24" t="s">
        <v>567</v>
      </c>
      <c s="25" t="s">
        <v>118</v>
      </c>
      <c s="26">
        <v>66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1235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284</v>
      </c>
      <c s="23" t="s">
        <v>579</v>
      </c>
      <c s="19" t="s">
        <v>37</v>
      </c>
      <c s="24" t="s">
        <v>580</v>
      </c>
      <c s="25" t="s">
        <v>161</v>
      </c>
      <c s="26">
        <v>66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1236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291</v>
      </c>
      <c s="23" t="s">
        <v>584</v>
      </c>
      <c s="19" t="s">
        <v>37</v>
      </c>
      <c s="24" t="s">
        <v>585</v>
      </c>
      <c s="25" t="s">
        <v>161</v>
      </c>
      <c s="26">
        <v>82.5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1118</v>
      </c>
    </row>
    <row r="86" spans="1:5" ht="25.5">
      <c r="A86" s="30" t="s">
        <v>42</v>
      </c>
      <c r="E86" s="31" t="s">
        <v>1237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297</v>
      </c>
      <c s="23" t="s">
        <v>587</v>
      </c>
      <c s="19" t="s">
        <v>37</v>
      </c>
      <c s="24" t="s">
        <v>588</v>
      </c>
      <c s="25" t="s">
        <v>135</v>
      </c>
      <c s="26">
        <v>10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1120</v>
      </c>
    </row>
    <row r="90" spans="1:5" ht="12.75">
      <c r="A90" s="30" t="s">
        <v>42</v>
      </c>
      <c r="E90" s="31" t="s">
        <v>1238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303</v>
      </c>
      <c s="23" t="s">
        <v>592</v>
      </c>
      <c s="19" t="s">
        <v>37</v>
      </c>
      <c s="24" t="s">
        <v>593</v>
      </c>
      <c s="25" t="s">
        <v>110</v>
      </c>
      <c s="26">
        <v>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1239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308</v>
      </c>
      <c s="23" t="s">
        <v>597</v>
      </c>
      <c s="19" t="s">
        <v>37</v>
      </c>
      <c s="24" t="s">
        <v>598</v>
      </c>
      <c s="25" t="s">
        <v>135</v>
      </c>
      <c s="26">
        <v>23.315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1240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314</v>
      </c>
      <c s="23" t="s">
        <v>1124</v>
      </c>
      <c s="19" t="s">
        <v>37</v>
      </c>
      <c s="24" t="s">
        <v>1125</v>
      </c>
      <c s="25" t="s">
        <v>90</v>
      </c>
      <c s="26">
        <v>102.9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1126</v>
      </c>
    </row>
    <row r="102" spans="1:5" ht="63.75">
      <c r="A102" s="30" t="s">
        <v>42</v>
      </c>
      <c r="E102" s="31" t="s">
        <v>1241</v>
      </c>
    </row>
    <row r="103" spans="1:5" ht="63.75">
      <c r="A103" t="s">
        <v>44</v>
      </c>
      <c r="E103" s="29" t="s">
        <v>1128</v>
      </c>
    </row>
    <row r="104" spans="1:16" ht="25.5">
      <c r="A104" s="19" t="s">
        <v>35</v>
      </c>
      <c s="23" t="s">
        <v>319</v>
      </c>
      <c s="23" t="s">
        <v>1129</v>
      </c>
      <c s="19" t="s">
        <v>37</v>
      </c>
      <c s="24" t="s">
        <v>1130</v>
      </c>
      <c s="25" t="s">
        <v>90</v>
      </c>
      <c s="26">
        <v>102.9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1131</v>
      </c>
    </row>
    <row r="106" spans="1:5" ht="51">
      <c r="A106" s="30" t="s">
        <v>42</v>
      </c>
      <c r="E106" s="31" t="s">
        <v>1242</v>
      </c>
    </row>
    <row r="107" spans="1:5" ht="63.75">
      <c r="A107" t="s">
        <v>44</v>
      </c>
      <c r="E107" s="29" t="s">
        <v>1128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325</v>
      </c>
      <c s="23" t="s">
        <v>608</v>
      </c>
      <c s="19" t="s">
        <v>37</v>
      </c>
      <c s="24" t="s">
        <v>609</v>
      </c>
      <c s="25" t="s">
        <v>610</v>
      </c>
      <c s="26">
        <v>216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1243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331</v>
      </c>
      <c s="23" t="s">
        <v>613</v>
      </c>
      <c s="19" t="s">
        <v>37</v>
      </c>
      <c s="24" t="s">
        <v>614</v>
      </c>
      <c s="25" t="s">
        <v>135</v>
      </c>
      <c s="26">
        <v>10.313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1244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336</v>
      </c>
      <c s="23" t="s">
        <v>618</v>
      </c>
      <c s="19" t="s">
        <v>37</v>
      </c>
      <c s="24" t="s">
        <v>619</v>
      </c>
      <c s="25" t="s">
        <v>110</v>
      </c>
      <c s="26">
        <v>1.854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1245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341</v>
      </c>
      <c s="23" t="s">
        <v>632</v>
      </c>
      <c s="19" t="s">
        <v>37</v>
      </c>
      <c s="24" t="s">
        <v>633</v>
      </c>
      <c s="25" t="s">
        <v>135</v>
      </c>
      <c s="26">
        <v>48.658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1136</v>
      </c>
    </row>
    <row r="123" spans="1:5" ht="76.5">
      <c r="A123" s="30" t="s">
        <v>42</v>
      </c>
      <c r="E123" s="31" t="s">
        <v>1246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346</v>
      </c>
      <c s="23" t="s">
        <v>637</v>
      </c>
      <c s="19" t="s">
        <v>37</v>
      </c>
      <c s="24" t="s">
        <v>638</v>
      </c>
      <c s="25" t="s">
        <v>110</v>
      </c>
      <c s="26">
        <v>7.305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1247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352</v>
      </c>
      <c s="23" t="s">
        <v>1139</v>
      </c>
      <c s="19" t="s">
        <v>37</v>
      </c>
      <c s="24" t="s">
        <v>1140</v>
      </c>
      <c s="25" t="s">
        <v>110</v>
      </c>
      <c s="26">
        <v>0.386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1141</v>
      </c>
    </row>
    <row r="131" spans="1:5" ht="51">
      <c r="A131" s="30" t="s">
        <v>42</v>
      </c>
      <c r="E131" s="31" t="s">
        <v>1248</v>
      </c>
    </row>
    <row r="132" spans="1:5" ht="267.75">
      <c r="A132" t="s">
        <v>44</v>
      </c>
      <c r="E132" s="29" t="s">
        <v>1143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0+I134+I138+I142+I146+I150+I154+I158+I162+I166+I170+I174</f>
      </c>
      <c>
        <f>0+O134+O138+O142+O146+O150+O154+O158+O162+O166+O170+O174</f>
      </c>
    </row>
    <row r="134" spans="1:16" ht="12.75">
      <c r="A134" s="19" t="s">
        <v>35</v>
      </c>
      <c s="23" t="s">
        <v>357</v>
      </c>
      <c s="23" t="s">
        <v>649</v>
      </c>
      <c s="19" t="s">
        <v>37</v>
      </c>
      <c s="24" t="s">
        <v>650</v>
      </c>
      <c s="25" t="s">
        <v>135</v>
      </c>
      <c s="26">
        <v>86.967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1144</v>
      </c>
    </row>
    <row r="136" spans="1:5" ht="63.75">
      <c r="A136" s="30" t="s">
        <v>42</v>
      </c>
      <c r="E136" s="31" t="s">
        <v>1249</v>
      </c>
    </row>
    <row r="137" spans="1:5" ht="395.25">
      <c r="A137" t="s">
        <v>44</v>
      </c>
      <c r="E137" s="29" t="s">
        <v>636</v>
      </c>
    </row>
    <row r="138" spans="1:16" ht="12.75">
      <c r="A138" s="19" t="s">
        <v>35</v>
      </c>
      <c s="23" t="s">
        <v>363</v>
      </c>
      <c s="23" t="s">
        <v>653</v>
      </c>
      <c s="19" t="s">
        <v>37</v>
      </c>
      <c s="24" t="s">
        <v>654</v>
      </c>
      <c s="25" t="s">
        <v>110</v>
      </c>
      <c s="26">
        <v>15.66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12.75">
      <c r="A140" s="30" t="s">
        <v>42</v>
      </c>
      <c r="E140" s="31" t="s">
        <v>1250</v>
      </c>
    </row>
    <row r="141" spans="1:5" ht="267.75">
      <c r="A141" t="s">
        <v>44</v>
      </c>
      <c r="E141" s="29" t="s">
        <v>656</v>
      </c>
    </row>
    <row r="142" spans="1:16" ht="12.75">
      <c r="A142" s="19" t="s">
        <v>35</v>
      </c>
      <c s="23" t="s">
        <v>368</v>
      </c>
      <c s="23" t="s">
        <v>1147</v>
      </c>
      <c s="19" t="s">
        <v>37</v>
      </c>
      <c s="24" t="s">
        <v>1148</v>
      </c>
      <c s="25" t="s">
        <v>135</v>
      </c>
      <c s="26">
        <v>19.469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25.5">
      <c r="A143" s="28" t="s">
        <v>40</v>
      </c>
      <c r="E143" s="29" t="s">
        <v>1149</v>
      </c>
    </row>
    <row r="144" spans="1:5" ht="25.5">
      <c r="A144" s="30" t="s">
        <v>42</v>
      </c>
      <c r="E144" s="31" t="s">
        <v>1251</v>
      </c>
    </row>
    <row r="145" spans="1:5" ht="229.5">
      <c r="A145" t="s">
        <v>44</v>
      </c>
      <c r="E145" s="29" t="s">
        <v>679</v>
      </c>
    </row>
    <row r="146" spans="1:16" ht="12.75">
      <c r="A146" s="19" t="s">
        <v>35</v>
      </c>
      <c s="23" t="s">
        <v>370</v>
      </c>
      <c s="23" t="s">
        <v>671</v>
      </c>
      <c s="19" t="s">
        <v>37</v>
      </c>
      <c s="24" t="s">
        <v>672</v>
      </c>
      <c s="25" t="s">
        <v>161</v>
      </c>
      <c s="26">
        <v>14.95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1151</v>
      </c>
    </row>
    <row r="148" spans="1:5" ht="25.5">
      <c r="A148" s="30" t="s">
        <v>42</v>
      </c>
      <c r="E148" s="31" t="s">
        <v>1252</v>
      </c>
    </row>
    <row r="149" spans="1:5" ht="63.75">
      <c r="A149" t="s">
        <v>44</v>
      </c>
      <c r="E149" s="29" t="s">
        <v>674</v>
      </c>
    </row>
    <row r="150" spans="1:16" ht="12.75">
      <c r="A150" s="19" t="s">
        <v>35</v>
      </c>
      <c s="23" t="s">
        <v>376</v>
      </c>
      <c s="23" t="s">
        <v>681</v>
      </c>
      <c s="19" t="s">
        <v>37</v>
      </c>
      <c s="24" t="s">
        <v>682</v>
      </c>
      <c s="25" t="s">
        <v>135</v>
      </c>
      <c s="26">
        <v>15.4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1153</v>
      </c>
    </row>
    <row r="152" spans="1:5" ht="25.5">
      <c r="A152" s="30" t="s">
        <v>42</v>
      </c>
      <c r="E152" s="31" t="s">
        <v>1253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379</v>
      </c>
      <c s="23" t="s">
        <v>686</v>
      </c>
      <c s="19" t="s">
        <v>37</v>
      </c>
      <c s="24" t="s">
        <v>687</v>
      </c>
      <c s="25" t="s">
        <v>135</v>
      </c>
      <c s="26">
        <v>2.34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688</v>
      </c>
    </row>
    <row r="156" spans="1:5" ht="38.25">
      <c r="A156" s="30" t="s">
        <v>42</v>
      </c>
      <c r="E156" s="31" t="s">
        <v>1254</v>
      </c>
    </row>
    <row r="157" spans="1:5" ht="395.25">
      <c r="A157" t="s">
        <v>44</v>
      </c>
      <c r="E157" s="29" t="s">
        <v>636</v>
      </c>
    </row>
    <row r="158" spans="1:16" ht="12.75">
      <c r="A158" s="19" t="s">
        <v>35</v>
      </c>
      <c s="23" t="s">
        <v>384</v>
      </c>
      <c s="23" t="s">
        <v>696</v>
      </c>
      <c s="19" t="s">
        <v>37</v>
      </c>
      <c s="24" t="s">
        <v>697</v>
      </c>
      <c s="25" t="s">
        <v>135</v>
      </c>
      <c s="26">
        <v>10.395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698</v>
      </c>
    </row>
    <row r="160" spans="1:5" ht="51">
      <c r="A160" s="30" t="s">
        <v>42</v>
      </c>
      <c r="E160" s="31" t="s">
        <v>1255</v>
      </c>
    </row>
    <row r="161" spans="1:5" ht="395.25">
      <c r="A161" t="s">
        <v>44</v>
      </c>
      <c r="E161" s="29" t="s">
        <v>636</v>
      </c>
    </row>
    <row r="162" spans="1:16" ht="12.75">
      <c r="A162" s="19" t="s">
        <v>35</v>
      </c>
      <c s="23" t="s">
        <v>390</v>
      </c>
      <c s="23" t="s">
        <v>701</v>
      </c>
      <c s="19" t="s">
        <v>37</v>
      </c>
      <c s="24" t="s">
        <v>702</v>
      </c>
      <c s="25" t="s">
        <v>135</v>
      </c>
      <c s="26">
        <v>41.8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1157</v>
      </c>
    </row>
    <row r="164" spans="1:5" ht="51">
      <c r="A164" s="30" t="s">
        <v>42</v>
      </c>
      <c r="E164" s="31" t="s">
        <v>1256</v>
      </c>
    </row>
    <row r="165" spans="1:5" ht="38.25">
      <c r="A165" t="s">
        <v>44</v>
      </c>
      <c r="E165" s="29" t="s">
        <v>289</v>
      </c>
    </row>
    <row r="166" spans="1:16" ht="25.5">
      <c r="A166" s="19" t="s">
        <v>35</v>
      </c>
      <c s="23" t="s">
        <v>396</v>
      </c>
      <c s="23" t="s">
        <v>705</v>
      </c>
      <c s="19" t="s">
        <v>37</v>
      </c>
      <c s="24" t="s">
        <v>706</v>
      </c>
      <c s="25" t="s">
        <v>135</v>
      </c>
      <c s="26">
        <v>40.7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707</v>
      </c>
    </row>
    <row r="168" spans="1:5" ht="51">
      <c r="A168" s="30" t="s">
        <v>42</v>
      </c>
      <c r="E168" s="31" t="s">
        <v>1257</v>
      </c>
    </row>
    <row r="169" spans="1:5" ht="38.25">
      <c r="A169" t="s">
        <v>44</v>
      </c>
      <c r="E169" s="29" t="s">
        <v>289</v>
      </c>
    </row>
    <row r="170" spans="1:16" ht="12.75">
      <c r="A170" s="19" t="s">
        <v>35</v>
      </c>
      <c s="23" t="s">
        <v>401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1160</v>
      </c>
    </row>
    <row r="172" spans="1:5" ht="63.75">
      <c r="A172" s="30" t="s">
        <v>42</v>
      </c>
      <c r="E172" s="31" t="s">
        <v>1258</v>
      </c>
    </row>
    <row r="173" spans="1:5" ht="38.25">
      <c r="A173" t="s">
        <v>44</v>
      </c>
      <c r="E173" s="29" t="s">
        <v>1162</v>
      </c>
    </row>
    <row r="174" spans="1:16" ht="12.75">
      <c r="A174" s="19" t="s">
        <v>35</v>
      </c>
      <c s="23" t="s">
        <v>407</v>
      </c>
      <c s="23" t="s">
        <v>715</v>
      </c>
      <c s="19" t="s">
        <v>37</v>
      </c>
      <c s="24" t="s">
        <v>716</v>
      </c>
      <c s="25" t="s">
        <v>135</v>
      </c>
      <c s="26">
        <v>4.68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717</v>
      </c>
    </row>
    <row r="176" spans="1:5" ht="38.25">
      <c r="A176" s="30" t="s">
        <v>42</v>
      </c>
      <c r="E176" s="31" t="s">
        <v>1259</v>
      </c>
    </row>
    <row r="177" spans="1:5" ht="102">
      <c r="A177" t="s">
        <v>44</v>
      </c>
      <c r="E177" s="29" t="s">
        <v>719</v>
      </c>
    </row>
    <row r="178" spans="1:18" ht="12.75" customHeight="1">
      <c r="A178" s="5" t="s">
        <v>33</v>
      </c>
      <c s="5"/>
      <c s="35" t="s">
        <v>25</v>
      </c>
      <c s="5"/>
      <c s="21" t="s">
        <v>290</v>
      </c>
      <c s="5"/>
      <c s="5"/>
      <c s="5"/>
      <c s="36">
        <f>0+Q178</f>
      </c>
      <c r="O178">
        <f>0+R178</f>
      </c>
      <c r="Q178">
        <f>0+I179</f>
      </c>
      <c>
        <f>0+O179</f>
      </c>
    </row>
    <row r="179" spans="1:16" ht="12.75">
      <c r="A179" s="19" t="s">
        <v>35</v>
      </c>
      <c s="23" t="s">
        <v>680</v>
      </c>
      <c s="23" t="s">
        <v>721</v>
      </c>
      <c s="19" t="s">
        <v>37</v>
      </c>
      <c s="24" t="s">
        <v>722</v>
      </c>
      <c s="25" t="s">
        <v>135</v>
      </c>
      <c s="26">
        <v>20.768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723</v>
      </c>
    </row>
    <row r="181" spans="1:5" ht="38.25">
      <c r="A181" s="30" t="s">
        <v>42</v>
      </c>
      <c r="E181" s="31" t="s">
        <v>1260</v>
      </c>
    </row>
    <row r="182" spans="1:5" ht="140.25">
      <c r="A182" t="s">
        <v>44</v>
      </c>
      <c r="E182" s="29" t="s">
        <v>330</v>
      </c>
    </row>
    <row r="183" spans="1:18" ht="12.75" customHeight="1">
      <c r="A183" s="5" t="s">
        <v>33</v>
      </c>
      <c s="5"/>
      <c s="35" t="s">
        <v>27</v>
      </c>
      <c s="5"/>
      <c s="21" t="s">
        <v>725</v>
      </c>
      <c s="5"/>
      <c s="5"/>
      <c s="5"/>
      <c s="36">
        <f>0+Q183</f>
      </c>
      <c r="O183">
        <f>0+R183</f>
      </c>
      <c r="Q183">
        <f>0+I184+I188+I192+I196</f>
      </c>
      <c>
        <f>0+O184+O188+O192+O196</f>
      </c>
    </row>
    <row r="184" spans="1:16" ht="25.5">
      <c r="A184" s="19" t="s">
        <v>35</v>
      </c>
      <c s="23" t="s">
        <v>685</v>
      </c>
      <c s="23" t="s">
        <v>1165</v>
      </c>
      <c s="19" t="s">
        <v>37</v>
      </c>
      <c s="24" t="s">
        <v>1166</v>
      </c>
      <c s="25" t="s">
        <v>118</v>
      </c>
      <c s="26">
        <v>12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25.5">
      <c r="A185" s="28" t="s">
        <v>40</v>
      </c>
      <c r="E185" s="29" t="s">
        <v>1167</v>
      </c>
    </row>
    <row r="186" spans="1:5" ht="51">
      <c r="A186" s="30" t="s">
        <v>42</v>
      </c>
      <c r="E186" s="31" t="s">
        <v>1261</v>
      </c>
    </row>
    <row r="187" spans="1:5" ht="76.5">
      <c r="A187" t="s">
        <v>44</v>
      </c>
      <c r="E187" s="29" t="s">
        <v>1169</v>
      </c>
    </row>
    <row r="188" spans="1:16" ht="25.5">
      <c r="A188" s="19" t="s">
        <v>35</v>
      </c>
      <c s="23" t="s">
        <v>690</v>
      </c>
      <c s="23" t="s">
        <v>1170</v>
      </c>
      <c s="19" t="s">
        <v>37</v>
      </c>
      <c s="24" t="s">
        <v>1171</v>
      </c>
      <c s="25" t="s">
        <v>118</v>
      </c>
      <c s="26">
        <v>3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25.5">
      <c r="A189" s="28" t="s">
        <v>40</v>
      </c>
      <c r="E189" s="29" t="s">
        <v>1172</v>
      </c>
    </row>
    <row r="190" spans="1:5" ht="51">
      <c r="A190" s="30" t="s">
        <v>42</v>
      </c>
      <c r="E190" s="31" t="s">
        <v>1262</v>
      </c>
    </row>
    <row r="191" spans="1:5" ht="76.5">
      <c r="A191" t="s">
        <v>44</v>
      </c>
      <c r="E191" s="29" t="s">
        <v>1169</v>
      </c>
    </row>
    <row r="192" spans="1:16" ht="12.75">
      <c r="A192" s="19" t="s">
        <v>35</v>
      </c>
      <c s="23" t="s">
        <v>695</v>
      </c>
      <c s="23" t="s">
        <v>1174</v>
      </c>
      <c s="19" t="s">
        <v>37</v>
      </c>
      <c s="24" t="s">
        <v>1175</v>
      </c>
      <c s="25" t="s">
        <v>118</v>
      </c>
      <c s="26">
        <v>70.485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1176</v>
      </c>
    </row>
    <row r="194" spans="1:5" ht="76.5">
      <c r="A194" s="30" t="s">
        <v>42</v>
      </c>
      <c r="E194" s="31" t="s">
        <v>1263</v>
      </c>
    </row>
    <row r="195" spans="1:5" ht="76.5">
      <c r="A195" t="s">
        <v>44</v>
      </c>
      <c r="E195" s="29" t="s">
        <v>1169</v>
      </c>
    </row>
    <row r="196" spans="1:16" ht="12.75">
      <c r="A196" s="19" t="s">
        <v>35</v>
      </c>
      <c s="23" t="s">
        <v>700</v>
      </c>
      <c s="23" t="s">
        <v>1178</v>
      </c>
      <c s="19" t="s">
        <v>37</v>
      </c>
      <c s="24" t="s">
        <v>1179</v>
      </c>
      <c s="25" t="s">
        <v>118</v>
      </c>
      <c s="26">
        <v>3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1176</v>
      </c>
    </row>
    <row r="198" spans="1:5" ht="51">
      <c r="A198" s="30" t="s">
        <v>42</v>
      </c>
      <c r="E198" s="31" t="s">
        <v>1262</v>
      </c>
    </row>
    <row r="199" spans="1:5" ht="63.75">
      <c r="A199" t="s">
        <v>44</v>
      </c>
      <c r="E199" s="29" t="s">
        <v>1180</v>
      </c>
    </row>
    <row r="200" spans="1:18" ht="12.75" customHeight="1">
      <c r="A200" s="5" t="s">
        <v>33</v>
      </c>
      <c s="5"/>
      <c s="35" t="s">
        <v>77</v>
      </c>
      <c s="5"/>
      <c s="21" t="s">
        <v>94</v>
      </c>
      <c s="5"/>
      <c s="5"/>
      <c s="5"/>
      <c s="36">
        <f>0+Q200</f>
      </c>
      <c r="O200">
        <f>0+R200</f>
      </c>
      <c r="Q200">
        <f>0+I201+I205+I209+I213+I217+I221</f>
      </c>
      <c>
        <f>0+O201+O205+O209+O213+O217+O221</f>
      </c>
    </row>
    <row r="201" spans="1:16" ht="25.5">
      <c r="A201" s="19" t="s">
        <v>35</v>
      </c>
      <c s="23" t="s">
        <v>704</v>
      </c>
      <c s="23" t="s">
        <v>733</v>
      </c>
      <c s="19" t="s">
        <v>37</v>
      </c>
      <c s="24" t="s">
        <v>734</v>
      </c>
      <c s="25" t="s">
        <v>118</v>
      </c>
      <c s="26">
        <v>63.23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735</v>
      </c>
    </row>
    <row r="203" spans="1:5" ht="63.75">
      <c r="A203" s="30" t="s">
        <v>42</v>
      </c>
      <c r="E203" s="31" t="s">
        <v>1264</v>
      </c>
    </row>
    <row r="204" spans="1:5" ht="191.25">
      <c r="A204" t="s">
        <v>44</v>
      </c>
      <c r="E204" s="29" t="s">
        <v>737</v>
      </c>
    </row>
    <row r="205" spans="1:16" ht="25.5">
      <c r="A205" s="19" t="s">
        <v>35</v>
      </c>
      <c s="23" t="s">
        <v>708</v>
      </c>
      <c s="23" t="s">
        <v>739</v>
      </c>
      <c s="19" t="s">
        <v>37</v>
      </c>
      <c s="24" t="s">
        <v>740</v>
      </c>
      <c s="25" t="s">
        <v>118</v>
      </c>
      <c s="26">
        <v>106.86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741</v>
      </c>
    </row>
    <row r="207" spans="1:5" ht="76.5">
      <c r="A207" s="30" t="s">
        <v>42</v>
      </c>
      <c r="E207" s="31" t="s">
        <v>1265</v>
      </c>
    </row>
    <row r="208" spans="1:5" ht="191.25">
      <c r="A208" t="s">
        <v>44</v>
      </c>
      <c r="E208" s="29" t="s">
        <v>737</v>
      </c>
    </row>
    <row r="209" spans="1:16" ht="25.5">
      <c r="A209" s="19" t="s">
        <v>35</v>
      </c>
      <c s="23" t="s">
        <v>714</v>
      </c>
      <c s="23" t="s">
        <v>744</v>
      </c>
      <c s="19" t="s">
        <v>37</v>
      </c>
      <c s="24" t="s">
        <v>745</v>
      </c>
      <c s="25" t="s">
        <v>118</v>
      </c>
      <c s="26">
        <v>144.9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746</v>
      </c>
    </row>
    <row r="211" spans="1:5" ht="12.75">
      <c r="A211" s="30" t="s">
        <v>42</v>
      </c>
      <c r="E211" s="31" t="s">
        <v>1266</v>
      </c>
    </row>
    <row r="212" spans="1:5" ht="216.75">
      <c r="A212" t="s">
        <v>44</v>
      </c>
      <c r="E212" s="29" t="s">
        <v>748</v>
      </c>
    </row>
    <row r="213" spans="1:16" ht="12.75">
      <c r="A213" s="19" t="s">
        <v>35</v>
      </c>
      <c s="23" t="s">
        <v>720</v>
      </c>
      <c s="23" t="s">
        <v>750</v>
      </c>
      <c s="19" t="s">
        <v>37</v>
      </c>
      <c s="24" t="s">
        <v>751</v>
      </c>
      <c s="25" t="s">
        <v>118</v>
      </c>
      <c s="26">
        <v>27.5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752</v>
      </c>
    </row>
    <row r="215" spans="1:5" ht="25.5">
      <c r="A215" s="30" t="s">
        <v>42</v>
      </c>
      <c r="E215" s="31" t="s">
        <v>1267</v>
      </c>
    </row>
    <row r="216" spans="1:5" ht="38.25">
      <c r="A216" t="s">
        <v>44</v>
      </c>
      <c r="E216" s="29" t="s">
        <v>754</v>
      </c>
    </row>
    <row r="217" spans="1:16" ht="12.75">
      <c r="A217" s="19" t="s">
        <v>35</v>
      </c>
      <c s="23" t="s">
        <v>726</v>
      </c>
      <c s="23" t="s">
        <v>756</v>
      </c>
      <c s="19" t="s">
        <v>37</v>
      </c>
      <c s="24" t="s">
        <v>757</v>
      </c>
      <c s="25" t="s">
        <v>118</v>
      </c>
      <c s="26">
        <v>9.9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758</v>
      </c>
    </row>
    <row r="219" spans="1:5" ht="12.75">
      <c r="A219" s="30" t="s">
        <v>42</v>
      </c>
      <c r="E219" s="31" t="s">
        <v>1268</v>
      </c>
    </row>
    <row r="220" spans="1:5" ht="51">
      <c r="A220" t="s">
        <v>44</v>
      </c>
      <c r="E220" s="29" t="s">
        <v>760</v>
      </c>
    </row>
    <row r="221" spans="1:16" ht="12.75">
      <c r="A221" s="19" t="s">
        <v>35</v>
      </c>
      <c s="23" t="s">
        <v>732</v>
      </c>
      <c s="23" t="s">
        <v>762</v>
      </c>
      <c s="19" t="s">
        <v>37</v>
      </c>
      <c s="24" t="s">
        <v>763</v>
      </c>
      <c s="25" t="s">
        <v>118</v>
      </c>
      <c s="26">
        <v>9.075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764</v>
      </c>
    </row>
    <row r="223" spans="1:5" ht="12.75">
      <c r="A223" s="30" t="s">
        <v>42</v>
      </c>
      <c r="E223" s="31" t="s">
        <v>1269</v>
      </c>
    </row>
    <row r="224" spans="1:5" ht="51">
      <c r="A224" t="s">
        <v>44</v>
      </c>
      <c r="E224" s="29" t="s">
        <v>760</v>
      </c>
    </row>
    <row r="225" spans="1:18" ht="12.75" customHeight="1">
      <c r="A225" s="5" t="s">
        <v>33</v>
      </c>
      <c s="5"/>
      <c s="35" t="s">
        <v>79</v>
      </c>
      <c s="5"/>
      <c s="21" t="s">
        <v>766</v>
      </c>
      <c s="5"/>
      <c s="5"/>
      <c s="5"/>
      <c s="36">
        <f>0+Q225</f>
      </c>
      <c r="O225">
        <f>0+R225</f>
      </c>
      <c r="Q225">
        <f>0+I226+I230+I234+I238</f>
      </c>
      <c>
        <f>0+O226+O230+O234+O238</f>
      </c>
    </row>
    <row r="226" spans="1:16" ht="12.75">
      <c r="A226" s="19" t="s">
        <v>35</v>
      </c>
      <c s="23" t="s">
        <v>738</v>
      </c>
      <c s="23" t="s">
        <v>774</v>
      </c>
      <c s="19" t="s">
        <v>37</v>
      </c>
      <c s="24" t="s">
        <v>775</v>
      </c>
      <c s="25" t="s">
        <v>161</v>
      </c>
      <c s="26">
        <v>38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1187</v>
      </c>
    </row>
    <row r="228" spans="1:5" ht="25.5">
      <c r="A228" s="30" t="s">
        <v>42</v>
      </c>
      <c r="E228" s="31" t="s">
        <v>1270</v>
      </c>
    </row>
    <row r="229" spans="1:5" ht="242.25">
      <c r="A229" t="s">
        <v>44</v>
      </c>
      <c r="E229" s="29" t="s">
        <v>1189</v>
      </c>
    </row>
    <row r="230" spans="1:16" ht="12.75">
      <c r="A230" s="19" t="s">
        <v>35</v>
      </c>
      <c s="23" t="s">
        <v>743</v>
      </c>
      <c s="23" t="s">
        <v>1190</v>
      </c>
      <c s="19" t="s">
        <v>37</v>
      </c>
      <c s="24" t="s">
        <v>1191</v>
      </c>
      <c s="25" t="s">
        <v>161</v>
      </c>
      <c s="26">
        <v>5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1192</v>
      </c>
    </row>
    <row r="232" spans="1:5" ht="25.5">
      <c r="A232" s="30" t="s">
        <v>42</v>
      </c>
      <c r="E232" s="31" t="s">
        <v>1193</v>
      </c>
    </row>
    <row r="233" spans="1:5" ht="242.25">
      <c r="A233" t="s">
        <v>44</v>
      </c>
      <c r="E233" s="29" t="s">
        <v>1189</v>
      </c>
    </row>
    <row r="234" spans="1:16" ht="12.75">
      <c r="A234" s="19" t="s">
        <v>35</v>
      </c>
      <c s="23" t="s">
        <v>749</v>
      </c>
      <c s="23" t="s">
        <v>779</v>
      </c>
      <c s="19" t="s">
        <v>37</v>
      </c>
      <c s="24" t="s">
        <v>780</v>
      </c>
      <c s="25" t="s">
        <v>161</v>
      </c>
      <c s="26">
        <v>54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1194</v>
      </c>
    </row>
    <row r="236" spans="1:5" ht="12.75">
      <c r="A236" s="30" t="s">
        <v>42</v>
      </c>
      <c r="E236" s="31" t="s">
        <v>1271</v>
      </c>
    </row>
    <row r="237" spans="1:5" ht="242.25">
      <c r="A237" t="s">
        <v>44</v>
      </c>
      <c r="E237" s="29" t="s">
        <v>1196</v>
      </c>
    </row>
    <row r="238" spans="1:16" ht="12.75">
      <c r="A238" s="19" t="s">
        <v>35</v>
      </c>
      <c s="23" t="s">
        <v>755</v>
      </c>
      <c s="23" t="s">
        <v>1197</v>
      </c>
      <c s="19" t="s">
        <v>37</v>
      </c>
      <c s="24" t="s">
        <v>1198</v>
      </c>
      <c s="25" t="s">
        <v>161</v>
      </c>
      <c s="26">
        <v>2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1199</v>
      </c>
    </row>
    <row r="240" spans="1:5" ht="25.5">
      <c r="A240" s="30" t="s">
        <v>42</v>
      </c>
      <c r="E240" s="31" t="s">
        <v>1200</v>
      </c>
    </row>
    <row r="241" spans="1:5" ht="242.25">
      <c r="A241" t="s">
        <v>44</v>
      </c>
      <c r="E241" s="29" t="s">
        <v>1196</v>
      </c>
    </row>
    <row r="242" spans="1:18" ht="12.75" customHeight="1">
      <c r="A242" s="5" t="s">
        <v>33</v>
      </c>
      <c s="5"/>
      <c s="35" t="s">
        <v>30</v>
      </c>
      <c s="5"/>
      <c s="21" t="s">
        <v>158</v>
      </c>
      <c s="5"/>
      <c s="5"/>
      <c s="5"/>
      <c s="36">
        <f>0+Q242</f>
      </c>
      <c r="O242">
        <f>0+R242</f>
      </c>
      <c r="Q242">
        <f>0+I243+I247+I251+I255+I259+I263+I267+I271</f>
      </c>
      <c>
        <f>0+O243+O247+O251+O255+O259+O263+O267+O271</f>
      </c>
    </row>
    <row r="243" spans="1:16" ht="12.75">
      <c r="A243" s="19" t="s">
        <v>35</v>
      </c>
      <c s="23" t="s">
        <v>761</v>
      </c>
      <c s="23" t="s">
        <v>797</v>
      </c>
      <c s="19" t="s">
        <v>37</v>
      </c>
      <c s="24" t="s">
        <v>798</v>
      </c>
      <c s="25" t="s">
        <v>161</v>
      </c>
      <c s="26">
        <v>27.5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1201</v>
      </c>
    </row>
    <row r="245" spans="1:5" ht="25.5">
      <c r="A245" s="30" t="s">
        <v>42</v>
      </c>
      <c r="E245" s="31" t="s">
        <v>1272</v>
      </c>
    </row>
    <row r="246" spans="1:5" ht="114.75">
      <c r="A246" t="s">
        <v>44</v>
      </c>
      <c r="E246" s="29" t="s">
        <v>801</v>
      </c>
    </row>
    <row r="247" spans="1:16" ht="12.75">
      <c r="A247" s="19" t="s">
        <v>35</v>
      </c>
      <c s="23" t="s">
        <v>767</v>
      </c>
      <c s="23" t="s">
        <v>803</v>
      </c>
      <c s="19" t="s">
        <v>37</v>
      </c>
      <c s="24" t="s">
        <v>804</v>
      </c>
      <c s="25" t="s">
        <v>90</v>
      </c>
      <c s="26">
        <v>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805</v>
      </c>
    </row>
    <row r="249" spans="1:5" ht="63.75">
      <c r="A249" s="30" t="s">
        <v>42</v>
      </c>
      <c r="E249" s="31" t="s">
        <v>1273</v>
      </c>
    </row>
    <row r="250" spans="1:5" ht="38.25">
      <c r="A250" t="s">
        <v>44</v>
      </c>
      <c r="E250" s="29" t="s">
        <v>807</v>
      </c>
    </row>
    <row r="251" spans="1:16" ht="12.75">
      <c r="A251" s="19" t="s">
        <v>35</v>
      </c>
      <c s="23" t="s">
        <v>773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12.75">
      <c r="A253" s="30" t="s">
        <v>42</v>
      </c>
      <c r="E253" s="31" t="s">
        <v>92</v>
      </c>
    </row>
    <row r="254" spans="1:5" ht="38.25">
      <c r="A254" t="s">
        <v>44</v>
      </c>
      <c r="E254" s="29" t="s">
        <v>811</v>
      </c>
    </row>
    <row r="255" spans="1:16" ht="12.75">
      <c r="A255" s="19" t="s">
        <v>35</v>
      </c>
      <c s="23" t="s">
        <v>778</v>
      </c>
      <c s="23" t="s">
        <v>1204</v>
      </c>
      <c s="19" t="s">
        <v>37</v>
      </c>
      <c s="24" t="s">
        <v>1205</v>
      </c>
      <c s="25" t="s">
        <v>118</v>
      </c>
      <c s="26">
        <v>16.425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1206</v>
      </c>
    </row>
    <row r="257" spans="1:5" ht="25.5">
      <c r="A257" s="30" t="s">
        <v>42</v>
      </c>
      <c r="E257" s="31" t="s">
        <v>1274</v>
      </c>
    </row>
    <row r="258" spans="1:5" ht="25.5">
      <c r="A258" t="s">
        <v>44</v>
      </c>
      <c r="E258" s="29" t="s">
        <v>1208</v>
      </c>
    </row>
    <row r="259" spans="1:16" ht="12.75">
      <c r="A259" s="19" t="s">
        <v>35</v>
      </c>
      <c s="23" t="s">
        <v>784</v>
      </c>
      <c s="23" t="s">
        <v>834</v>
      </c>
      <c s="19" t="s">
        <v>37</v>
      </c>
      <c s="24" t="s">
        <v>835</v>
      </c>
      <c s="25" t="s">
        <v>90</v>
      </c>
      <c s="26">
        <v>2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37</v>
      </c>
    </row>
    <row r="261" spans="1:5" ht="25.5">
      <c r="A261" s="30" t="s">
        <v>42</v>
      </c>
      <c r="E261" s="31" t="s">
        <v>1275</v>
      </c>
    </row>
    <row r="262" spans="1:5" ht="280.5">
      <c r="A262" t="s">
        <v>44</v>
      </c>
      <c r="E262" s="29" t="s">
        <v>837</v>
      </c>
    </row>
    <row r="263" spans="1:16" ht="12.75">
      <c r="A263" s="19" t="s">
        <v>35</v>
      </c>
      <c s="23" t="s">
        <v>790</v>
      </c>
      <c s="23" t="s">
        <v>1210</v>
      </c>
      <c s="19" t="s">
        <v>37</v>
      </c>
      <c s="24" t="s">
        <v>1211</v>
      </c>
      <c s="25" t="s">
        <v>161</v>
      </c>
      <c s="26">
        <v>4.1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25.5">
      <c r="A264" s="28" t="s">
        <v>40</v>
      </c>
      <c r="E264" s="29" t="s">
        <v>1212</v>
      </c>
    </row>
    <row r="265" spans="1:5" ht="25.5">
      <c r="A265" s="30" t="s">
        <v>42</v>
      </c>
      <c r="E265" s="31" t="s">
        <v>1213</v>
      </c>
    </row>
    <row r="266" spans="1:5" ht="76.5">
      <c r="A266" t="s">
        <v>44</v>
      </c>
      <c r="E266" s="29" t="s">
        <v>1214</v>
      </c>
    </row>
    <row r="267" spans="1:16" ht="12.75">
      <c r="A267" s="19" t="s">
        <v>35</v>
      </c>
      <c s="23" t="s">
        <v>796</v>
      </c>
      <c s="23" t="s">
        <v>1215</v>
      </c>
      <c s="19" t="s">
        <v>37</v>
      </c>
      <c s="24" t="s">
        <v>1216</v>
      </c>
      <c s="25" t="s">
        <v>118</v>
      </c>
      <c s="26">
        <v>85.5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25.5">
      <c r="A268" s="28" t="s">
        <v>40</v>
      </c>
      <c r="E268" s="29" t="s">
        <v>1217</v>
      </c>
    </row>
    <row r="269" spans="1:5" ht="51">
      <c r="A269" s="30" t="s">
        <v>42</v>
      </c>
      <c r="E269" s="31" t="s">
        <v>1276</v>
      </c>
    </row>
    <row r="270" spans="1:5" ht="25.5">
      <c r="A270" t="s">
        <v>44</v>
      </c>
      <c r="E270" s="29" t="s">
        <v>843</v>
      </c>
    </row>
    <row r="271" spans="1:16" ht="12.75">
      <c r="A271" s="19" t="s">
        <v>35</v>
      </c>
      <c s="23" t="s">
        <v>802</v>
      </c>
      <c s="23" t="s">
        <v>839</v>
      </c>
      <c s="19" t="s">
        <v>37</v>
      </c>
      <c s="24" t="s">
        <v>840</v>
      </c>
      <c s="25" t="s">
        <v>118</v>
      </c>
      <c s="26">
        <v>144.9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841</v>
      </c>
    </row>
    <row r="273" spans="1:5" ht="25.5">
      <c r="A273" s="30" t="s">
        <v>42</v>
      </c>
      <c r="E273" s="31" t="s">
        <v>1277</v>
      </c>
    </row>
    <row r="274" spans="1:5" ht="25.5">
      <c r="A274" t="s">
        <v>44</v>
      </c>
      <c r="E274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1278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1278</v>
      </c>
      <c s="5"/>
      <c s="14" t="s">
        <v>1279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238.08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1280</v>
      </c>
    </row>
    <row r="12" spans="1:5" ht="12.75">
      <c r="A12" s="30" t="s">
        <v>42</v>
      </c>
      <c r="E12" s="31" t="s">
        <v>1281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292.6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1282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1095</v>
      </c>
      <c s="19" t="s">
        <v>37</v>
      </c>
      <c s="24" t="s">
        <v>1096</v>
      </c>
      <c s="25" t="s">
        <v>135</v>
      </c>
      <c s="26">
        <v>87.75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1097</v>
      </c>
    </row>
    <row r="21" spans="1:5" ht="51">
      <c r="A21" s="30" t="s">
        <v>42</v>
      </c>
      <c r="E21" s="31" t="s">
        <v>1283</v>
      </c>
    </row>
    <row r="22" spans="1:5" ht="369.75">
      <c r="A22" t="s">
        <v>44</v>
      </c>
      <c r="E22" s="29" t="s">
        <v>245</v>
      </c>
    </row>
    <row r="23" spans="1:16" ht="12.75">
      <c r="A23" s="19" t="s">
        <v>35</v>
      </c>
      <c s="23" t="s">
        <v>23</v>
      </c>
      <c s="23" t="s">
        <v>246</v>
      </c>
      <c s="19" t="s">
        <v>37</v>
      </c>
      <c s="24" t="s">
        <v>247</v>
      </c>
      <c s="25" t="s">
        <v>135</v>
      </c>
      <c s="26">
        <v>87.75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1101</v>
      </c>
    </row>
    <row r="25" spans="1:5" ht="12.75">
      <c r="A25" s="30" t="s">
        <v>42</v>
      </c>
      <c r="E25" s="31" t="s">
        <v>1284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1285</v>
      </c>
      <c s="19" t="s">
        <v>37</v>
      </c>
      <c s="24" t="s">
        <v>1286</v>
      </c>
      <c s="25" t="s">
        <v>135</v>
      </c>
      <c s="26">
        <v>117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1287</v>
      </c>
    </row>
    <row r="29" spans="1:5" ht="51">
      <c r="A29" s="30" t="s">
        <v>42</v>
      </c>
      <c r="E29" s="31" t="s">
        <v>1288</v>
      </c>
    </row>
    <row r="30" spans="1:5" ht="318.75">
      <c r="A30" t="s">
        <v>44</v>
      </c>
      <c r="E30" s="29" t="s">
        <v>1289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204.75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1290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1291</v>
      </c>
      <c s="19" t="s">
        <v>37</v>
      </c>
      <c s="24" t="s">
        <v>1292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1293</v>
      </c>
    </row>
    <row r="37" spans="1:5" ht="25.5">
      <c r="A37" s="30" t="s">
        <v>42</v>
      </c>
      <c r="E37" s="31" t="s">
        <v>1294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1107</v>
      </c>
      <c s="19" t="s">
        <v>37</v>
      </c>
      <c s="24" t="s">
        <v>1108</v>
      </c>
      <c s="25" t="s">
        <v>135</v>
      </c>
      <c s="26">
        <v>87.75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1109</v>
      </c>
    </row>
    <row r="41" spans="1:5" ht="51">
      <c r="A41" s="30" t="s">
        <v>42</v>
      </c>
      <c r="E41" s="31" t="s">
        <v>1283</v>
      </c>
    </row>
    <row r="42" spans="1:5" ht="229.5">
      <c r="A42" t="s">
        <v>44</v>
      </c>
      <c r="E42" s="29" t="s">
        <v>1110</v>
      </c>
    </row>
    <row r="43" spans="1:16" ht="12.75">
      <c r="A43" s="19" t="s">
        <v>35</v>
      </c>
      <c s="23" t="s">
        <v>30</v>
      </c>
      <c s="23" t="s">
        <v>1295</v>
      </c>
      <c s="19" t="s">
        <v>37</v>
      </c>
      <c s="24" t="s">
        <v>1296</v>
      </c>
      <c s="25" t="s">
        <v>118</v>
      </c>
      <c s="26">
        <v>292.5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1297</v>
      </c>
    </row>
    <row r="45" spans="1:5" ht="51">
      <c r="A45" s="30" t="s">
        <v>42</v>
      </c>
      <c r="E45" s="31" t="s">
        <v>1298</v>
      </c>
    </row>
    <row r="46" spans="1:5" ht="12.75">
      <c r="A46" t="s">
        <v>44</v>
      </c>
      <c r="E46" s="29" t="s">
        <v>1299</v>
      </c>
    </row>
    <row r="47" spans="1:18" ht="12.75" customHeight="1">
      <c r="A47" s="5" t="s">
        <v>33</v>
      </c>
      <c s="5"/>
      <c s="35" t="s">
        <v>13</v>
      </c>
      <c s="5"/>
      <c s="21" t="s">
        <v>278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15.266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1300</v>
      </c>
    </row>
    <row r="50" spans="1:5" ht="38.25">
      <c r="A50" s="30" t="s">
        <v>42</v>
      </c>
      <c r="E50" s="31" t="s">
        <v>1301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280</v>
      </c>
      <c s="19" t="s">
        <v>68</v>
      </c>
      <c s="24" t="s">
        <v>281</v>
      </c>
      <c s="25" t="s">
        <v>118</v>
      </c>
      <c s="26">
        <v>348.563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1302</v>
      </c>
    </row>
    <row r="55" spans="1:5" ht="51">
      <c r="A55" t="s">
        <v>44</v>
      </c>
      <c r="E55" s="29" t="s">
        <v>283</v>
      </c>
    </row>
    <row r="56" spans="1:16" ht="12.75">
      <c r="A56" s="19" t="s">
        <v>35</v>
      </c>
      <c s="23" t="s">
        <v>101</v>
      </c>
      <c s="23" t="s">
        <v>280</v>
      </c>
      <c s="19" t="s">
        <v>71</v>
      </c>
      <c s="24" t="s">
        <v>281</v>
      </c>
      <c s="25" t="s">
        <v>118</v>
      </c>
      <c s="26">
        <v>107.25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1303</v>
      </c>
    </row>
    <row r="59" spans="1:5" ht="51">
      <c r="A59" t="s">
        <v>44</v>
      </c>
      <c r="E59" s="29" t="s">
        <v>283</v>
      </c>
    </row>
    <row r="60" spans="1:16" ht="25.5">
      <c r="A60" s="19" t="s">
        <v>35</v>
      </c>
      <c s="23" t="s">
        <v>165</v>
      </c>
      <c s="23" t="s">
        <v>1124</v>
      </c>
      <c s="19" t="s">
        <v>37</v>
      </c>
      <c s="24" t="s">
        <v>1125</v>
      </c>
      <c s="25" t="s">
        <v>90</v>
      </c>
      <c s="26">
        <v>356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1126</v>
      </c>
    </row>
    <row r="62" spans="1:5" ht="51">
      <c r="A62" s="30" t="s">
        <v>42</v>
      </c>
      <c r="E62" s="31" t="s">
        <v>1304</v>
      </c>
    </row>
    <row r="63" spans="1:5" ht="63.75">
      <c r="A63" t="s">
        <v>44</v>
      </c>
      <c r="E63" s="29" t="s">
        <v>1128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784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1305</v>
      </c>
    </row>
    <row r="67" spans="1:5" ht="38.25">
      <c r="A67" s="30" t="s">
        <v>42</v>
      </c>
      <c r="E67" s="31" t="s">
        <v>1306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1307</v>
      </c>
      <c s="25" t="s">
        <v>135</v>
      </c>
      <c s="26">
        <v>43.241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1308</v>
      </c>
    </row>
    <row r="71" spans="1:5" ht="25.5">
      <c r="A71" s="30" t="s">
        <v>42</v>
      </c>
      <c r="E71" s="31" t="s">
        <v>1309</v>
      </c>
    </row>
    <row r="72" spans="1:5" ht="382.5">
      <c r="A72" t="s">
        <v>44</v>
      </c>
      <c r="E72" s="29" t="s">
        <v>1310</v>
      </c>
    </row>
    <row r="73" spans="1:16" ht="12.75">
      <c r="A73" s="19" t="s">
        <v>35</v>
      </c>
      <c s="23" t="s">
        <v>272</v>
      </c>
      <c s="23" t="s">
        <v>618</v>
      </c>
      <c s="19" t="s">
        <v>37</v>
      </c>
      <c s="24" t="s">
        <v>1311</v>
      </c>
      <c s="25" t="s">
        <v>110</v>
      </c>
      <c s="26">
        <v>8.648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1312</v>
      </c>
    </row>
    <row r="76" spans="1:5" ht="242.25">
      <c r="A76" t="s">
        <v>44</v>
      </c>
      <c r="E76" s="29" t="s">
        <v>1313</v>
      </c>
    </row>
    <row r="77" spans="1:16" ht="12.75">
      <c r="A77" s="19" t="s">
        <v>35</v>
      </c>
      <c s="23" t="s">
        <v>279</v>
      </c>
      <c s="23" t="s">
        <v>1314</v>
      </c>
      <c s="19" t="s">
        <v>37</v>
      </c>
      <c s="24" t="s">
        <v>1315</v>
      </c>
      <c s="25" t="s">
        <v>135</v>
      </c>
      <c s="26">
        <v>90.5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1316</v>
      </c>
    </row>
    <row r="79" spans="1:5" ht="76.5">
      <c r="A79" s="30" t="s">
        <v>42</v>
      </c>
      <c r="E79" s="31" t="s">
        <v>1317</v>
      </c>
    </row>
    <row r="80" spans="1:5" ht="369.75">
      <c r="A80" t="s">
        <v>44</v>
      </c>
      <c r="E80" s="29" t="s">
        <v>1318</v>
      </c>
    </row>
    <row r="81" spans="1:16" ht="12.75">
      <c r="A81" s="19" t="s">
        <v>35</v>
      </c>
      <c s="23" t="s">
        <v>284</v>
      </c>
      <c s="23" t="s">
        <v>1319</v>
      </c>
      <c s="19" t="s">
        <v>37</v>
      </c>
      <c s="24" t="s">
        <v>1320</v>
      </c>
      <c s="25" t="s">
        <v>110</v>
      </c>
      <c s="26">
        <v>10.92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1321</v>
      </c>
    </row>
    <row r="84" spans="1:5" ht="267.75">
      <c r="A84" t="s">
        <v>44</v>
      </c>
      <c r="E84" s="29" t="s">
        <v>1143</v>
      </c>
    </row>
    <row r="85" spans="1:16" ht="12.75">
      <c r="A85" s="19" t="s">
        <v>35</v>
      </c>
      <c s="23" t="s">
        <v>291</v>
      </c>
      <c s="23" t="s">
        <v>1322</v>
      </c>
      <c s="19" t="s">
        <v>37</v>
      </c>
      <c s="24" t="s">
        <v>1323</v>
      </c>
      <c s="25" t="s">
        <v>110</v>
      </c>
      <c s="26">
        <v>1.335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1324</v>
      </c>
    </row>
    <row r="87" spans="1:5" ht="38.25">
      <c r="A87" s="30" t="s">
        <v>42</v>
      </c>
      <c r="E87" s="31" t="s">
        <v>1325</v>
      </c>
    </row>
    <row r="88" spans="1:5" ht="267.75">
      <c r="A88" t="s">
        <v>44</v>
      </c>
      <c r="E88" s="29" t="s">
        <v>1143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297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1326</v>
      </c>
    </row>
    <row r="92" spans="1:5" ht="25.5">
      <c r="A92" s="30" t="s">
        <v>42</v>
      </c>
      <c r="E92" s="31" t="s">
        <v>1327</v>
      </c>
    </row>
    <row r="93" spans="1:5" ht="369.75">
      <c r="A93" t="s">
        <v>44</v>
      </c>
      <c r="E93" s="29" t="s">
        <v>1318</v>
      </c>
    </row>
    <row r="94" spans="1:16" ht="12.75">
      <c r="A94" s="19" t="s">
        <v>35</v>
      </c>
      <c s="23" t="s">
        <v>303</v>
      </c>
      <c s="23" t="s">
        <v>696</v>
      </c>
      <c s="19" t="s">
        <v>37</v>
      </c>
      <c s="24" t="s">
        <v>697</v>
      </c>
      <c s="25" t="s">
        <v>135</v>
      </c>
      <c s="26">
        <v>26.813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1328</v>
      </c>
    </row>
    <row r="96" spans="1:5" ht="51">
      <c r="A96" s="30" t="s">
        <v>42</v>
      </c>
      <c r="E96" s="31" t="s">
        <v>1329</v>
      </c>
    </row>
    <row r="97" spans="1:5" ht="369.75">
      <c r="A97" t="s">
        <v>44</v>
      </c>
      <c r="E97" s="29" t="s">
        <v>1318</v>
      </c>
    </row>
    <row r="98" spans="1:16" ht="25.5">
      <c r="A98" s="19" t="s">
        <v>35</v>
      </c>
      <c s="23" t="s">
        <v>308</v>
      </c>
      <c s="23" t="s">
        <v>705</v>
      </c>
      <c s="19" t="s">
        <v>37</v>
      </c>
      <c s="24" t="s">
        <v>706</v>
      </c>
      <c s="25" t="s">
        <v>135</v>
      </c>
      <c s="26">
        <v>82.875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1330</v>
      </c>
    </row>
    <row r="100" spans="1:5" ht="51">
      <c r="A100" s="30" t="s">
        <v>42</v>
      </c>
      <c r="E100" s="31" t="s">
        <v>1331</v>
      </c>
    </row>
    <row r="101" spans="1:5" ht="38.25">
      <c r="A101" t="s">
        <v>44</v>
      </c>
      <c r="E101" s="29" t="s">
        <v>289</v>
      </c>
    </row>
    <row r="102" spans="1:16" ht="12.75">
      <c r="A102" s="19" t="s">
        <v>35</v>
      </c>
      <c s="23" t="s">
        <v>314</v>
      </c>
      <c s="23" t="s">
        <v>709</v>
      </c>
      <c s="19" t="s">
        <v>37</v>
      </c>
      <c s="24" t="s">
        <v>710</v>
      </c>
      <c s="25" t="s">
        <v>135</v>
      </c>
      <c s="26">
        <v>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1160</v>
      </c>
    </row>
    <row r="104" spans="1:5" ht="63.75">
      <c r="A104" s="30" t="s">
        <v>42</v>
      </c>
      <c r="E104" s="31" t="s">
        <v>1332</v>
      </c>
    </row>
    <row r="105" spans="1:5" ht="38.25">
      <c r="A105" t="s">
        <v>44</v>
      </c>
      <c r="E105" s="29" t="s">
        <v>1162</v>
      </c>
    </row>
    <row r="106" spans="1:16" ht="12.75">
      <c r="A106" s="19" t="s">
        <v>35</v>
      </c>
      <c s="23" t="s">
        <v>319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1333</v>
      </c>
    </row>
    <row r="108" spans="1:5" ht="25.5">
      <c r="A108" s="30" t="s">
        <v>42</v>
      </c>
      <c r="E108" s="31" t="s">
        <v>1334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290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325</v>
      </c>
      <c s="23" t="s">
        <v>1335</v>
      </c>
      <c s="19" t="s">
        <v>37</v>
      </c>
      <c s="24" t="s">
        <v>1336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1337</v>
      </c>
    </row>
    <row r="113" spans="1:5" ht="25.5">
      <c r="A113" s="30" t="s">
        <v>42</v>
      </c>
      <c r="E113" s="31" t="s">
        <v>1338</v>
      </c>
    </row>
    <row r="114" spans="1:5" ht="51">
      <c r="A114" t="s">
        <v>44</v>
      </c>
      <c r="E114" s="29" t="s">
        <v>302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331</v>
      </c>
      <c s="23" t="s">
        <v>1165</v>
      </c>
      <c s="19" t="s">
        <v>37</v>
      </c>
      <c s="24" t="s">
        <v>1166</v>
      </c>
      <c s="25" t="s">
        <v>118</v>
      </c>
      <c s="26">
        <v>127.2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1167</v>
      </c>
    </row>
    <row r="118" spans="1:5" ht="51">
      <c r="A118" s="30" t="s">
        <v>42</v>
      </c>
      <c r="E118" s="31" t="s">
        <v>1339</v>
      </c>
    </row>
    <row r="119" spans="1:5" ht="76.5">
      <c r="A119" t="s">
        <v>44</v>
      </c>
      <c r="E119" s="29" t="s">
        <v>1169</v>
      </c>
    </row>
    <row r="120" spans="1:16" ht="25.5">
      <c r="A120" s="19" t="s">
        <v>35</v>
      </c>
      <c s="23" t="s">
        <v>336</v>
      </c>
      <c s="23" t="s">
        <v>1170</v>
      </c>
      <c s="19" t="s">
        <v>37</v>
      </c>
      <c s="24" t="s">
        <v>1171</v>
      </c>
      <c s="25" t="s">
        <v>118</v>
      </c>
      <c s="26">
        <v>31.8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1172</v>
      </c>
    </row>
    <row r="122" spans="1:5" ht="51">
      <c r="A122" s="30" t="s">
        <v>42</v>
      </c>
      <c r="E122" s="31" t="s">
        <v>1340</v>
      </c>
    </row>
    <row r="123" spans="1:5" ht="76.5">
      <c r="A123" t="s">
        <v>44</v>
      </c>
      <c r="E123" s="29" t="s">
        <v>1169</v>
      </c>
    </row>
    <row r="124" spans="1:16" ht="12.75">
      <c r="A124" s="19" t="s">
        <v>35</v>
      </c>
      <c s="23" t="s">
        <v>341</v>
      </c>
      <c s="23" t="s">
        <v>1174</v>
      </c>
      <c s="19" t="s">
        <v>37</v>
      </c>
      <c s="24" t="s">
        <v>1175</v>
      </c>
      <c s="25" t="s">
        <v>118</v>
      </c>
      <c s="26">
        <v>206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1176</v>
      </c>
    </row>
    <row r="126" spans="1:5" ht="63.75">
      <c r="A126" s="30" t="s">
        <v>42</v>
      </c>
      <c r="E126" s="31" t="s">
        <v>1341</v>
      </c>
    </row>
    <row r="127" spans="1:5" ht="76.5">
      <c r="A127" t="s">
        <v>44</v>
      </c>
      <c r="E127" s="29" t="s">
        <v>1169</v>
      </c>
    </row>
    <row r="128" spans="1:16" ht="12.75">
      <c r="A128" s="19" t="s">
        <v>35</v>
      </c>
      <c s="23" t="s">
        <v>346</v>
      </c>
      <c s="23" t="s">
        <v>1178</v>
      </c>
      <c s="19" t="s">
        <v>37</v>
      </c>
      <c s="24" t="s">
        <v>1179</v>
      </c>
      <c s="25" t="s">
        <v>118</v>
      </c>
      <c s="26">
        <v>31.8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1176</v>
      </c>
    </row>
    <row r="130" spans="1:5" ht="51">
      <c r="A130" s="30" t="s">
        <v>42</v>
      </c>
      <c r="E130" s="31" t="s">
        <v>1340</v>
      </c>
    </row>
    <row r="131" spans="1:5" ht="63.75">
      <c r="A131" t="s">
        <v>44</v>
      </c>
      <c r="E131" s="29" t="s">
        <v>1180</v>
      </c>
    </row>
    <row r="132" spans="1:16" ht="12.75">
      <c r="A132" s="19" t="s">
        <v>35</v>
      </c>
      <c s="23" t="s">
        <v>352</v>
      </c>
      <c s="23" t="s">
        <v>1342</v>
      </c>
      <c s="19" t="s">
        <v>37</v>
      </c>
      <c s="24" t="s">
        <v>1343</v>
      </c>
      <c s="25" t="s">
        <v>161</v>
      </c>
      <c s="26">
        <v>24.375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1344</v>
      </c>
    </row>
    <row r="134" spans="1:5" ht="25.5">
      <c r="A134" s="30" t="s">
        <v>42</v>
      </c>
      <c r="E134" s="31" t="s">
        <v>1345</v>
      </c>
    </row>
    <row r="135" spans="1:5" ht="76.5">
      <c r="A135" t="s">
        <v>44</v>
      </c>
      <c r="E135" s="29" t="s">
        <v>1346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357</v>
      </c>
      <c s="23" t="s">
        <v>733</v>
      </c>
      <c s="19" t="s">
        <v>37</v>
      </c>
      <c s="24" t="s">
        <v>734</v>
      </c>
      <c s="25" t="s">
        <v>118</v>
      </c>
      <c s="26">
        <v>107.25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1347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363</v>
      </c>
      <c s="23" t="s">
        <v>739</v>
      </c>
      <c s="19" t="s">
        <v>37</v>
      </c>
      <c s="24" t="s">
        <v>740</v>
      </c>
      <c s="25" t="s">
        <v>118</v>
      </c>
      <c s="26">
        <v>348.563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1348</v>
      </c>
    </row>
    <row r="143" spans="1:5" ht="25.5">
      <c r="A143" s="30" t="s">
        <v>42</v>
      </c>
      <c r="E143" s="31" t="s">
        <v>1349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368</v>
      </c>
      <c s="23" t="s">
        <v>750</v>
      </c>
      <c s="19" t="s">
        <v>37</v>
      </c>
      <c s="24" t="s">
        <v>751</v>
      </c>
      <c s="25" t="s">
        <v>118</v>
      </c>
      <c s="26">
        <v>53.625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1350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370</v>
      </c>
      <c s="23" t="s">
        <v>756</v>
      </c>
      <c s="19" t="s">
        <v>37</v>
      </c>
      <c s="24" t="s">
        <v>757</v>
      </c>
      <c s="25" t="s">
        <v>118</v>
      </c>
      <c s="26">
        <v>248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1351</v>
      </c>
    </row>
    <row r="151" spans="1:5" ht="51">
      <c r="A151" s="30" t="s">
        <v>42</v>
      </c>
      <c r="E151" s="31" t="s">
        <v>1352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376</v>
      </c>
      <c s="23" t="s">
        <v>762</v>
      </c>
      <c s="19" t="s">
        <v>37</v>
      </c>
      <c s="24" t="s">
        <v>763</v>
      </c>
      <c s="25" t="s">
        <v>118</v>
      </c>
      <c s="26">
        <v>29.25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1353</v>
      </c>
    </row>
    <row r="155" spans="1:5" ht="25.5">
      <c r="A155" s="30" t="s">
        <v>42</v>
      </c>
      <c r="E155" s="31" t="s">
        <v>1354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379</v>
      </c>
      <c s="23" t="s">
        <v>774</v>
      </c>
      <c s="19" t="s">
        <v>37</v>
      </c>
      <c s="24" t="s">
        <v>775</v>
      </c>
      <c s="25" t="s">
        <v>161</v>
      </c>
      <c s="26">
        <v>98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1187</v>
      </c>
    </row>
    <row r="160" spans="1:5" ht="25.5">
      <c r="A160" s="30" t="s">
        <v>42</v>
      </c>
      <c r="E160" s="31" t="s">
        <v>1355</v>
      </c>
    </row>
    <row r="161" spans="1:5" ht="242.25">
      <c r="A161" t="s">
        <v>44</v>
      </c>
      <c r="E161" s="29" t="s">
        <v>1189</v>
      </c>
    </row>
    <row r="162" spans="1:16" ht="12.75">
      <c r="A162" s="19" t="s">
        <v>35</v>
      </c>
      <c s="23" t="s">
        <v>384</v>
      </c>
      <c s="23" t="s">
        <v>1190</v>
      </c>
      <c s="19" t="s">
        <v>37</v>
      </c>
      <c s="24" t="s">
        <v>1191</v>
      </c>
      <c s="25" t="s">
        <v>161</v>
      </c>
      <c s="26">
        <v>7.5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1192</v>
      </c>
    </row>
    <row r="164" spans="1:5" ht="25.5">
      <c r="A164" s="30" t="s">
        <v>42</v>
      </c>
      <c r="E164" s="31" t="s">
        <v>1356</v>
      </c>
    </row>
    <row r="165" spans="1:5" ht="242.25">
      <c r="A165" t="s">
        <v>44</v>
      </c>
      <c r="E165" s="29" t="s">
        <v>1189</v>
      </c>
    </row>
    <row r="166" spans="1:16" ht="12.75">
      <c r="A166" s="19" t="s">
        <v>35</v>
      </c>
      <c s="23" t="s">
        <v>390</v>
      </c>
      <c s="23" t="s">
        <v>779</v>
      </c>
      <c s="19" t="s">
        <v>37</v>
      </c>
      <c s="24" t="s">
        <v>780</v>
      </c>
      <c s="25" t="s">
        <v>161</v>
      </c>
      <c s="26">
        <v>206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1194</v>
      </c>
    </row>
    <row r="168" spans="1:5" ht="12.75">
      <c r="A168" s="30" t="s">
        <v>42</v>
      </c>
      <c r="E168" s="31" t="s">
        <v>1357</v>
      </c>
    </row>
    <row r="169" spans="1:5" ht="242.25">
      <c r="A169" t="s">
        <v>44</v>
      </c>
      <c r="E169" s="29" t="s">
        <v>1196</v>
      </c>
    </row>
    <row r="170" spans="1:16" ht="12.75">
      <c r="A170" s="19" t="s">
        <v>35</v>
      </c>
      <c s="23" t="s">
        <v>396</v>
      </c>
      <c s="23" t="s">
        <v>1197</v>
      </c>
      <c s="19" t="s">
        <v>37</v>
      </c>
      <c s="24" t="s">
        <v>1198</v>
      </c>
      <c s="25" t="s">
        <v>161</v>
      </c>
      <c s="26">
        <v>3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1199</v>
      </c>
    </row>
    <row r="172" spans="1:5" ht="25.5">
      <c r="A172" s="30" t="s">
        <v>42</v>
      </c>
      <c r="E172" s="31" t="s">
        <v>1358</v>
      </c>
    </row>
    <row r="173" spans="1:5" ht="242.25">
      <c r="A173" t="s">
        <v>44</v>
      </c>
      <c r="E173" s="29" t="s">
        <v>1196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401</v>
      </c>
      <c s="23" t="s">
        <v>797</v>
      </c>
      <c s="19" t="s">
        <v>37</v>
      </c>
      <c s="24" t="s">
        <v>798</v>
      </c>
      <c s="25" t="s">
        <v>161</v>
      </c>
      <c s="26">
        <v>100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1359</v>
      </c>
    </row>
    <row r="177" spans="1:5" ht="25.5">
      <c r="A177" s="30" t="s">
        <v>42</v>
      </c>
      <c r="E177" s="31" t="s">
        <v>1360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407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1361</v>
      </c>
    </row>
    <row r="181" spans="1:5" ht="12.75">
      <c r="A181" s="30" t="s">
        <v>42</v>
      </c>
      <c r="E181" s="31" t="s">
        <v>1362</v>
      </c>
    </row>
    <row r="182" spans="1:5" ht="51">
      <c r="A182" t="s">
        <v>44</v>
      </c>
      <c r="E182" s="29" t="s">
        <v>1363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1364</v>
      </c>
    </row>
    <row r="185" spans="1:5" ht="25.5">
      <c r="A185" s="30" t="s">
        <v>42</v>
      </c>
      <c r="E185" s="31" t="s">
        <v>1365</v>
      </c>
    </row>
    <row r="186" spans="1:5" ht="51">
      <c r="A186" t="s">
        <v>44</v>
      </c>
      <c r="E186" s="29" t="s">
        <v>1363</v>
      </c>
    </row>
    <row r="187" spans="1:16" ht="12.75">
      <c r="A187" s="19" t="s">
        <v>35</v>
      </c>
      <c s="23" t="s">
        <v>685</v>
      </c>
      <c s="23" t="s">
        <v>1215</v>
      </c>
      <c s="19" t="s">
        <v>37</v>
      </c>
      <c s="24" t="s">
        <v>1216</v>
      </c>
      <c s="25" t="s">
        <v>118</v>
      </c>
      <c s="26">
        <v>248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1217</v>
      </c>
    </row>
    <row r="189" spans="1:5" ht="51">
      <c r="A189" s="30" t="s">
        <v>42</v>
      </c>
      <c r="E189" s="31" t="s">
        <v>1352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96.225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1366</v>
      </c>
    </row>
    <row r="193" spans="1:5" ht="89.25">
      <c r="A193" s="30" t="s">
        <v>42</v>
      </c>
      <c r="E193" s="31" t="s">
        <v>1367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0+O9+O18+O43+O60+O85+O98+O119+O140+O157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1368</v>
      </c>
      <c s="32">
        <f>0+I9+I18+I43+I60+I85+I98+I119+I140+I157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1368</v>
      </c>
      <c s="5"/>
      <c s="14" t="s">
        <v>1369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189.6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1280</v>
      </c>
    </row>
    <row r="12" spans="1:5" ht="12.75">
      <c r="A12" s="30" t="s">
        <v>42</v>
      </c>
      <c r="E12" s="31" t="s">
        <v>1370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181.26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1371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9" t="s">
        <v>35</v>
      </c>
      <c s="23" t="s">
        <v>12</v>
      </c>
      <c s="23" t="s">
        <v>1095</v>
      </c>
      <c s="19" t="s">
        <v>37</v>
      </c>
      <c s="24" t="s">
        <v>1096</v>
      </c>
      <c s="25" t="s">
        <v>135</v>
      </c>
      <c s="26">
        <v>71.55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1372</v>
      </c>
    </row>
    <row r="21" spans="1:5" ht="51">
      <c r="A21" s="30" t="s">
        <v>42</v>
      </c>
      <c r="E21" s="31" t="s">
        <v>1373</v>
      </c>
    </row>
    <row r="22" spans="1:5" ht="369.75">
      <c r="A22" t="s">
        <v>44</v>
      </c>
      <c r="E22" s="29" t="s">
        <v>245</v>
      </c>
    </row>
    <row r="23" spans="1:16" ht="12.75">
      <c r="A23" s="19" t="s">
        <v>35</v>
      </c>
      <c s="23" t="s">
        <v>23</v>
      </c>
      <c s="23" t="s">
        <v>246</v>
      </c>
      <c s="19" t="s">
        <v>37</v>
      </c>
      <c s="24" t="s">
        <v>247</v>
      </c>
      <c s="25" t="s">
        <v>135</v>
      </c>
      <c s="26">
        <v>71.55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1101</v>
      </c>
    </row>
    <row r="25" spans="1:5" ht="12.75">
      <c r="A25" s="30" t="s">
        <v>42</v>
      </c>
      <c r="E25" s="31" t="s">
        <v>1374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1285</v>
      </c>
      <c s="19" t="s">
        <v>37</v>
      </c>
      <c s="24" t="s">
        <v>1286</v>
      </c>
      <c s="25" t="s">
        <v>135</v>
      </c>
      <c s="26">
        <v>95.4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1287</v>
      </c>
    </row>
    <row r="29" spans="1:5" ht="51">
      <c r="A29" s="30" t="s">
        <v>42</v>
      </c>
      <c r="E29" s="31" t="s">
        <v>1375</v>
      </c>
    </row>
    <row r="30" spans="1:5" ht="318.75">
      <c r="A30" t="s">
        <v>44</v>
      </c>
      <c r="E30" s="29" t="s">
        <v>1289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166.95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1376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1107</v>
      </c>
      <c s="19" t="s">
        <v>37</v>
      </c>
      <c s="24" t="s">
        <v>1108</v>
      </c>
      <c s="25" t="s">
        <v>135</v>
      </c>
      <c s="26">
        <v>71.55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1109</v>
      </c>
    </row>
    <row r="37" spans="1:5" ht="51">
      <c r="A37" s="30" t="s">
        <v>42</v>
      </c>
      <c r="E37" s="31" t="s">
        <v>1373</v>
      </c>
    </row>
    <row r="38" spans="1:5" ht="229.5">
      <c r="A38" t="s">
        <v>44</v>
      </c>
      <c r="E38" s="29" t="s">
        <v>1110</v>
      </c>
    </row>
    <row r="39" spans="1:16" ht="12.75">
      <c r="A39" s="19" t="s">
        <v>35</v>
      </c>
      <c s="23" t="s">
        <v>79</v>
      </c>
      <c s="23" t="s">
        <v>1295</v>
      </c>
      <c s="19" t="s">
        <v>37</v>
      </c>
      <c s="24" t="s">
        <v>1296</v>
      </c>
      <c s="25" t="s">
        <v>118</v>
      </c>
      <c s="26">
        <v>238.5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1297</v>
      </c>
    </row>
    <row r="41" spans="1:5" ht="51">
      <c r="A41" s="30" t="s">
        <v>42</v>
      </c>
      <c r="E41" s="31" t="s">
        <v>1377</v>
      </c>
    </row>
    <row r="42" spans="1:5" ht="12.75">
      <c r="A42" t="s">
        <v>44</v>
      </c>
      <c r="E42" s="29" t="s">
        <v>1299</v>
      </c>
    </row>
    <row r="43" spans="1:18" ht="12.75" customHeight="1">
      <c r="A43" s="5" t="s">
        <v>33</v>
      </c>
      <c s="5"/>
      <c s="35" t="s">
        <v>13</v>
      </c>
      <c s="5"/>
      <c s="21" t="s">
        <v>278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9" t="s">
        <v>35</v>
      </c>
      <c s="23" t="s">
        <v>30</v>
      </c>
      <c s="23" t="s">
        <v>545</v>
      </c>
      <c s="19" t="s">
        <v>37</v>
      </c>
      <c s="24" t="s">
        <v>546</v>
      </c>
      <c s="25" t="s">
        <v>135</v>
      </c>
      <c s="26">
        <v>12.447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1300</v>
      </c>
    </row>
    <row r="46" spans="1:5" ht="38.25">
      <c r="A46" s="30" t="s">
        <v>42</v>
      </c>
      <c r="E46" s="31" t="s">
        <v>1378</v>
      </c>
    </row>
    <row r="47" spans="1:5" ht="51">
      <c r="A47" t="s">
        <v>44</v>
      </c>
      <c r="E47" s="29" t="s">
        <v>549</v>
      </c>
    </row>
    <row r="48" spans="1:16" ht="12.75">
      <c r="A48" s="19" t="s">
        <v>35</v>
      </c>
      <c s="23" t="s">
        <v>32</v>
      </c>
      <c s="23" t="s">
        <v>280</v>
      </c>
      <c s="19" t="s">
        <v>68</v>
      </c>
      <c s="24" t="s">
        <v>281</v>
      </c>
      <c s="25" t="s">
        <v>118</v>
      </c>
      <c s="26">
        <v>284.213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554</v>
      </c>
    </row>
    <row r="50" spans="1:5" ht="38.25">
      <c r="A50" s="30" t="s">
        <v>42</v>
      </c>
      <c r="E50" s="31" t="s">
        <v>1379</v>
      </c>
    </row>
    <row r="51" spans="1:5" ht="51">
      <c r="A51" t="s">
        <v>44</v>
      </c>
      <c r="E51" s="29" t="s">
        <v>283</v>
      </c>
    </row>
    <row r="52" spans="1:16" ht="12.75">
      <c r="A52" s="19" t="s">
        <v>35</v>
      </c>
      <c s="23" t="s">
        <v>95</v>
      </c>
      <c s="23" t="s">
        <v>280</v>
      </c>
      <c s="19" t="s">
        <v>71</v>
      </c>
      <c s="24" t="s">
        <v>281</v>
      </c>
      <c s="25" t="s">
        <v>118</v>
      </c>
      <c s="26">
        <v>87.45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556</v>
      </c>
    </row>
    <row r="54" spans="1:5" ht="38.25">
      <c r="A54" s="30" t="s">
        <v>42</v>
      </c>
      <c r="E54" s="31" t="s">
        <v>1380</v>
      </c>
    </row>
    <row r="55" spans="1:5" ht="51">
      <c r="A55" t="s">
        <v>44</v>
      </c>
      <c r="E55" s="29" t="s">
        <v>283</v>
      </c>
    </row>
    <row r="56" spans="1:16" ht="25.5">
      <c r="A56" s="19" t="s">
        <v>35</v>
      </c>
      <c s="23" t="s">
        <v>101</v>
      </c>
      <c s="23" t="s">
        <v>1124</v>
      </c>
      <c s="19" t="s">
        <v>37</v>
      </c>
      <c s="24" t="s">
        <v>1125</v>
      </c>
      <c s="25" t="s">
        <v>90</v>
      </c>
      <c s="26">
        <v>304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1126</v>
      </c>
    </row>
    <row r="58" spans="1:5" ht="51">
      <c r="A58" s="30" t="s">
        <v>42</v>
      </c>
      <c r="E58" s="31" t="s">
        <v>1381</v>
      </c>
    </row>
    <row r="59" spans="1:5" ht="63.75">
      <c r="A59" t="s">
        <v>44</v>
      </c>
      <c r="E59" s="29" t="s">
        <v>1128</v>
      </c>
    </row>
    <row r="60" spans="1:18" ht="12.75" customHeight="1">
      <c r="A60" s="5" t="s">
        <v>33</v>
      </c>
      <c s="5"/>
      <c s="35" t="s">
        <v>12</v>
      </c>
      <c s="5"/>
      <c s="21" t="s">
        <v>607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9" t="s">
        <v>35</v>
      </c>
      <c s="23" t="s">
        <v>165</v>
      </c>
      <c s="23" t="s">
        <v>608</v>
      </c>
      <c s="19" t="s">
        <v>37</v>
      </c>
      <c s="24" t="s">
        <v>609</v>
      </c>
      <c s="25" t="s">
        <v>610</v>
      </c>
      <c s="26">
        <v>640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1305</v>
      </c>
    </row>
    <row r="63" spans="1:5" ht="38.25">
      <c r="A63" s="30" t="s">
        <v>42</v>
      </c>
      <c r="E63" s="31" t="s">
        <v>1382</v>
      </c>
    </row>
    <row r="64" spans="1:5" ht="25.5">
      <c r="A64" t="s">
        <v>44</v>
      </c>
      <c r="E64" s="29" t="s">
        <v>612</v>
      </c>
    </row>
    <row r="65" spans="1:16" ht="12.75">
      <c r="A65" s="19" t="s">
        <v>35</v>
      </c>
      <c s="23" t="s">
        <v>170</v>
      </c>
      <c s="23" t="s">
        <v>613</v>
      </c>
      <c s="19" t="s">
        <v>37</v>
      </c>
      <c s="24" t="s">
        <v>1307</v>
      </c>
      <c s="25" t="s">
        <v>135</v>
      </c>
      <c s="26">
        <v>35.258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1308</v>
      </c>
    </row>
    <row r="67" spans="1:5" ht="25.5">
      <c r="A67" s="30" t="s">
        <v>42</v>
      </c>
      <c r="E67" s="31" t="s">
        <v>1383</v>
      </c>
    </row>
    <row r="68" spans="1:5" ht="382.5">
      <c r="A68" t="s">
        <v>44</v>
      </c>
      <c r="E68" s="29" t="s">
        <v>1310</v>
      </c>
    </row>
    <row r="69" spans="1:16" ht="12.75">
      <c r="A69" s="19" t="s">
        <v>35</v>
      </c>
      <c s="23" t="s">
        <v>175</v>
      </c>
      <c s="23" t="s">
        <v>618</v>
      </c>
      <c s="19" t="s">
        <v>37</v>
      </c>
      <c s="24" t="s">
        <v>1311</v>
      </c>
      <c s="25" t="s">
        <v>110</v>
      </c>
      <c s="26">
        <v>7.052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594</v>
      </c>
    </row>
    <row r="71" spans="1:5" ht="12.75">
      <c r="A71" s="30" t="s">
        <v>42</v>
      </c>
      <c r="E71" s="31" t="s">
        <v>1384</v>
      </c>
    </row>
    <row r="72" spans="1:5" ht="242.25">
      <c r="A72" t="s">
        <v>44</v>
      </c>
      <c r="E72" s="29" t="s">
        <v>1313</v>
      </c>
    </row>
    <row r="73" spans="1:16" ht="12.75">
      <c r="A73" s="19" t="s">
        <v>35</v>
      </c>
      <c s="23" t="s">
        <v>272</v>
      </c>
      <c s="23" t="s">
        <v>1314</v>
      </c>
      <c s="19" t="s">
        <v>37</v>
      </c>
      <c s="24" t="s">
        <v>1315</v>
      </c>
      <c s="25" t="s">
        <v>135</v>
      </c>
      <c s="26">
        <v>74.65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1316</v>
      </c>
    </row>
    <row r="75" spans="1:5" ht="76.5">
      <c r="A75" s="30" t="s">
        <v>42</v>
      </c>
      <c r="E75" s="31" t="s">
        <v>1385</v>
      </c>
    </row>
    <row r="76" spans="1:5" ht="369.75">
      <c r="A76" t="s">
        <v>44</v>
      </c>
      <c r="E76" s="29" t="s">
        <v>1318</v>
      </c>
    </row>
    <row r="77" spans="1:16" ht="12.75">
      <c r="A77" s="19" t="s">
        <v>35</v>
      </c>
      <c s="23" t="s">
        <v>279</v>
      </c>
      <c s="23" t="s">
        <v>1319</v>
      </c>
      <c s="19" t="s">
        <v>37</v>
      </c>
      <c s="24" t="s">
        <v>1320</v>
      </c>
      <c s="25" t="s">
        <v>110</v>
      </c>
      <c s="26">
        <v>8.904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1386</v>
      </c>
    </row>
    <row r="80" spans="1:5" ht="267.75">
      <c r="A80" t="s">
        <v>44</v>
      </c>
      <c r="E80" s="29" t="s">
        <v>1143</v>
      </c>
    </row>
    <row r="81" spans="1:16" ht="12.75">
      <c r="A81" s="19" t="s">
        <v>35</v>
      </c>
      <c s="23" t="s">
        <v>284</v>
      </c>
      <c s="23" t="s">
        <v>1322</v>
      </c>
      <c s="19" t="s">
        <v>37</v>
      </c>
      <c s="24" t="s">
        <v>1323</v>
      </c>
      <c s="25" t="s">
        <v>110</v>
      </c>
      <c s="26">
        <v>1.14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1324</v>
      </c>
    </row>
    <row r="83" spans="1:5" ht="38.25">
      <c r="A83" s="30" t="s">
        <v>42</v>
      </c>
      <c r="E83" s="31" t="s">
        <v>1387</v>
      </c>
    </row>
    <row r="84" spans="1:5" ht="267.75">
      <c r="A84" t="s">
        <v>44</v>
      </c>
      <c r="E84" s="29" t="s">
        <v>1143</v>
      </c>
    </row>
    <row r="85" spans="1:18" ht="12.75" customHeight="1">
      <c r="A85" s="5" t="s">
        <v>33</v>
      </c>
      <c s="5"/>
      <c s="35" t="s">
        <v>23</v>
      </c>
      <c s="5"/>
      <c s="21" t="s">
        <v>641</v>
      </c>
      <c s="5"/>
      <c s="5"/>
      <c s="5"/>
      <c s="36">
        <f>0+Q85</f>
      </c>
      <c r="O85">
        <f>0+R85</f>
      </c>
      <c r="Q85">
        <f>0+I86+I90+I94</f>
      </c>
      <c>
        <f>0+O86+O90+O94</f>
      </c>
    </row>
    <row r="86" spans="1:16" ht="12.75">
      <c r="A86" s="19" t="s">
        <v>35</v>
      </c>
      <c s="23" t="s">
        <v>291</v>
      </c>
      <c s="23" t="s">
        <v>696</v>
      </c>
      <c s="19" t="s">
        <v>37</v>
      </c>
      <c s="24" t="s">
        <v>697</v>
      </c>
      <c s="25" t="s">
        <v>135</v>
      </c>
      <c s="26">
        <v>21.863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1328</v>
      </c>
    </row>
    <row r="88" spans="1:5" ht="51">
      <c r="A88" s="30" t="s">
        <v>42</v>
      </c>
      <c r="E88" s="31" t="s">
        <v>1388</v>
      </c>
    </row>
    <row r="89" spans="1:5" ht="369.75">
      <c r="A89" t="s">
        <v>44</v>
      </c>
      <c r="E89" s="29" t="s">
        <v>1318</v>
      </c>
    </row>
    <row r="90" spans="1:16" ht="25.5">
      <c r="A90" s="19" t="s">
        <v>35</v>
      </c>
      <c s="23" t="s">
        <v>297</v>
      </c>
      <c s="23" t="s">
        <v>705</v>
      </c>
      <c s="19" t="s">
        <v>37</v>
      </c>
      <c s="24" t="s">
        <v>706</v>
      </c>
      <c s="25" t="s">
        <v>135</v>
      </c>
      <c s="26">
        <v>67.575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1330</v>
      </c>
    </row>
    <row r="92" spans="1:5" ht="51">
      <c r="A92" s="30" t="s">
        <v>42</v>
      </c>
      <c r="E92" s="31" t="s">
        <v>1389</v>
      </c>
    </row>
    <row r="93" spans="1:5" ht="38.25">
      <c r="A93" t="s">
        <v>44</v>
      </c>
      <c r="E93" s="29" t="s">
        <v>289</v>
      </c>
    </row>
    <row r="94" spans="1:16" ht="12.75">
      <c r="A94" s="19" t="s">
        <v>35</v>
      </c>
      <c s="23" t="s">
        <v>303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1160</v>
      </c>
    </row>
    <row r="96" spans="1:5" ht="63.75">
      <c r="A96" s="30" t="s">
        <v>42</v>
      </c>
      <c r="E96" s="31" t="s">
        <v>1390</v>
      </c>
    </row>
    <row r="97" spans="1:5" ht="38.25">
      <c r="A97" t="s">
        <v>44</v>
      </c>
      <c r="E97" s="29" t="s">
        <v>1162</v>
      </c>
    </row>
    <row r="98" spans="1:18" ht="12.75" customHeight="1">
      <c r="A98" s="5" t="s">
        <v>33</v>
      </c>
      <c s="5"/>
      <c s="35" t="s">
        <v>27</v>
      </c>
      <c s="5"/>
      <c s="21" t="s">
        <v>725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25.5">
      <c r="A99" s="19" t="s">
        <v>35</v>
      </c>
      <c s="23" t="s">
        <v>308</v>
      </c>
      <c s="23" t="s">
        <v>1165</v>
      </c>
      <c s="19" t="s">
        <v>37</v>
      </c>
      <c s="24" t="s">
        <v>1166</v>
      </c>
      <c s="25" t="s">
        <v>118</v>
      </c>
      <c s="26">
        <v>120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1167</v>
      </c>
    </row>
    <row r="101" spans="1:5" ht="51">
      <c r="A101" s="30" t="s">
        <v>42</v>
      </c>
      <c r="E101" s="31" t="s">
        <v>1391</v>
      </c>
    </row>
    <row r="102" spans="1:5" ht="76.5">
      <c r="A102" t="s">
        <v>44</v>
      </c>
      <c r="E102" s="29" t="s">
        <v>1169</v>
      </c>
    </row>
    <row r="103" spans="1:16" ht="25.5">
      <c r="A103" s="19" t="s">
        <v>35</v>
      </c>
      <c s="23" t="s">
        <v>314</v>
      </c>
      <c s="23" t="s">
        <v>1170</v>
      </c>
      <c s="19" t="s">
        <v>37</v>
      </c>
      <c s="24" t="s">
        <v>1171</v>
      </c>
      <c s="25" t="s">
        <v>118</v>
      </c>
      <c s="26">
        <v>30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1172</v>
      </c>
    </row>
    <row r="105" spans="1:5" ht="51">
      <c r="A105" s="30" t="s">
        <v>42</v>
      </c>
      <c r="E105" s="31" t="s">
        <v>1392</v>
      </c>
    </row>
    <row r="106" spans="1:5" ht="76.5">
      <c r="A106" t="s">
        <v>44</v>
      </c>
      <c r="E106" s="29" t="s">
        <v>1169</v>
      </c>
    </row>
    <row r="107" spans="1:16" ht="12.75">
      <c r="A107" s="19" t="s">
        <v>35</v>
      </c>
      <c s="23" t="s">
        <v>319</v>
      </c>
      <c s="23" t="s">
        <v>1174</v>
      </c>
      <c s="19" t="s">
        <v>37</v>
      </c>
      <c s="24" t="s">
        <v>1175</v>
      </c>
      <c s="25" t="s">
        <v>118</v>
      </c>
      <c s="26">
        <v>171.4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1176</v>
      </c>
    </row>
    <row r="109" spans="1:5" ht="63.75">
      <c r="A109" s="30" t="s">
        <v>42</v>
      </c>
      <c r="E109" s="31" t="s">
        <v>1393</v>
      </c>
    </row>
    <row r="110" spans="1:5" ht="76.5">
      <c r="A110" t="s">
        <v>44</v>
      </c>
      <c r="E110" s="29" t="s">
        <v>1169</v>
      </c>
    </row>
    <row r="111" spans="1:16" ht="12.75">
      <c r="A111" s="19" t="s">
        <v>35</v>
      </c>
      <c s="23" t="s">
        <v>325</v>
      </c>
      <c s="23" t="s">
        <v>1178</v>
      </c>
      <c s="19" t="s">
        <v>37</v>
      </c>
      <c s="24" t="s">
        <v>1179</v>
      </c>
      <c s="25" t="s">
        <v>118</v>
      </c>
      <c s="26">
        <v>30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1176</v>
      </c>
    </row>
    <row r="113" spans="1:5" ht="51">
      <c r="A113" s="30" t="s">
        <v>42</v>
      </c>
      <c r="E113" s="31" t="s">
        <v>1392</v>
      </c>
    </row>
    <row r="114" spans="1:5" ht="63.75">
      <c r="A114" t="s">
        <v>44</v>
      </c>
      <c r="E114" s="29" t="s">
        <v>1180</v>
      </c>
    </row>
    <row r="115" spans="1:16" ht="12.75">
      <c r="A115" s="19" t="s">
        <v>35</v>
      </c>
      <c s="23" t="s">
        <v>331</v>
      </c>
      <c s="23" t="s">
        <v>1342</v>
      </c>
      <c s="19" t="s">
        <v>37</v>
      </c>
      <c s="24" t="s">
        <v>1343</v>
      </c>
      <c s="25" t="s">
        <v>161</v>
      </c>
      <c s="26">
        <v>19.875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25.5">
      <c r="A116" s="28" t="s">
        <v>40</v>
      </c>
      <c r="E116" s="29" t="s">
        <v>1344</v>
      </c>
    </row>
    <row r="117" spans="1:5" ht="25.5">
      <c r="A117" s="30" t="s">
        <v>42</v>
      </c>
      <c r="E117" s="31" t="s">
        <v>1394</v>
      </c>
    </row>
    <row r="118" spans="1:5" ht="76.5">
      <c r="A118" t="s">
        <v>44</v>
      </c>
      <c r="E118" s="29" t="s">
        <v>1346</v>
      </c>
    </row>
    <row r="119" spans="1:18" ht="12.75" customHeight="1">
      <c r="A119" s="5" t="s">
        <v>33</v>
      </c>
      <c s="5"/>
      <c s="35" t="s">
        <v>77</v>
      </c>
      <c s="5"/>
      <c s="21" t="s">
        <v>94</v>
      </c>
      <c s="5"/>
      <c s="5"/>
      <c s="5"/>
      <c s="36">
        <f>0+Q119</f>
      </c>
      <c r="O119">
        <f>0+R119</f>
      </c>
      <c r="Q119">
        <f>0+I120+I124+I128+I132+I136</f>
      </c>
      <c>
        <f>0+O120+O124+O128+O132+O136</f>
      </c>
    </row>
    <row r="120" spans="1:16" ht="25.5">
      <c r="A120" s="19" t="s">
        <v>35</v>
      </c>
      <c s="23" t="s">
        <v>336</v>
      </c>
      <c s="23" t="s">
        <v>733</v>
      </c>
      <c s="19" t="s">
        <v>37</v>
      </c>
      <c s="24" t="s">
        <v>734</v>
      </c>
      <c s="25" t="s">
        <v>118</v>
      </c>
      <c s="26">
        <v>87.45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735</v>
      </c>
    </row>
    <row r="122" spans="1:5" ht="38.25">
      <c r="A122" s="30" t="s">
        <v>42</v>
      </c>
      <c r="E122" s="31" t="s">
        <v>1395</v>
      </c>
    </row>
    <row r="123" spans="1:5" ht="191.25">
      <c r="A123" t="s">
        <v>44</v>
      </c>
      <c r="E123" s="29" t="s">
        <v>737</v>
      </c>
    </row>
    <row r="124" spans="1:16" ht="25.5">
      <c r="A124" s="19" t="s">
        <v>35</v>
      </c>
      <c s="23" t="s">
        <v>341</v>
      </c>
      <c s="23" t="s">
        <v>739</v>
      </c>
      <c s="19" t="s">
        <v>37</v>
      </c>
      <c s="24" t="s">
        <v>740</v>
      </c>
      <c s="25" t="s">
        <v>118</v>
      </c>
      <c s="26">
        <v>284.213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1348</v>
      </c>
    </row>
    <row r="126" spans="1:5" ht="25.5">
      <c r="A126" s="30" t="s">
        <v>42</v>
      </c>
      <c r="E126" s="31" t="s">
        <v>1396</v>
      </c>
    </row>
    <row r="127" spans="1:5" ht="191.25">
      <c r="A127" t="s">
        <v>44</v>
      </c>
      <c r="E127" s="29" t="s">
        <v>737</v>
      </c>
    </row>
    <row r="128" spans="1:16" ht="12.75">
      <c r="A128" s="19" t="s">
        <v>35</v>
      </c>
      <c s="23" t="s">
        <v>346</v>
      </c>
      <c s="23" t="s">
        <v>750</v>
      </c>
      <c s="19" t="s">
        <v>37</v>
      </c>
      <c s="24" t="s">
        <v>751</v>
      </c>
      <c s="25" t="s">
        <v>118</v>
      </c>
      <c s="26">
        <v>43.725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752</v>
      </c>
    </row>
    <row r="130" spans="1:5" ht="12.75">
      <c r="A130" s="30" t="s">
        <v>42</v>
      </c>
      <c r="E130" s="31" t="s">
        <v>1397</v>
      </c>
    </row>
    <row r="131" spans="1:5" ht="38.25">
      <c r="A131" t="s">
        <v>44</v>
      </c>
      <c r="E131" s="29" t="s">
        <v>754</v>
      </c>
    </row>
    <row r="132" spans="1:16" ht="12.75">
      <c r="A132" s="19" t="s">
        <v>35</v>
      </c>
      <c s="23" t="s">
        <v>352</v>
      </c>
      <c s="23" t="s">
        <v>756</v>
      </c>
      <c s="19" t="s">
        <v>37</v>
      </c>
      <c s="24" t="s">
        <v>757</v>
      </c>
      <c s="25" t="s">
        <v>118</v>
      </c>
      <c s="26">
        <v>226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1351</v>
      </c>
    </row>
    <row r="134" spans="1:5" ht="51">
      <c r="A134" s="30" t="s">
        <v>42</v>
      </c>
      <c r="E134" s="31" t="s">
        <v>1398</v>
      </c>
    </row>
    <row r="135" spans="1:5" ht="51">
      <c r="A135" t="s">
        <v>44</v>
      </c>
      <c r="E135" s="29" t="s">
        <v>760</v>
      </c>
    </row>
    <row r="136" spans="1:16" ht="12.75">
      <c r="A136" s="19" t="s">
        <v>35</v>
      </c>
      <c s="23" t="s">
        <v>357</v>
      </c>
      <c s="23" t="s">
        <v>762</v>
      </c>
      <c s="19" t="s">
        <v>37</v>
      </c>
      <c s="24" t="s">
        <v>763</v>
      </c>
      <c s="25" t="s">
        <v>118</v>
      </c>
      <c s="26">
        <v>23.85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1353</v>
      </c>
    </row>
    <row r="138" spans="1:5" ht="25.5">
      <c r="A138" s="30" t="s">
        <v>42</v>
      </c>
      <c r="E138" s="31" t="s">
        <v>1399</v>
      </c>
    </row>
    <row r="139" spans="1:5" ht="51">
      <c r="A139" t="s">
        <v>44</v>
      </c>
      <c r="E139" s="29" t="s">
        <v>760</v>
      </c>
    </row>
    <row r="140" spans="1:18" ht="12.75" customHeight="1">
      <c r="A140" s="5" t="s">
        <v>33</v>
      </c>
      <c s="5"/>
      <c s="35" t="s">
        <v>79</v>
      </c>
      <c s="5"/>
      <c s="21" t="s">
        <v>766</v>
      </c>
      <c s="5"/>
      <c s="5"/>
      <c s="5"/>
      <c s="36">
        <f>0+Q140</f>
      </c>
      <c r="O140">
        <f>0+R140</f>
      </c>
      <c r="Q140">
        <f>0+I141+I145+I149+I153</f>
      </c>
      <c>
        <f>0+O141+O145+O149+O153</f>
      </c>
    </row>
    <row r="141" spans="1:16" ht="12.75">
      <c r="A141" s="19" t="s">
        <v>35</v>
      </c>
      <c s="23" t="s">
        <v>363</v>
      </c>
      <c s="23" t="s">
        <v>774</v>
      </c>
      <c s="19" t="s">
        <v>37</v>
      </c>
      <c s="24" t="s">
        <v>775</v>
      </c>
      <c s="25" t="s">
        <v>161</v>
      </c>
      <c s="26">
        <v>79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1187</v>
      </c>
    </row>
    <row r="143" spans="1:5" ht="25.5">
      <c r="A143" s="30" t="s">
        <v>42</v>
      </c>
      <c r="E143" s="31" t="s">
        <v>1400</v>
      </c>
    </row>
    <row r="144" spans="1:5" ht="242.25">
      <c r="A144" t="s">
        <v>44</v>
      </c>
      <c r="E144" s="29" t="s">
        <v>1189</v>
      </c>
    </row>
    <row r="145" spans="1:16" ht="12.75">
      <c r="A145" s="19" t="s">
        <v>35</v>
      </c>
      <c s="23" t="s">
        <v>368</v>
      </c>
      <c s="23" t="s">
        <v>1190</v>
      </c>
      <c s="19" t="s">
        <v>37</v>
      </c>
      <c s="24" t="s">
        <v>1191</v>
      </c>
      <c s="25" t="s">
        <v>161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1192</v>
      </c>
    </row>
    <row r="147" spans="1:5" ht="25.5">
      <c r="A147" s="30" t="s">
        <v>42</v>
      </c>
      <c r="E147" s="31" t="s">
        <v>1193</v>
      </c>
    </row>
    <row r="148" spans="1:5" ht="242.25">
      <c r="A148" t="s">
        <v>44</v>
      </c>
      <c r="E148" s="29" t="s">
        <v>1189</v>
      </c>
    </row>
    <row r="149" spans="1:16" ht="12.75">
      <c r="A149" s="19" t="s">
        <v>35</v>
      </c>
      <c s="23" t="s">
        <v>370</v>
      </c>
      <c s="23" t="s">
        <v>779</v>
      </c>
      <c s="19" t="s">
        <v>37</v>
      </c>
      <c s="24" t="s">
        <v>780</v>
      </c>
      <c s="25" t="s">
        <v>161</v>
      </c>
      <c s="26">
        <v>160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1194</v>
      </c>
    </row>
    <row r="151" spans="1:5" ht="12.75">
      <c r="A151" s="30" t="s">
        <v>42</v>
      </c>
      <c r="E151" s="31" t="s">
        <v>1401</v>
      </c>
    </row>
    <row r="152" spans="1:5" ht="242.25">
      <c r="A152" t="s">
        <v>44</v>
      </c>
      <c r="E152" s="29" t="s">
        <v>1196</v>
      </c>
    </row>
    <row r="153" spans="1:16" ht="12.75">
      <c r="A153" s="19" t="s">
        <v>35</v>
      </c>
      <c s="23" t="s">
        <v>376</v>
      </c>
      <c s="23" t="s">
        <v>1197</v>
      </c>
      <c s="19" t="s">
        <v>37</v>
      </c>
      <c s="24" t="s">
        <v>1198</v>
      </c>
      <c s="25" t="s">
        <v>161</v>
      </c>
      <c s="26">
        <v>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1199</v>
      </c>
    </row>
    <row r="155" spans="1:5" ht="25.5">
      <c r="A155" s="30" t="s">
        <v>42</v>
      </c>
      <c r="E155" s="31" t="s">
        <v>1200</v>
      </c>
    </row>
    <row r="156" spans="1:5" ht="242.25">
      <c r="A156" t="s">
        <v>44</v>
      </c>
      <c r="E156" s="29" t="s">
        <v>1196</v>
      </c>
    </row>
    <row r="157" spans="1:18" ht="12.75" customHeight="1">
      <c r="A157" s="5" t="s">
        <v>33</v>
      </c>
      <c s="5"/>
      <c s="35" t="s">
        <v>30</v>
      </c>
      <c s="5"/>
      <c s="21" t="s">
        <v>158</v>
      </c>
      <c s="5"/>
      <c s="5"/>
      <c s="5"/>
      <c s="36">
        <f>0+Q157</f>
      </c>
      <c r="O157">
        <f>0+R157</f>
      </c>
      <c r="Q157">
        <f>0+I158+I162+I166</f>
      </c>
      <c>
        <f>0+O158+O162+O166</f>
      </c>
    </row>
    <row r="158" spans="1:16" ht="12.75">
      <c r="A158" s="19" t="s">
        <v>35</v>
      </c>
      <c s="23" t="s">
        <v>379</v>
      </c>
      <c s="23" t="s">
        <v>797</v>
      </c>
      <c s="19" t="s">
        <v>37</v>
      </c>
      <c s="24" t="s">
        <v>798</v>
      </c>
      <c s="25" t="s">
        <v>161</v>
      </c>
      <c s="26">
        <v>80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1359</v>
      </c>
    </row>
    <row r="160" spans="1:5" ht="25.5">
      <c r="A160" s="30" t="s">
        <v>42</v>
      </c>
      <c r="E160" s="31" t="s">
        <v>1402</v>
      </c>
    </row>
    <row r="161" spans="1:5" ht="114.75">
      <c r="A161" t="s">
        <v>44</v>
      </c>
      <c r="E161" s="29" t="s">
        <v>801</v>
      </c>
    </row>
    <row r="162" spans="1:16" ht="12.75">
      <c r="A162" s="19" t="s">
        <v>35</v>
      </c>
      <c s="23" t="s">
        <v>384</v>
      </c>
      <c s="23" t="s">
        <v>1215</v>
      </c>
      <c s="19" t="s">
        <v>37</v>
      </c>
      <c s="24" t="s">
        <v>1216</v>
      </c>
      <c s="25" t="s">
        <v>118</v>
      </c>
      <c s="26">
        <v>226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1217</v>
      </c>
    </row>
    <row r="164" spans="1:5" ht="51">
      <c r="A164" s="30" t="s">
        <v>42</v>
      </c>
      <c r="E164" s="31" t="s">
        <v>1398</v>
      </c>
    </row>
    <row r="165" spans="1:5" ht="25.5">
      <c r="A165" t="s">
        <v>44</v>
      </c>
      <c r="E165" s="29" t="s">
        <v>843</v>
      </c>
    </row>
    <row r="166" spans="1:16" ht="12.75">
      <c r="A166" s="19" t="s">
        <v>35</v>
      </c>
      <c s="23" t="s">
        <v>390</v>
      </c>
      <c s="23" t="s">
        <v>197</v>
      </c>
      <c s="19" t="s">
        <v>37</v>
      </c>
      <c s="24" t="s">
        <v>198</v>
      </c>
      <c s="25" t="s">
        <v>135</v>
      </c>
      <c s="26">
        <v>78.975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1366</v>
      </c>
    </row>
    <row r="168" spans="1:5" ht="89.25">
      <c r="A168" s="30" t="s">
        <v>42</v>
      </c>
      <c r="E168" s="31" t="s">
        <v>1403</v>
      </c>
    </row>
    <row r="169" spans="1:5" ht="102">
      <c r="A169" t="s">
        <v>44</v>
      </c>
      <c r="E16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1404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1404</v>
      </c>
      <c s="5"/>
      <c s="14" t="s">
        <v>1405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77.46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1280</v>
      </c>
    </row>
    <row r="12" spans="1:5" ht="12.75">
      <c r="A12" s="30" t="s">
        <v>42</v>
      </c>
      <c r="E12" s="31" t="s">
        <v>1406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44.84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1407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1095</v>
      </c>
      <c s="19" t="s">
        <v>37</v>
      </c>
      <c s="24" t="s">
        <v>1096</v>
      </c>
      <c s="25" t="s">
        <v>135</v>
      </c>
      <c s="26">
        <v>31.95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1097</v>
      </c>
    </row>
    <row r="21" spans="1:5" ht="51">
      <c r="A21" s="30" t="s">
        <v>42</v>
      </c>
      <c r="E21" s="31" t="s">
        <v>1408</v>
      </c>
    </row>
    <row r="22" spans="1:5" ht="369.75">
      <c r="A22" t="s">
        <v>44</v>
      </c>
      <c r="E22" s="29" t="s">
        <v>245</v>
      </c>
    </row>
    <row r="23" spans="1:16" ht="12.75">
      <c r="A23" s="19" t="s">
        <v>35</v>
      </c>
      <c s="23" t="s">
        <v>23</v>
      </c>
      <c s="23" t="s">
        <v>246</v>
      </c>
      <c s="19" t="s">
        <v>37</v>
      </c>
      <c s="24" t="s">
        <v>247</v>
      </c>
      <c s="25" t="s">
        <v>135</v>
      </c>
      <c s="26">
        <v>31.95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1101</v>
      </c>
    </row>
    <row r="25" spans="1:5" ht="12.75">
      <c r="A25" s="30" t="s">
        <v>42</v>
      </c>
      <c r="E25" s="31" t="s">
        <v>1409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1285</v>
      </c>
      <c s="19" t="s">
        <v>37</v>
      </c>
      <c s="24" t="s">
        <v>1286</v>
      </c>
      <c s="25" t="s">
        <v>135</v>
      </c>
      <c s="26">
        <v>42.6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1287</v>
      </c>
    </row>
    <row r="29" spans="1:5" ht="51">
      <c r="A29" s="30" t="s">
        <v>42</v>
      </c>
      <c r="E29" s="31" t="s">
        <v>1410</v>
      </c>
    </row>
    <row r="30" spans="1:5" ht="318.75">
      <c r="A30" t="s">
        <v>44</v>
      </c>
      <c r="E30" s="29" t="s">
        <v>1289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74.55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1411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1291</v>
      </c>
      <c s="19" t="s">
        <v>37</v>
      </c>
      <c s="24" t="s">
        <v>1292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1293</v>
      </c>
    </row>
    <row r="37" spans="1:5" ht="25.5">
      <c r="A37" s="30" t="s">
        <v>42</v>
      </c>
      <c r="E37" s="31" t="s">
        <v>1294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1107</v>
      </c>
      <c s="19" t="s">
        <v>37</v>
      </c>
      <c s="24" t="s">
        <v>1108</v>
      </c>
      <c s="25" t="s">
        <v>135</v>
      </c>
      <c s="26">
        <v>31.95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1109</v>
      </c>
    </row>
    <row r="41" spans="1:5" ht="51">
      <c r="A41" s="30" t="s">
        <v>42</v>
      </c>
      <c r="E41" s="31" t="s">
        <v>1408</v>
      </c>
    </row>
    <row r="42" spans="1:5" ht="229.5">
      <c r="A42" t="s">
        <v>44</v>
      </c>
      <c r="E42" s="29" t="s">
        <v>1110</v>
      </c>
    </row>
    <row r="43" spans="1:16" ht="12.75">
      <c r="A43" s="19" t="s">
        <v>35</v>
      </c>
      <c s="23" t="s">
        <v>30</v>
      </c>
      <c s="23" t="s">
        <v>1295</v>
      </c>
      <c s="19" t="s">
        <v>37</v>
      </c>
      <c s="24" t="s">
        <v>1296</v>
      </c>
      <c s="25" t="s">
        <v>118</v>
      </c>
      <c s="26">
        <v>106.5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1297</v>
      </c>
    </row>
    <row r="45" spans="1:5" ht="51">
      <c r="A45" s="30" t="s">
        <v>42</v>
      </c>
      <c r="E45" s="31" t="s">
        <v>1412</v>
      </c>
    </row>
    <row r="46" spans="1:5" ht="12.75">
      <c r="A46" t="s">
        <v>44</v>
      </c>
      <c r="E46" s="29" t="s">
        <v>1299</v>
      </c>
    </row>
    <row r="47" spans="1:18" ht="12.75" customHeight="1">
      <c r="A47" s="5" t="s">
        <v>33</v>
      </c>
      <c s="5"/>
      <c s="35" t="s">
        <v>13</v>
      </c>
      <c s="5"/>
      <c s="21" t="s">
        <v>278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5.558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1300</v>
      </c>
    </row>
    <row r="50" spans="1:5" ht="38.25">
      <c r="A50" s="30" t="s">
        <v>42</v>
      </c>
      <c r="E50" s="31" t="s">
        <v>1413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280</v>
      </c>
      <c s="19" t="s">
        <v>68</v>
      </c>
      <c s="24" t="s">
        <v>281</v>
      </c>
      <c s="25" t="s">
        <v>118</v>
      </c>
      <c s="26">
        <v>126.913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1414</v>
      </c>
    </row>
    <row r="55" spans="1:5" ht="51">
      <c r="A55" t="s">
        <v>44</v>
      </c>
      <c r="E55" s="29" t="s">
        <v>283</v>
      </c>
    </row>
    <row r="56" spans="1:16" ht="12.75">
      <c r="A56" s="19" t="s">
        <v>35</v>
      </c>
      <c s="23" t="s">
        <v>101</v>
      </c>
      <c s="23" t="s">
        <v>280</v>
      </c>
      <c s="19" t="s">
        <v>71</v>
      </c>
      <c s="24" t="s">
        <v>281</v>
      </c>
      <c s="25" t="s">
        <v>118</v>
      </c>
      <c s="26">
        <v>39.05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1415</v>
      </c>
    </row>
    <row r="59" spans="1:5" ht="51">
      <c r="A59" t="s">
        <v>44</v>
      </c>
      <c r="E59" s="29" t="s">
        <v>283</v>
      </c>
    </row>
    <row r="60" spans="1:16" ht="25.5">
      <c r="A60" s="19" t="s">
        <v>35</v>
      </c>
      <c s="23" t="s">
        <v>165</v>
      </c>
      <c s="23" t="s">
        <v>1124</v>
      </c>
      <c s="19" t="s">
        <v>37</v>
      </c>
      <c s="24" t="s">
        <v>1125</v>
      </c>
      <c s="25" t="s">
        <v>90</v>
      </c>
      <c s="26">
        <v>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1126</v>
      </c>
    </row>
    <row r="62" spans="1:5" ht="51">
      <c r="A62" s="30" t="s">
        <v>42</v>
      </c>
      <c r="E62" s="31" t="s">
        <v>1416</v>
      </c>
    </row>
    <row r="63" spans="1:5" ht="63.75">
      <c r="A63" t="s">
        <v>44</v>
      </c>
      <c r="E63" s="29" t="s">
        <v>1128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288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1305</v>
      </c>
    </row>
    <row r="67" spans="1:5" ht="38.25">
      <c r="A67" s="30" t="s">
        <v>42</v>
      </c>
      <c r="E67" s="31" t="s">
        <v>1417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1307</v>
      </c>
      <c s="25" t="s">
        <v>135</v>
      </c>
      <c s="26">
        <v>15.744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1308</v>
      </c>
    </row>
    <row r="71" spans="1:5" ht="25.5">
      <c r="A71" s="30" t="s">
        <v>42</v>
      </c>
      <c r="E71" s="31" t="s">
        <v>1418</v>
      </c>
    </row>
    <row r="72" spans="1:5" ht="382.5">
      <c r="A72" t="s">
        <v>44</v>
      </c>
      <c r="E72" s="29" t="s">
        <v>1310</v>
      </c>
    </row>
    <row r="73" spans="1:16" ht="12.75">
      <c r="A73" s="19" t="s">
        <v>35</v>
      </c>
      <c s="23" t="s">
        <v>272</v>
      </c>
      <c s="23" t="s">
        <v>618</v>
      </c>
      <c s="19" t="s">
        <v>37</v>
      </c>
      <c s="24" t="s">
        <v>1311</v>
      </c>
      <c s="25" t="s">
        <v>110</v>
      </c>
      <c s="26">
        <v>3.148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1419</v>
      </c>
    </row>
    <row r="76" spans="1:5" ht="242.25">
      <c r="A76" t="s">
        <v>44</v>
      </c>
      <c r="E76" s="29" t="s">
        <v>1313</v>
      </c>
    </row>
    <row r="77" spans="1:16" ht="12.75">
      <c r="A77" s="19" t="s">
        <v>35</v>
      </c>
      <c s="23" t="s">
        <v>279</v>
      </c>
      <c s="23" t="s">
        <v>1314</v>
      </c>
      <c s="19" t="s">
        <v>37</v>
      </c>
      <c s="24" t="s">
        <v>1315</v>
      </c>
      <c s="25" t="s">
        <v>135</v>
      </c>
      <c s="26">
        <v>28.35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1316</v>
      </c>
    </row>
    <row r="79" spans="1:5" ht="76.5">
      <c r="A79" s="30" t="s">
        <v>42</v>
      </c>
      <c r="E79" s="31" t="s">
        <v>1420</v>
      </c>
    </row>
    <row r="80" spans="1:5" ht="369.75">
      <c r="A80" t="s">
        <v>44</v>
      </c>
      <c r="E80" s="29" t="s">
        <v>1318</v>
      </c>
    </row>
    <row r="81" spans="1:16" ht="12.75">
      <c r="A81" s="19" t="s">
        <v>35</v>
      </c>
      <c s="23" t="s">
        <v>284</v>
      </c>
      <c s="23" t="s">
        <v>1319</v>
      </c>
      <c s="19" t="s">
        <v>37</v>
      </c>
      <c s="24" t="s">
        <v>1320</v>
      </c>
      <c s="25" t="s">
        <v>110</v>
      </c>
      <c s="26">
        <v>3.976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1421</v>
      </c>
    </row>
    <row r="84" spans="1:5" ht="267.75">
      <c r="A84" t="s">
        <v>44</v>
      </c>
      <c r="E84" s="29" t="s">
        <v>1143</v>
      </c>
    </row>
    <row r="85" spans="1:16" ht="12.75">
      <c r="A85" s="19" t="s">
        <v>35</v>
      </c>
      <c s="23" t="s">
        <v>291</v>
      </c>
      <c s="23" t="s">
        <v>1322</v>
      </c>
      <c s="19" t="s">
        <v>37</v>
      </c>
      <c s="24" t="s">
        <v>1323</v>
      </c>
      <c s="25" t="s">
        <v>110</v>
      </c>
      <c s="26">
        <v>0.21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1324</v>
      </c>
    </row>
    <row r="87" spans="1:5" ht="38.25">
      <c r="A87" s="30" t="s">
        <v>42</v>
      </c>
      <c r="E87" s="31" t="s">
        <v>1422</v>
      </c>
    </row>
    <row r="88" spans="1:5" ht="267.75">
      <c r="A88" t="s">
        <v>44</v>
      </c>
      <c r="E88" s="29" t="s">
        <v>1143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297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1326</v>
      </c>
    </row>
    <row r="92" spans="1:5" ht="25.5">
      <c r="A92" s="30" t="s">
        <v>42</v>
      </c>
      <c r="E92" s="31" t="s">
        <v>1327</v>
      </c>
    </row>
    <row r="93" spans="1:5" ht="369.75">
      <c r="A93" t="s">
        <v>44</v>
      </c>
      <c r="E93" s="29" t="s">
        <v>1318</v>
      </c>
    </row>
    <row r="94" spans="1:16" ht="12.75">
      <c r="A94" s="19" t="s">
        <v>35</v>
      </c>
      <c s="23" t="s">
        <v>303</v>
      </c>
      <c s="23" t="s">
        <v>696</v>
      </c>
      <c s="19" t="s">
        <v>37</v>
      </c>
      <c s="24" t="s">
        <v>697</v>
      </c>
      <c s="25" t="s">
        <v>135</v>
      </c>
      <c s="26">
        <v>9.763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1328</v>
      </c>
    </row>
    <row r="96" spans="1:5" ht="51">
      <c r="A96" s="30" t="s">
        <v>42</v>
      </c>
      <c r="E96" s="31" t="s">
        <v>1423</v>
      </c>
    </row>
    <row r="97" spans="1:5" ht="369.75">
      <c r="A97" t="s">
        <v>44</v>
      </c>
      <c r="E97" s="29" t="s">
        <v>1318</v>
      </c>
    </row>
    <row r="98" spans="1:16" ht="25.5">
      <c r="A98" s="19" t="s">
        <v>35</v>
      </c>
      <c s="23" t="s">
        <v>308</v>
      </c>
      <c s="23" t="s">
        <v>705</v>
      </c>
      <c s="19" t="s">
        <v>37</v>
      </c>
      <c s="24" t="s">
        <v>706</v>
      </c>
      <c s="25" t="s">
        <v>135</v>
      </c>
      <c s="26">
        <v>30.175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1330</v>
      </c>
    </row>
    <row r="100" spans="1:5" ht="51">
      <c r="A100" s="30" t="s">
        <v>42</v>
      </c>
      <c r="E100" s="31" t="s">
        <v>1424</v>
      </c>
    </row>
    <row r="101" spans="1:5" ht="38.25">
      <c r="A101" t="s">
        <v>44</v>
      </c>
      <c r="E101" s="29" t="s">
        <v>289</v>
      </c>
    </row>
    <row r="102" spans="1:16" ht="12.75">
      <c r="A102" s="19" t="s">
        <v>35</v>
      </c>
      <c s="23" t="s">
        <v>314</v>
      </c>
      <c s="23" t="s">
        <v>709</v>
      </c>
      <c s="19" t="s">
        <v>37</v>
      </c>
      <c s="24" t="s">
        <v>710</v>
      </c>
      <c s="25" t="s">
        <v>135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1160</v>
      </c>
    </row>
    <row r="104" spans="1:5" ht="63.75">
      <c r="A104" s="30" t="s">
        <v>42</v>
      </c>
      <c r="E104" s="31" t="s">
        <v>1425</v>
      </c>
    </row>
    <row r="105" spans="1:5" ht="38.25">
      <c r="A105" t="s">
        <v>44</v>
      </c>
      <c r="E105" s="29" t="s">
        <v>1162</v>
      </c>
    </row>
    <row r="106" spans="1:16" ht="12.75">
      <c r="A106" s="19" t="s">
        <v>35</v>
      </c>
      <c s="23" t="s">
        <v>319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1333</v>
      </c>
    </row>
    <row r="108" spans="1:5" ht="25.5">
      <c r="A108" s="30" t="s">
        <v>42</v>
      </c>
      <c r="E108" s="31" t="s">
        <v>1334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290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325</v>
      </c>
      <c s="23" t="s">
        <v>1335</v>
      </c>
      <c s="19" t="s">
        <v>37</v>
      </c>
      <c s="24" t="s">
        <v>1336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1337</v>
      </c>
    </row>
    <row r="113" spans="1:5" ht="25.5">
      <c r="A113" s="30" t="s">
        <v>42</v>
      </c>
      <c r="E113" s="31" t="s">
        <v>1338</v>
      </c>
    </row>
    <row r="114" spans="1:5" ht="51">
      <c r="A114" t="s">
        <v>44</v>
      </c>
      <c r="E114" s="29" t="s">
        <v>302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331</v>
      </c>
      <c s="23" t="s">
        <v>1165</v>
      </c>
      <c s="19" t="s">
        <v>37</v>
      </c>
      <c s="24" t="s">
        <v>1166</v>
      </c>
      <c s="25" t="s">
        <v>118</v>
      </c>
      <c s="26">
        <v>60.8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1167</v>
      </c>
    </row>
    <row r="118" spans="1:5" ht="51">
      <c r="A118" s="30" t="s">
        <v>42</v>
      </c>
      <c r="E118" s="31" t="s">
        <v>1426</v>
      </c>
    </row>
    <row r="119" spans="1:5" ht="76.5">
      <c r="A119" t="s">
        <v>44</v>
      </c>
      <c r="E119" s="29" t="s">
        <v>1169</v>
      </c>
    </row>
    <row r="120" spans="1:16" ht="25.5">
      <c r="A120" s="19" t="s">
        <v>35</v>
      </c>
      <c s="23" t="s">
        <v>336</v>
      </c>
      <c s="23" t="s">
        <v>1170</v>
      </c>
      <c s="19" t="s">
        <v>37</v>
      </c>
      <c s="24" t="s">
        <v>1171</v>
      </c>
      <c s="25" t="s">
        <v>118</v>
      </c>
      <c s="26">
        <v>15.2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1172</v>
      </c>
    </row>
    <row r="122" spans="1:5" ht="51">
      <c r="A122" s="30" t="s">
        <v>42</v>
      </c>
      <c r="E122" s="31" t="s">
        <v>1427</v>
      </c>
    </row>
    <row r="123" spans="1:5" ht="76.5">
      <c r="A123" t="s">
        <v>44</v>
      </c>
      <c r="E123" s="29" t="s">
        <v>1169</v>
      </c>
    </row>
    <row r="124" spans="1:16" ht="12.75">
      <c r="A124" s="19" t="s">
        <v>35</v>
      </c>
      <c s="23" t="s">
        <v>341</v>
      </c>
      <c s="23" t="s">
        <v>1174</v>
      </c>
      <c s="19" t="s">
        <v>37</v>
      </c>
      <c s="24" t="s">
        <v>1175</v>
      </c>
      <c s="25" t="s">
        <v>118</v>
      </c>
      <c s="26">
        <v>56.6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1176</v>
      </c>
    </row>
    <row r="126" spans="1:5" ht="63.75">
      <c r="A126" s="30" t="s">
        <v>42</v>
      </c>
      <c r="E126" s="31" t="s">
        <v>1428</v>
      </c>
    </row>
    <row r="127" spans="1:5" ht="76.5">
      <c r="A127" t="s">
        <v>44</v>
      </c>
      <c r="E127" s="29" t="s">
        <v>1169</v>
      </c>
    </row>
    <row r="128" spans="1:16" ht="12.75">
      <c r="A128" s="19" t="s">
        <v>35</v>
      </c>
      <c s="23" t="s">
        <v>346</v>
      </c>
      <c s="23" t="s">
        <v>1178</v>
      </c>
      <c s="19" t="s">
        <v>37</v>
      </c>
      <c s="24" t="s">
        <v>1179</v>
      </c>
      <c s="25" t="s">
        <v>118</v>
      </c>
      <c s="26">
        <v>15.2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1176</v>
      </c>
    </row>
    <row r="130" spans="1:5" ht="51">
      <c r="A130" s="30" t="s">
        <v>42</v>
      </c>
      <c r="E130" s="31" t="s">
        <v>1427</v>
      </c>
    </row>
    <row r="131" spans="1:5" ht="63.75">
      <c r="A131" t="s">
        <v>44</v>
      </c>
      <c r="E131" s="29" t="s">
        <v>1180</v>
      </c>
    </row>
    <row r="132" spans="1:16" ht="12.75">
      <c r="A132" s="19" t="s">
        <v>35</v>
      </c>
      <c s="23" t="s">
        <v>352</v>
      </c>
      <c s="23" t="s">
        <v>1342</v>
      </c>
      <c s="19" t="s">
        <v>37</v>
      </c>
      <c s="24" t="s">
        <v>1343</v>
      </c>
      <c s="25" t="s">
        <v>161</v>
      </c>
      <c s="26">
        <v>8.875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1344</v>
      </c>
    </row>
    <row r="134" spans="1:5" ht="25.5">
      <c r="A134" s="30" t="s">
        <v>42</v>
      </c>
      <c r="E134" s="31" t="s">
        <v>1429</v>
      </c>
    </row>
    <row r="135" spans="1:5" ht="76.5">
      <c r="A135" t="s">
        <v>44</v>
      </c>
      <c r="E135" s="29" t="s">
        <v>1346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357</v>
      </c>
      <c s="23" t="s">
        <v>733</v>
      </c>
      <c s="19" t="s">
        <v>37</v>
      </c>
      <c s="24" t="s">
        <v>734</v>
      </c>
      <c s="25" t="s">
        <v>118</v>
      </c>
      <c s="26">
        <v>39.05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1430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363</v>
      </c>
      <c s="23" t="s">
        <v>739</v>
      </c>
      <c s="19" t="s">
        <v>37</v>
      </c>
      <c s="24" t="s">
        <v>740</v>
      </c>
      <c s="25" t="s">
        <v>118</v>
      </c>
      <c s="26">
        <v>126.913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1348</v>
      </c>
    </row>
    <row r="143" spans="1:5" ht="25.5">
      <c r="A143" s="30" t="s">
        <v>42</v>
      </c>
      <c r="E143" s="31" t="s">
        <v>1431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368</v>
      </c>
      <c s="23" t="s">
        <v>750</v>
      </c>
      <c s="19" t="s">
        <v>37</v>
      </c>
      <c s="24" t="s">
        <v>751</v>
      </c>
      <c s="25" t="s">
        <v>118</v>
      </c>
      <c s="26">
        <v>19.525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1432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370</v>
      </c>
      <c s="23" t="s">
        <v>756</v>
      </c>
      <c s="19" t="s">
        <v>37</v>
      </c>
      <c s="24" t="s">
        <v>757</v>
      </c>
      <c s="25" t="s">
        <v>118</v>
      </c>
      <c s="26">
        <v>90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1351</v>
      </c>
    </row>
    <row r="151" spans="1:5" ht="51">
      <c r="A151" s="30" t="s">
        <v>42</v>
      </c>
      <c r="E151" s="31" t="s">
        <v>1433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376</v>
      </c>
      <c s="23" t="s">
        <v>762</v>
      </c>
      <c s="19" t="s">
        <v>37</v>
      </c>
      <c s="24" t="s">
        <v>763</v>
      </c>
      <c s="25" t="s">
        <v>118</v>
      </c>
      <c s="26">
        <v>10.65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1353</v>
      </c>
    </row>
    <row r="155" spans="1:5" ht="25.5">
      <c r="A155" s="30" t="s">
        <v>42</v>
      </c>
      <c r="E155" s="31" t="s">
        <v>1434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379</v>
      </c>
      <c s="23" t="s">
        <v>774</v>
      </c>
      <c s="19" t="s">
        <v>37</v>
      </c>
      <c s="24" t="s">
        <v>775</v>
      </c>
      <c s="25" t="s">
        <v>161</v>
      </c>
      <c s="26">
        <v>36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1187</v>
      </c>
    </row>
    <row r="160" spans="1:5" ht="25.5">
      <c r="A160" s="30" t="s">
        <v>42</v>
      </c>
      <c r="E160" s="31" t="s">
        <v>1435</v>
      </c>
    </row>
    <row r="161" spans="1:5" ht="242.25">
      <c r="A161" t="s">
        <v>44</v>
      </c>
      <c r="E161" s="29" t="s">
        <v>1189</v>
      </c>
    </row>
    <row r="162" spans="1:16" ht="12.75">
      <c r="A162" s="19" t="s">
        <v>35</v>
      </c>
      <c s="23" t="s">
        <v>384</v>
      </c>
      <c s="23" t="s">
        <v>1190</v>
      </c>
      <c s="19" t="s">
        <v>37</v>
      </c>
      <c s="24" t="s">
        <v>1191</v>
      </c>
      <c s="25" t="s">
        <v>161</v>
      </c>
      <c s="26">
        <v>2.5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1192</v>
      </c>
    </row>
    <row r="164" spans="1:5" ht="25.5">
      <c r="A164" s="30" t="s">
        <v>42</v>
      </c>
      <c r="E164" s="31" t="s">
        <v>1436</v>
      </c>
    </row>
    <row r="165" spans="1:5" ht="242.25">
      <c r="A165" t="s">
        <v>44</v>
      </c>
      <c r="E165" s="29" t="s">
        <v>1189</v>
      </c>
    </row>
    <row r="166" spans="1:16" ht="12.75">
      <c r="A166" s="19" t="s">
        <v>35</v>
      </c>
      <c s="23" t="s">
        <v>390</v>
      </c>
      <c s="23" t="s">
        <v>779</v>
      </c>
      <c s="19" t="s">
        <v>37</v>
      </c>
      <c s="24" t="s">
        <v>780</v>
      </c>
      <c s="25" t="s">
        <v>161</v>
      </c>
      <c s="26">
        <v>82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1194</v>
      </c>
    </row>
    <row r="168" spans="1:5" ht="12.75">
      <c r="A168" s="30" t="s">
        <v>42</v>
      </c>
      <c r="E168" s="31" t="s">
        <v>1437</v>
      </c>
    </row>
    <row r="169" spans="1:5" ht="242.25">
      <c r="A169" t="s">
        <v>44</v>
      </c>
      <c r="E169" s="29" t="s">
        <v>1196</v>
      </c>
    </row>
    <row r="170" spans="1:16" ht="12.75">
      <c r="A170" s="19" t="s">
        <v>35</v>
      </c>
      <c s="23" t="s">
        <v>396</v>
      </c>
      <c s="23" t="s">
        <v>1197</v>
      </c>
      <c s="19" t="s">
        <v>37</v>
      </c>
      <c s="24" t="s">
        <v>1198</v>
      </c>
      <c s="25" t="s">
        <v>161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1199</v>
      </c>
    </row>
    <row r="172" spans="1:5" ht="25.5">
      <c r="A172" s="30" t="s">
        <v>42</v>
      </c>
      <c r="E172" s="31" t="s">
        <v>1438</v>
      </c>
    </row>
    <row r="173" spans="1:5" ht="242.25">
      <c r="A173" t="s">
        <v>44</v>
      </c>
      <c r="E173" s="29" t="s">
        <v>1196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401</v>
      </c>
      <c s="23" t="s">
        <v>797</v>
      </c>
      <c s="19" t="s">
        <v>37</v>
      </c>
      <c s="24" t="s">
        <v>798</v>
      </c>
      <c s="25" t="s">
        <v>161</v>
      </c>
      <c s="26">
        <v>38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1359</v>
      </c>
    </row>
    <row r="177" spans="1:5" ht="25.5">
      <c r="A177" s="30" t="s">
        <v>42</v>
      </c>
      <c r="E177" s="31" t="s">
        <v>1439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407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1361</v>
      </c>
    </row>
    <row r="181" spans="1:5" ht="12.75">
      <c r="A181" s="30" t="s">
        <v>42</v>
      </c>
      <c r="E181" s="31" t="s">
        <v>1362</v>
      </c>
    </row>
    <row r="182" spans="1:5" ht="51">
      <c r="A182" t="s">
        <v>44</v>
      </c>
      <c r="E182" s="29" t="s">
        <v>1363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1364</v>
      </c>
    </row>
    <row r="185" spans="1:5" ht="25.5">
      <c r="A185" s="30" t="s">
        <v>42</v>
      </c>
      <c r="E185" s="31" t="s">
        <v>1365</v>
      </c>
    </row>
    <row r="186" spans="1:5" ht="51">
      <c r="A186" t="s">
        <v>44</v>
      </c>
      <c r="E186" s="29" t="s">
        <v>1363</v>
      </c>
    </row>
    <row r="187" spans="1:16" ht="12.75">
      <c r="A187" s="19" t="s">
        <v>35</v>
      </c>
      <c s="23" t="s">
        <v>685</v>
      </c>
      <c s="23" t="s">
        <v>1215</v>
      </c>
      <c s="19" t="s">
        <v>37</v>
      </c>
      <c s="24" t="s">
        <v>1216</v>
      </c>
      <c s="25" t="s">
        <v>118</v>
      </c>
      <c s="26">
        <v>90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1217</v>
      </c>
    </row>
    <row r="189" spans="1:5" ht="51">
      <c r="A189" s="30" t="s">
        <v>42</v>
      </c>
      <c r="E189" s="31" t="s">
        <v>1433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32.275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1366</v>
      </c>
    </row>
    <row r="193" spans="1:5" ht="89.25">
      <c r="A193" s="30" t="s">
        <v>42</v>
      </c>
      <c r="E193" s="31" t="s">
        <v>1440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</v>
      </c>
      <c s="32">
        <f>0+I9+I50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55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76.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51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70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72</v>
      </c>
    </row>
    <row r="28" spans="1:5" ht="25.5">
      <c r="A28" s="30" t="s">
        <v>42</v>
      </c>
      <c r="E28" s="31" t="s">
        <v>73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74</v>
      </c>
      <c s="19" t="s">
        <v>37</v>
      </c>
      <c s="24" t="s">
        <v>75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76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78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89.25">
      <c r="A39" s="28" t="s">
        <v>40</v>
      </c>
      <c r="E39" s="29" t="s">
        <v>82</v>
      </c>
    </row>
    <row r="40" spans="1:5" ht="12.75">
      <c r="A40" s="30" t="s">
        <v>42</v>
      </c>
      <c r="E40" s="31" t="s">
        <v>58</v>
      </c>
    </row>
    <row r="41" spans="1:5" ht="12.75">
      <c r="A41" t="s">
        <v>44</v>
      </c>
      <c r="E41" s="29" t="s">
        <v>50</v>
      </c>
    </row>
    <row r="42" spans="1:16" ht="12.75">
      <c r="A42" s="19" t="s">
        <v>35</v>
      </c>
      <c s="23" t="s">
        <v>30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85</v>
      </c>
    </row>
    <row r="44" spans="1:5" ht="63.75">
      <c r="A44" s="30" t="s">
        <v>42</v>
      </c>
      <c r="E44" s="31" t="s">
        <v>86</v>
      </c>
    </row>
    <row r="45" spans="1:5" ht="63.75">
      <c r="A45" t="s">
        <v>44</v>
      </c>
      <c r="E45" s="29" t="s">
        <v>87</v>
      </c>
    </row>
    <row r="46" spans="1:16" ht="12.75">
      <c r="A46" s="19" t="s">
        <v>35</v>
      </c>
      <c s="23" t="s">
        <v>32</v>
      </c>
      <c s="23" t="s">
        <v>88</v>
      </c>
      <c s="19" t="s">
        <v>37</v>
      </c>
      <c s="24" t="s">
        <v>89</v>
      </c>
      <c s="25" t="s">
        <v>90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91</v>
      </c>
    </row>
    <row r="48" spans="1:5" ht="12.75">
      <c r="A48" s="30" t="s">
        <v>42</v>
      </c>
      <c r="E48" s="31" t="s">
        <v>92</v>
      </c>
    </row>
    <row r="49" spans="1:5" ht="89.25">
      <c r="A49" t="s">
        <v>44</v>
      </c>
      <c r="E49" s="29" t="s">
        <v>93</v>
      </c>
    </row>
    <row r="50" spans="1:18" ht="12.75" customHeight="1">
      <c r="A50" s="5" t="s">
        <v>33</v>
      </c>
      <c s="5"/>
      <c s="35" t="s">
        <v>77</v>
      </c>
      <c s="5"/>
      <c s="21" t="s">
        <v>94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9" t="s">
        <v>35</v>
      </c>
      <c s="23" t="s">
        <v>95</v>
      </c>
      <c s="23" t="s">
        <v>96</v>
      </c>
      <c s="19" t="s">
        <v>68</v>
      </c>
      <c s="24" t="s">
        <v>97</v>
      </c>
      <c s="25" t="s">
        <v>90</v>
      </c>
      <c s="26">
        <v>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98</v>
      </c>
    </row>
    <row r="53" spans="1:5" ht="25.5">
      <c r="A53" s="30" t="s">
        <v>42</v>
      </c>
      <c r="E53" s="31" t="s">
        <v>99</v>
      </c>
    </row>
    <row r="54" spans="1:5" ht="140.25">
      <c r="A54" t="s">
        <v>44</v>
      </c>
      <c r="E54" s="29" t="s">
        <v>100</v>
      </c>
    </row>
    <row r="55" spans="1:16" ht="12.75">
      <c r="A55" s="19" t="s">
        <v>35</v>
      </c>
      <c s="23" t="s">
        <v>101</v>
      </c>
      <c s="23" t="s">
        <v>102</v>
      </c>
      <c s="19" t="s">
        <v>68</v>
      </c>
      <c s="24" t="s">
        <v>103</v>
      </c>
      <c s="25" t="s">
        <v>90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104</v>
      </c>
    </row>
    <row r="57" spans="1:5" ht="12.75">
      <c r="A57" s="30" t="s">
        <v>42</v>
      </c>
      <c r="E57" s="31" t="s">
        <v>92</v>
      </c>
    </row>
    <row r="58" spans="1:5" ht="165.75">
      <c r="A58" t="s">
        <v>44</v>
      </c>
      <c r="E58" s="29" t="s">
        <v>105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</v>
      </c>
      <c s="32">
        <f>0+I9+I18+I55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106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50.82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51">
      <c r="A12" s="30" t="s">
        <v>42</v>
      </c>
      <c r="E12" s="31" t="s">
        <v>112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</f>
      </c>
      <c>
        <f>0+O19+O23+O27+O31+O35+O39+O43+O47+O51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159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120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11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124</v>
      </c>
    </row>
    <row r="25" spans="1:5" ht="25.5">
      <c r="A25" s="30" t="s">
        <v>42</v>
      </c>
      <c r="E25" s="31" t="s">
        <v>125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127</v>
      </c>
      <c s="19" t="s">
        <v>37</v>
      </c>
      <c s="24" t="s">
        <v>128</v>
      </c>
      <c s="25" t="s">
        <v>90</v>
      </c>
      <c s="26">
        <v>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124</v>
      </c>
    </row>
    <row r="29" spans="1:5" ht="25.5">
      <c r="A29" s="30" t="s">
        <v>42</v>
      </c>
      <c r="E29" s="31" t="s">
        <v>129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130</v>
      </c>
      <c s="19" t="s">
        <v>37</v>
      </c>
      <c s="24" t="s">
        <v>131</v>
      </c>
      <c s="25" t="s">
        <v>90</v>
      </c>
      <c s="26">
        <v>19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124</v>
      </c>
    </row>
    <row r="33" spans="1:5" ht="25.5">
      <c r="A33" s="30" t="s">
        <v>42</v>
      </c>
      <c r="E33" s="31" t="s">
        <v>132</v>
      </c>
    </row>
    <row r="34" spans="1:5" ht="165.75">
      <c r="A34" t="s">
        <v>44</v>
      </c>
      <c r="E34" s="29" t="s">
        <v>126</v>
      </c>
    </row>
    <row r="35" spans="1:16" ht="12.75">
      <c r="A35" s="19" t="s">
        <v>35</v>
      </c>
      <c s="23" t="s">
        <v>77</v>
      </c>
      <c s="23" t="s">
        <v>133</v>
      </c>
      <c s="19" t="s">
        <v>37</v>
      </c>
      <c s="24" t="s">
        <v>134</v>
      </c>
      <c s="25" t="s">
        <v>135</v>
      </c>
      <c s="26">
        <v>216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136</v>
      </c>
    </row>
    <row r="37" spans="1:5" ht="25.5">
      <c r="A37" s="30" t="s">
        <v>42</v>
      </c>
      <c r="E37" s="31" t="s">
        <v>137</v>
      </c>
    </row>
    <row r="38" spans="1:5" ht="38.25">
      <c r="A38" t="s">
        <v>44</v>
      </c>
      <c r="E38" s="29" t="s">
        <v>138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101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51">
      <c r="A41" s="30" t="s">
        <v>42</v>
      </c>
      <c r="E41" s="31" t="s">
        <v>142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216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147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101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51">
      <c r="A49" s="30" t="s">
        <v>42</v>
      </c>
      <c r="E49" s="31" t="s">
        <v>142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153</v>
      </c>
      <c s="19" t="s">
        <v>37</v>
      </c>
      <c s="24" t="s">
        <v>154</v>
      </c>
      <c s="25" t="s">
        <v>118</v>
      </c>
      <c s="26">
        <v>39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155</v>
      </c>
    </row>
    <row r="53" spans="1:5" ht="38.25">
      <c r="A53" s="30" t="s">
        <v>42</v>
      </c>
      <c r="E53" s="31" t="s">
        <v>156</v>
      </c>
    </row>
    <row r="54" spans="1:5" ht="38.25">
      <c r="A54" t="s">
        <v>44</v>
      </c>
      <c r="E54" s="29" t="s">
        <v>157</v>
      </c>
    </row>
    <row r="55" spans="1:18" ht="12.75" customHeight="1">
      <c r="A55" s="5" t="s">
        <v>33</v>
      </c>
      <c s="5"/>
      <c s="35" t="s">
        <v>30</v>
      </c>
      <c s="5"/>
      <c s="21" t="s">
        <v>158</v>
      </c>
      <c s="5"/>
      <c s="5"/>
      <c s="5"/>
      <c s="36">
        <f>0+Q55</f>
      </c>
      <c r="O55">
        <f>0+R55</f>
      </c>
      <c r="Q55">
        <f>0+I56+I60+I64+I68</f>
      </c>
      <c>
        <f>0+O56+O60+O64+O68</f>
      </c>
    </row>
    <row r="56" spans="1:16" ht="12.75">
      <c r="A56" s="19" t="s">
        <v>35</v>
      </c>
      <c s="23" t="s">
        <v>101</v>
      </c>
      <c s="23" t="s">
        <v>159</v>
      </c>
      <c s="19" t="s">
        <v>37</v>
      </c>
      <c s="24" t="s">
        <v>160</v>
      </c>
      <c s="25" t="s">
        <v>161</v>
      </c>
      <c s="26">
        <v>94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162</v>
      </c>
    </row>
    <row r="58" spans="1:5" ht="25.5">
      <c r="A58" s="30" t="s">
        <v>42</v>
      </c>
      <c r="E58" s="31" t="s">
        <v>163</v>
      </c>
    </row>
    <row r="59" spans="1:5" ht="38.25">
      <c r="A59" t="s">
        <v>44</v>
      </c>
      <c r="E59" s="29" t="s">
        <v>164</v>
      </c>
    </row>
    <row r="60" spans="1:16" ht="12.75">
      <c r="A60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161</v>
      </c>
      <c s="26">
        <v>12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168</v>
      </c>
    </row>
    <row r="62" spans="1:5" ht="25.5">
      <c r="A62" s="30" t="s">
        <v>42</v>
      </c>
      <c r="E62" s="31" t="s">
        <v>169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25.5">
      <c r="A66" s="30" t="s">
        <v>42</v>
      </c>
      <c r="E66" s="31" t="s">
        <v>173</v>
      </c>
    </row>
    <row r="67" spans="1:5" ht="25.5">
      <c r="A67" t="s">
        <v>44</v>
      </c>
      <c r="E67" s="29" t="s">
        <v>174</v>
      </c>
    </row>
    <row r="68" spans="1:16" ht="12.75">
      <c r="A68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178</v>
      </c>
    </row>
    <row r="71" spans="1:5" ht="25.5">
      <c r="A71" t="s">
        <v>44</v>
      </c>
      <c r="E71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179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179</v>
      </c>
      <c s="5"/>
      <c s="14" t="s">
        <v>180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3357.16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63.75">
      <c r="A12" s="30" t="s">
        <v>42</v>
      </c>
      <c r="E12" s="31" t="s">
        <v>184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2.55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188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189</v>
      </c>
      <c s="19" t="s">
        <v>37</v>
      </c>
      <c s="24" t="s">
        <v>190</v>
      </c>
      <c s="25" t="s">
        <v>135</v>
      </c>
      <c s="26">
        <v>589.05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191</v>
      </c>
    </row>
    <row r="21" spans="1:5" ht="25.5">
      <c r="A21" s="30" t="s">
        <v>42</v>
      </c>
      <c r="E21" s="31" t="s">
        <v>192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194</v>
      </c>
      <c s="19" t="s">
        <v>37</v>
      </c>
      <c s="24" t="s">
        <v>195</v>
      </c>
      <c s="25" t="s">
        <v>135</v>
      </c>
      <c s="26">
        <v>86.3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</v>
      </c>
    </row>
    <row r="25" spans="1:5" ht="38.25">
      <c r="A25" s="30" t="s">
        <v>42</v>
      </c>
      <c r="E25" s="31" t="s">
        <v>196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68</v>
      </c>
      <c s="24" t="s">
        <v>198</v>
      </c>
      <c s="25" t="s">
        <v>135</v>
      </c>
      <c s="26">
        <v>190.995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199</v>
      </c>
    </row>
    <row r="29" spans="1:5" ht="89.25">
      <c r="A29" s="30" t="s">
        <v>42</v>
      </c>
      <c r="E29" s="31" t="s">
        <v>200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197</v>
      </c>
      <c s="19" t="s">
        <v>71</v>
      </c>
      <c s="24" t="s">
        <v>198</v>
      </c>
      <c s="25" t="s">
        <v>135</v>
      </c>
      <c s="26">
        <v>562.3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201</v>
      </c>
    </row>
    <row r="33" spans="1:5" ht="51">
      <c r="A33" s="30" t="s">
        <v>42</v>
      </c>
      <c r="E33" s="31" t="s">
        <v>202</v>
      </c>
    </row>
    <row r="34" spans="1:5" ht="102">
      <c r="A34" t="s">
        <v>44</v>
      </c>
      <c r="E34" s="29" t="s">
        <v>193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510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12.75">
      <c r="A37" s="30" t="s">
        <v>42</v>
      </c>
      <c r="E37" s="31" t="s">
        <v>205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0+O9+O22+O75+O84+O125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0+I9+I22+I75+I84+I125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208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261.284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63.75">
      <c r="A12" s="30" t="s">
        <v>42</v>
      </c>
      <c r="E12" s="31" t="s">
        <v>209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122.74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38.25">
      <c r="A16" s="30" t="s">
        <v>42</v>
      </c>
      <c r="E16" s="31" t="s">
        <v>213</v>
      </c>
    </row>
    <row r="17" spans="1:5" ht="25.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214</v>
      </c>
      <c s="19" t="s">
        <v>37</v>
      </c>
      <c s="24" t="s">
        <v>215</v>
      </c>
      <c s="25" t="s">
        <v>135</v>
      </c>
      <c s="26">
        <v>25.55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216</v>
      </c>
    </row>
    <row r="20" spans="1:5" ht="12.75">
      <c r="A20" s="30" t="s">
        <v>42</v>
      </c>
      <c r="E20" s="31" t="s">
        <v>217</v>
      </c>
    </row>
    <row r="21" spans="1:5" ht="38.25">
      <c r="A21" t="s">
        <v>44</v>
      </c>
      <c r="E21" s="29" t="s">
        <v>218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0+I23+I27+I31+I35+I39+I43+I47+I51+I55+I59+I63+I67+I71</f>
      </c>
      <c>
        <f>0+O23+O27+O31+O35+O39+O43+O47+O51+O55+O59+O63+O67+O71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26.163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222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85.8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227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228</v>
      </c>
      <c s="19" t="s">
        <v>37</v>
      </c>
      <c s="24" t="s">
        <v>229</v>
      </c>
      <c s="25" t="s">
        <v>161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230</v>
      </c>
    </row>
    <row r="33" spans="1:5" ht="25.5">
      <c r="A33" s="30" t="s">
        <v>42</v>
      </c>
      <c r="E33" s="31" t="s">
        <v>231</v>
      </c>
    </row>
    <row r="34" spans="1:5" ht="63.75">
      <c r="A34" t="s">
        <v>44</v>
      </c>
      <c r="E34" s="29" t="s">
        <v>223</v>
      </c>
    </row>
    <row r="35" spans="1:16" ht="25.5">
      <c r="A35" s="19" t="s">
        <v>35</v>
      </c>
      <c s="23" t="s">
        <v>77</v>
      </c>
      <c s="23" t="s">
        <v>232</v>
      </c>
      <c s="19" t="s">
        <v>37</v>
      </c>
      <c s="24" t="s">
        <v>233</v>
      </c>
      <c s="25" t="s">
        <v>135</v>
      </c>
      <c s="26">
        <v>227.25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234</v>
      </c>
    </row>
    <row r="37" spans="1:5" ht="76.5">
      <c r="A37" s="30" t="s">
        <v>42</v>
      </c>
      <c r="E37" s="31" t="s">
        <v>235</v>
      </c>
    </row>
    <row r="38" spans="1:5" ht="63.75">
      <c r="A38" t="s">
        <v>44</v>
      </c>
      <c r="E38" s="29" t="s">
        <v>223</v>
      </c>
    </row>
    <row r="39" spans="1:16" ht="12.75">
      <c r="A39" s="19" t="s">
        <v>35</v>
      </c>
      <c s="23" t="s">
        <v>79</v>
      </c>
      <c s="23" t="s">
        <v>236</v>
      </c>
      <c s="19" t="s">
        <v>37</v>
      </c>
      <c s="24" t="s">
        <v>237</v>
      </c>
      <c s="25" t="s">
        <v>161</v>
      </c>
      <c s="26">
        <v>146.9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238</v>
      </c>
    </row>
    <row r="41" spans="1:5" ht="51">
      <c r="A41" s="30" t="s">
        <v>42</v>
      </c>
      <c r="E41" s="31" t="s">
        <v>239</v>
      </c>
    </row>
    <row r="42" spans="1:5" ht="25.5">
      <c r="A42" t="s">
        <v>44</v>
      </c>
      <c r="E42" s="29" t="s">
        <v>240</v>
      </c>
    </row>
    <row r="43" spans="1:16" ht="12.75">
      <c r="A43" s="19" t="s">
        <v>35</v>
      </c>
      <c s="23" t="s">
        <v>30</v>
      </c>
      <c s="23" t="s">
        <v>241</v>
      </c>
      <c s="19" t="s">
        <v>37</v>
      </c>
      <c s="24" t="s">
        <v>242</v>
      </c>
      <c s="25" t="s">
        <v>135</v>
      </c>
      <c s="26">
        <v>32.5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243</v>
      </c>
    </row>
    <row r="45" spans="1:5" ht="25.5">
      <c r="A45" s="30" t="s">
        <v>42</v>
      </c>
      <c r="E45" s="31" t="s">
        <v>244</v>
      </c>
    </row>
    <row r="46" spans="1:5" ht="369.75">
      <c r="A46" t="s">
        <v>44</v>
      </c>
      <c r="E46" s="29" t="s">
        <v>245</v>
      </c>
    </row>
    <row r="47" spans="1:16" ht="12.75">
      <c r="A47" s="19" t="s">
        <v>35</v>
      </c>
      <c s="23" t="s">
        <v>32</v>
      </c>
      <c s="23" t="s">
        <v>246</v>
      </c>
      <c s="19" t="s">
        <v>37</v>
      </c>
      <c s="24" t="s">
        <v>247</v>
      </c>
      <c s="25" t="s">
        <v>135</v>
      </c>
      <c s="26">
        <v>25.55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248</v>
      </c>
    </row>
    <row r="49" spans="1:5" ht="12.75">
      <c r="A49" s="30" t="s">
        <v>42</v>
      </c>
      <c r="E49" s="31" t="s">
        <v>217</v>
      </c>
    </row>
    <row r="50" spans="1:5" ht="318.75">
      <c r="A50" t="s">
        <v>44</v>
      </c>
      <c r="E50" s="29" t="s">
        <v>249</v>
      </c>
    </row>
    <row r="51" spans="1:16" ht="12.75">
      <c r="A51" s="19" t="s">
        <v>35</v>
      </c>
      <c s="23" t="s">
        <v>95</v>
      </c>
      <c s="23" t="s">
        <v>250</v>
      </c>
      <c s="19" t="s">
        <v>37</v>
      </c>
      <c s="24" t="s">
        <v>251</v>
      </c>
      <c s="25" t="s">
        <v>135</v>
      </c>
      <c s="26">
        <v>42.75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252</v>
      </c>
    </row>
    <row r="53" spans="1:5" ht="38.25">
      <c r="A53" s="30" t="s">
        <v>42</v>
      </c>
      <c r="E53" s="31" t="s">
        <v>253</v>
      </c>
    </row>
    <row r="54" spans="1:5" ht="306">
      <c r="A54" t="s">
        <v>44</v>
      </c>
      <c r="E54" s="29" t="s">
        <v>143</v>
      </c>
    </row>
    <row r="55" spans="1:16" ht="12.75">
      <c r="A55" s="19" t="s">
        <v>35</v>
      </c>
      <c s="23" t="s">
        <v>101</v>
      </c>
      <c s="23" t="s">
        <v>254</v>
      </c>
      <c s="19" t="s">
        <v>37</v>
      </c>
      <c s="24" t="s">
        <v>255</v>
      </c>
      <c s="25" t="s">
        <v>118</v>
      </c>
      <c s="26">
        <v>214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256</v>
      </c>
    </row>
    <row r="57" spans="1:5" ht="25.5">
      <c r="A57" s="30" t="s">
        <v>42</v>
      </c>
      <c r="E57" s="31" t="s">
        <v>257</v>
      </c>
    </row>
    <row r="58" spans="1:5" ht="63.75">
      <c r="A58" t="s">
        <v>44</v>
      </c>
      <c r="E58" s="29" t="s">
        <v>258</v>
      </c>
    </row>
    <row r="59" spans="1:16" ht="12.75">
      <c r="A59" s="19" t="s">
        <v>35</v>
      </c>
      <c s="23" t="s">
        <v>165</v>
      </c>
      <c s="23" t="s">
        <v>259</v>
      </c>
      <c s="19" t="s">
        <v>37</v>
      </c>
      <c s="24" t="s">
        <v>260</v>
      </c>
      <c s="25" t="s">
        <v>135</v>
      </c>
      <c s="26">
        <v>25.55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261</v>
      </c>
    </row>
    <row r="61" spans="1:5" ht="51">
      <c r="A61" s="30" t="s">
        <v>42</v>
      </c>
      <c r="E61" s="31" t="s">
        <v>262</v>
      </c>
    </row>
    <row r="62" spans="1:5" ht="242.25">
      <c r="A62" t="s">
        <v>44</v>
      </c>
      <c r="E62" s="29" t="s">
        <v>263</v>
      </c>
    </row>
    <row r="63" spans="1:16" ht="12.75">
      <c r="A63" s="19" t="s">
        <v>35</v>
      </c>
      <c s="23" t="s">
        <v>170</v>
      </c>
      <c s="23" t="s">
        <v>264</v>
      </c>
      <c s="19" t="s">
        <v>37</v>
      </c>
      <c s="24" t="s">
        <v>265</v>
      </c>
      <c s="25" t="s">
        <v>118</v>
      </c>
      <c s="26">
        <v>406.25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266</v>
      </c>
    </row>
    <row r="66" spans="1:5" ht="38.25">
      <c r="A66" t="s">
        <v>44</v>
      </c>
      <c r="E66" s="29" t="s">
        <v>267</v>
      </c>
    </row>
    <row r="67" spans="1:16" ht="12.75">
      <c r="A67" s="19" t="s">
        <v>35</v>
      </c>
      <c s="23" t="s">
        <v>175</v>
      </c>
      <c s="23" t="s">
        <v>268</v>
      </c>
      <c s="19" t="s">
        <v>37</v>
      </c>
      <c s="24" t="s">
        <v>269</v>
      </c>
      <c s="25" t="s">
        <v>135</v>
      </c>
      <c s="26">
        <v>42.75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270</v>
      </c>
    </row>
    <row r="69" spans="1:5" ht="38.25">
      <c r="A69" s="30" t="s">
        <v>42</v>
      </c>
      <c r="E69" s="31" t="s">
        <v>253</v>
      </c>
    </row>
    <row r="70" spans="1:5" ht="38.25">
      <c r="A70" t="s">
        <v>44</v>
      </c>
      <c r="E70" s="29" t="s">
        <v>271</v>
      </c>
    </row>
    <row r="71" spans="1:16" ht="12.75">
      <c r="A71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118</v>
      </c>
      <c s="26">
        <v>285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275</v>
      </c>
    </row>
    <row r="73" spans="1:5" ht="25.5">
      <c r="A73" s="30" t="s">
        <v>42</v>
      </c>
      <c r="E73" s="31" t="s">
        <v>276</v>
      </c>
    </row>
    <row r="74" spans="1:5" ht="38.25">
      <c r="A74" t="s">
        <v>44</v>
      </c>
      <c r="E74" s="29" t="s">
        <v>277</v>
      </c>
    </row>
    <row r="75" spans="1:18" ht="12.75" customHeight="1">
      <c r="A75" s="5" t="s">
        <v>33</v>
      </c>
      <c s="5"/>
      <c s="35" t="s">
        <v>13</v>
      </c>
      <c s="5"/>
      <c s="21" t="s">
        <v>278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118</v>
      </c>
      <c s="26">
        <v>406.25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282</v>
      </c>
    </row>
    <row r="78" spans="1:5" ht="38.25">
      <c r="A78" s="30" t="s">
        <v>42</v>
      </c>
      <c r="E78" s="31" t="s">
        <v>266</v>
      </c>
    </row>
    <row r="79" spans="1:5" ht="51">
      <c r="A79" t="s">
        <v>44</v>
      </c>
      <c r="E79" s="29" t="s">
        <v>283</v>
      </c>
    </row>
    <row r="80" spans="1:16" ht="12.75">
      <c r="A80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135</v>
      </c>
      <c s="26">
        <v>32.5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287</v>
      </c>
    </row>
    <row r="82" spans="1:5" ht="25.5">
      <c r="A82" s="30" t="s">
        <v>42</v>
      </c>
      <c r="E82" s="31" t="s">
        <v>288</v>
      </c>
    </row>
    <row r="83" spans="1:5" ht="38.25">
      <c r="A83" t="s">
        <v>44</v>
      </c>
      <c r="E83" s="29" t="s">
        <v>289</v>
      </c>
    </row>
    <row r="84" spans="1:18" ht="12.75" customHeight="1">
      <c r="A84" s="5" t="s">
        <v>33</v>
      </c>
      <c s="5"/>
      <c s="35" t="s">
        <v>25</v>
      </c>
      <c s="5"/>
      <c s="21" t="s">
        <v>290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135</v>
      </c>
      <c s="26">
        <v>56.063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294</v>
      </c>
    </row>
    <row r="87" spans="1:5" ht="51">
      <c r="A87" s="30" t="s">
        <v>42</v>
      </c>
      <c r="E87" s="31" t="s">
        <v>295</v>
      </c>
    </row>
    <row r="88" spans="1:5" ht="127.5">
      <c r="A88" t="s">
        <v>44</v>
      </c>
      <c r="E88" s="29" t="s">
        <v>296</v>
      </c>
    </row>
    <row r="89" spans="1:16" ht="12.75">
      <c r="A89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135</v>
      </c>
      <c s="26">
        <v>61.669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300</v>
      </c>
    </row>
    <row r="91" spans="1:5" ht="76.5">
      <c r="A91" s="30" t="s">
        <v>42</v>
      </c>
      <c r="E91" s="31" t="s">
        <v>301</v>
      </c>
    </row>
    <row r="92" spans="1:5" ht="51">
      <c r="A92" t="s">
        <v>44</v>
      </c>
      <c r="E92" s="29" t="s">
        <v>302</v>
      </c>
    </row>
    <row r="93" spans="1:16" ht="12.75">
      <c r="A93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118</v>
      </c>
      <c s="26">
        <v>214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306</v>
      </c>
    </row>
    <row r="95" spans="1:5" ht="25.5">
      <c r="A95" s="30" t="s">
        <v>42</v>
      </c>
      <c r="E95" s="31" t="s">
        <v>257</v>
      </c>
    </row>
    <row r="96" spans="1:5" ht="38.25">
      <c r="A96" t="s">
        <v>44</v>
      </c>
      <c r="E96" s="29" t="s">
        <v>307</v>
      </c>
    </row>
    <row r="97" spans="1:16" ht="12.75">
      <c r="A97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118</v>
      </c>
      <c s="26">
        <v>971.3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311</v>
      </c>
    </row>
    <row r="99" spans="1:5" ht="12.75">
      <c r="A99" s="30" t="s">
        <v>42</v>
      </c>
      <c r="E99" s="31" t="s">
        <v>312</v>
      </c>
    </row>
    <row r="100" spans="1:5" ht="51">
      <c r="A100" t="s">
        <v>44</v>
      </c>
      <c r="E100" s="29" t="s">
        <v>313</v>
      </c>
    </row>
    <row r="101" spans="1:16" ht="12.75">
      <c r="A101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118</v>
      </c>
      <c s="26">
        <v>2948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317</v>
      </c>
    </row>
    <row r="103" spans="1:5" ht="25.5">
      <c r="A103" s="30" t="s">
        <v>42</v>
      </c>
      <c r="E103" s="31" t="s">
        <v>318</v>
      </c>
    </row>
    <row r="104" spans="1:5" ht="51">
      <c r="A104" t="s">
        <v>44</v>
      </c>
      <c r="E104" s="29" t="s">
        <v>313</v>
      </c>
    </row>
    <row r="105" spans="1:16" ht="12.75">
      <c r="A105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118</v>
      </c>
      <c s="26">
        <v>231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322</v>
      </c>
    </row>
    <row r="107" spans="1:5" ht="25.5">
      <c r="A107" s="30" t="s">
        <v>42</v>
      </c>
      <c r="E107" s="31" t="s">
        <v>323</v>
      </c>
    </row>
    <row r="108" spans="1:5" ht="51">
      <c r="A108" t="s">
        <v>44</v>
      </c>
      <c r="E108" s="29" t="s">
        <v>324</v>
      </c>
    </row>
    <row r="109" spans="1:16" ht="12.75">
      <c r="A109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118</v>
      </c>
      <c s="26">
        <v>1460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328</v>
      </c>
    </row>
    <row r="111" spans="1:5" ht="63.75">
      <c r="A111" s="30" t="s">
        <v>42</v>
      </c>
      <c r="E111" s="31" t="s">
        <v>329</v>
      </c>
    </row>
    <row r="112" spans="1:5" ht="140.25">
      <c r="A112" t="s">
        <v>44</v>
      </c>
      <c r="E112" s="29" t="s">
        <v>330</v>
      </c>
    </row>
    <row r="113" spans="1:16" ht="12.75">
      <c r="A113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118</v>
      </c>
      <c s="26">
        <v>1487.75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334</v>
      </c>
    </row>
    <row r="115" spans="1:5" ht="63.75">
      <c r="A115" s="30" t="s">
        <v>42</v>
      </c>
      <c r="E115" s="31" t="s">
        <v>335</v>
      </c>
    </row>
    <row r="116" spans="1:5" ht="140.25">
      <c r="A116" t="s">
        <v>44</v>
      </c>
      <c r="E116" s="29" t="s">
        <v>330</v>
      </c>
    </row>
    <row r="117" spans="1:16" ht="12.75">
      <c r="A117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135</v>
      </c>
      <c s="26">
        <v>62.438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339</v>
      </c>
    </row>
    <row r="119" spans="1:5" ht="76.5">
      <c r="A119" s="30" t="s">
        <v>42</v>
      </c>
      <c r="E119" s="31" t="s">
        <v>340</v>
      </c>
    </row>
    <row r="120" spans="1:5" ht="140.25">
      <c r="A120" t="s">
        <v>44</v>
      </c>
      <c r="E120" s="29" t="s">
        <v>330</v>
      </c>
    </row>
    <row r="121" spans="1:16" ht="12.75">
      <c r="A121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118</v>
      </c>
      <c s="26">
        <v>231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344</v>
      </c>
    </row>
    <row r="123" spans="1:5" ht="25.5">
      <c r="A123" s="30" t="s">
        <v>42</v>
      </c>
      <c r="E123" s="31" t="s">
        <v>323</v>
      </c>
    </row>
    <row r="124" spans="1:5" ht="102">
      <c r="A124" t="s">
        <v>44</v>
      </c>
      <c r="E124" s="29" t="s">
        <v>345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</f>
      </c>
      <c>
        <f>0+O126+O130+O134+O138+O142+O146+O150+O154+O158+O162+O166+O170+O174</f>
      </c>
    </row>
    <row r="126" spans="1:16" ht="25.5">
      <c r="A126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161</v>
      </c>
      <c s="26">
        <v>144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349</v>
      </c>
    </row>
    <row r="128" spans="1:5" ht="51">
      <c r="A128" s="30" t="s">
        <v>42</v>
      </c>
      <c r="E128" s="31" t="s">
        <v>350</v>
      </c>
    </row>
    <row r="129" spans="1:5" ht="127.5">
      <c r="A129" t="s">
        <v>44</v>
      </c>
      <c r="E129" s="29" t="s">
        <v>351</v>
      </c>
    </row>
    <row r="130" spans="1:16" ht="12.75">
      <c r="A130" s="19" t="s">
        <v>35</v>
      </c>
      <c s="23" t="s">
        <v>352</v>
      </c>
      <c s="23" t="s">
        <v>353</v>
      </c>
      <c s="19" t="s">
        <v>68</v>
      </c>
      <c s="24" t="s">
        <v>354</v>
      </c>
      <c s="25" t="s">
        <v>39</v>
      </c>
      <c s="26">
        <v>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355</v>
      </c>
    </row>
    <row r="132" spans="1:5" ht="25.5">
      <c r="A132" s="30" t="s">
        <v>42</v>
      </c>
      <c r="E132" s="31" t="s">
        <v>356</v>
      </c>
    </row>
    <row r="133" spans="1:5" ht="127.5">
      <c r="A133" t="s">
        <v>44</v>
      </c>
      <c r="E133" s="29" t="s">
        <v>351</v>
      </c>
    </row>
    <row r="134" spans="1:16" ht="12.75">
      <c r="A134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90</v>
      </c>
      <c s="26">
        <v>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360</v>
      </c>
    </row>
    <row r="136" spans="1:5" ht="51">
      <c r="A136" s="30" t="s">
        <v>42</v>
      </c>
      <c r="E136" s="31" t="s">
        <v>361</v>
      </c>
    </row>
    <row r="137" spans="1:5" ht="51">
      <c r="A137" t="s">
        <v>44</v>
      </c>
      <c r="E137" s="29" t="s">
        <v>362</v>
      </c>
    </row>
    <row r="138" spans="1:16" ht="25.5">
      <c r="A138" s="19" t="s">
        <v>35</v>
      </c>
      <c s="23" t="s">
        <v>363</v>
      </c>
      <c s="23" t="s">
        <v>364</v>
      </c>
      <c s="19" t="s">
        <v>68</v>
      </c>
      <c s="24" t="s">
        <v>365</v>
      </c>
      <c s="25" t="s">
        <v>90</v>
      </c>
      <c s="26">
        <v>16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366</v>
      </c>
    </row>
    <row r="140" spans="1:5" ht="51">
      <c r="A140" s="30" t="s">
        <v>42</v>
      </c>
      <c r="E140" s="31" t="s">
        <v>367</v>
      </c>
    </row>
    <row r="141" spans="1:5" ht="51">
      <c r="A141" t="s">
        <v>44</v>
      </c>
      <c r="E141" s="29" t="s">
        <v>362</v>
      </c>
    </row>
    <row r="142" spans="1:16" ht="25.5">
      <c r="A142" s="19" t="s">
        <v>35</v>
      </c>
      <c s="23" t="s">
        <v>368</v>
      </c>
      <c s="23" t="s">
        <v>364</v>
      </c>
      <c s="19" t="s">
        <v>71</v>
      </c>
      <c s="24" t="s">
        <v>365</v>
      </c>
      <c s="25" t="s">
        <v>90</v>
      </c>
      <c s="26">
        <v>16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369</v>
      </c>
    </row>
    <row r="144" spans="1:5" ht="51">
      <c r="A144" s="30" t="s">
        <v>42</v>
      </c>
      <c r="E144" s="31" t="s">
        <v>367</v>
      </c>
    </row>
    <row r="145" spans="1:5" ht="51">
      <c r="A145" t="s">
        <v>44</v>
      </c>
      <c r="E145" s="29" t="s">
        <v>362</v>
      </c>
    </row>
    <row r="146" spans="1:16" ht="25.5">
      <c r="A146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118</v>
      </c>
      <c s="26">
        <v>111.895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373</v>
      </c>
    </row>
    <row r="148" spans="1:5" ht="114.75">
      <c r="A148" s="30" t="s">
        <v>42</v>
      </c>
      <c r="E148" s="31" t="s">
        <v>374</v>
      </c>
    </row>
    <row r="149" spans="1:5" ht="38.25">
      <c r="A149" t="s">
        <v>44</v>
      </c>
      <c r="E149" s="29" t="s">
        <v>375</v>
      </c>
    </row>
    <row r="150" spans="1:16" ht="25.5">
      <c r="A150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118</v>
      </c>
      <c s="26">
        <v>111.895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114.75">
      <c r="A152" s="30" t="s">
        <v>42</v>
      </c>
      <c r="E152" s="31" t="s">
        <v>374</v>
      </c>
    </row>
    <row r="153" spans="1:5" ht="38.25">
      <c r="A153" t="s">
        <v>44</v>
      </c>
      <c r="E153" s="29" t="s">
        <v>375</v>
      </c>
    </row>
    <row r="154" spans="1:16" ht="12.75">
      <c r="A154" s="19" t="s">
        <v>35</v>
      </c>
      <c s="23" t="s">
        <v>379</v>
      </c>
      <c s="23" t="s">
        <v>380</v>
      </c>
      <c s="19" t="s">
        <v>37</v>
      </c>
      <c s="24" t="s">
        <v>381</v>
      </c>
      <c s="25" t="s">
        <v>161</v>
      </c>
      <c s="26">
        <v>15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382</v>
      </c>
    </row>
    <row r="157" spans="1:5" ht="51">
      <c r="A157" t="s">
        <v>44</v>
      </c>
      <c r="E157" s="29" t="s">
        <v>383</v>
      </c>
    </row>
    <row r="158" spans="1:16" ht="12.75">
      <c r="A158" s="19" t="s">
        <v>35</v>
      </c>
      <c s="23" t="s">
        <v>384</v>
      </c>
      <c s="23" t="s">
        <v>385</v>
      </c>
      <c s="19" t="s">
        <v>37</v>
      </c>
      <c s="24" t="s">
        <v>386</v>
      </c>
      <c s="25" t="s">
        <v>161</v>
      </c>
      <c s="26">
        <v>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387</v>
      </c>
    </row>
    <row r="160" spans="1:5" ht="12.75">
      <c r="A160" s="30" t="s">
        <v>42</v>
      </c>
      <c r="E160" s="31" t="s">
        <v>388</v>
      </c>
    </row>
    <row r="161" spans="1:5" ht="38.25">
      <c r="A161" t="s">
        <v>44</v>
      </c>
      <c r="E161" s="29" t="s">
        <v>389</v>
      </c>
    </row>
    <row r="162" spans="1:16" ht="12.75">
      <c r="A162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161</v>
      </c>
      <c s="26">
        <v>20.5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393</v>
      </c>
    </row>
    <row r="164" spans="1:5" ht="25.5">
      <c r="A164" s="30" t="s">
        <v>42</v>
      </c>
      <c r="E164" s="31" t="s">
        <v>394</v>
      </c>
    </row>
    <row r="165" spans="1:5" ht="25.5">
      <c r="A165" t="s">
        <v>44</v>
      </c>
      <c r="E165" s="29" t="s">
        <v>395</v>
      </c>
    </row>
    <row r="166" spans="1:16" ht="12.75">
      <c r="A166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161</v>
      </c>
      <c s="26">
        <v>146.9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399</v>
      </c>
    </row>
    <row r="168" spans="1:5" ht="51">
      <c r="A168" s="30" t="s">
        <v>42</v>
      </c>
      <c r="E168" s="31" t="s">
        <v>239</v>
      </c>
    </row>
    <row r="169" spans="1:5" ht="38.25">
      <c r="A169" t="s">
        <v>44</v>
      </c>
      <c r="E169" s="29" t="s">
        <v>400</v>
      </c>
    </row>
    <row r="170" spans="1:16" ht="12.75">
      <c r="A170" s="19" t="s">
        <v>35</v>
      </c>
      <c s="23" t="s">
        <v>401</v>
      </c>
      <c s="23" t="s">
        <v>402</v>
      </c>
      <c s="19" t="s">
        <v>37</v>
      </c>
      <c s="24" t="s">
        <v>403</v>
      </c>
      <c s="25" t="s">
        <v>90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404</v>
      </c>
    </row>
    <row r="172" spans="1:5" ht="25.5">
      <c r="A172" s="30" t="s">
        <v>42</v>
      </c>
      <c r="E172" s="31" t="s">
        <v>405</v>
      </c>
    </row>
    <row r="173" spans="1:5" ht="38.25">
      <c r="A173" t="s">
        <v>44</v>
      </c>
      <c r="E173" s="29" t="s">
        <v>406</v>
      </c>
    </row>
    <row r="174" spans="1:16" ht="12.75">
      <c r="A174" s="19" t="s">
        <v>35</v>
      </c>
      <c s="23" t="s">
        <v>407</v>
      </c>
      <c s="23" t="s">
        <v>408</v>
      </c>
      <c s="19" t="s">
        <v>37</v>
      </c>
      <c s="24" t="s">
        <v>409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410</v>
      </c>
    </row>
    <row r="176" spans="1:5" ht="12.75">
      <c r="A176" s="30" t="s">
        <v>42</v>
      </c>
      <c r="E176" s="31" t="s">
        <v>58</v>
      </c>
    </row>
    <row r="177" spans="1:5" ht="89.25">
      <c r="A177" t="s">
        <v>44</v>
      </c>
      <c r="E177" s="29" t="s">
        <v>411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412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412</v>
      </c>
      <c s="5"/>
      <c s="14" t="s">
        <v>413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30</v>
      </c>
      <c s="15"/>
      <c s="21" t="s">
        <v>158</v>
      </c>
      <c s="15"/>
      <c s="15"/>
      <c s="15"/>
      <c s="22">
        <f>0+Q9</f>
      </c>
      <c r="O9">
        <f>0+R9</f>
      </c>
      <c r="Q9">
        <f>0+I10+I14+I18+I22+I26+I30+I34+I38+I42+I46+I50+I54+I58+I62+I66+I70+I74+I78+I82+I86+I90+I94+I98+I102+I106+I110+I114+I118+I122+I126+I130+I134</f>
      </c>
      <c>
        <f>0+O10+O14+O18+O22+O26+O30+O34+O38+O42+O46+O50+O54+O58+O62+O66+O70+O74+O78+O82+O86+O90+O94+O98+O102+O106+O110+O114+O118+O122+O126+O130+O134</f>
      </c>
    </row>
    <row r="10" spans="1:16" ht="25.5">
      <c r="A10" s="19" t="s">
        <v>35</v>
      </c>
      <c s="23" t="s">
        <v>19</v>
      </c>
      <c s="23" t="s">
        <v>414</v>
      </c>
      <c s="19" t="s">
        <v>37</v>
      </c>
      <c s="24" t="s">
        <v>415</v>
      </c>
      <c s="25" t="s">
        <v>161</v>
      </c>
      <c s="26">
        <v>88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416</v>
      </c>
    </row>
    <row r="13" spans="1:5" ht="76.5">
      <c r="A13" t="s">
        <v>44</v>
      </c>
      <c r="E13" s="29" t="s">
        <v>417</v>
      </c>
    </row>
    <row r="14" spans="1:16" ht="12.75">
      <c r="A14" s="19" t="s">
        <v>35</v>
      </c>
      <c s="23" t="s">
        <v>13</v>
      </c>
      <c s="23" t="s">
        <v>418</v>
      </c>
      <c s="19" t="s">
        <v>37</v>
      </c>
      <c s="24" t="s">
        <v>419</v>
      </c>
      <c s="25" t="s">
        <v>161</v>
      </c>
      <c s="26">
        <v>88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51">
      <c r="A16" s="30" t="s">
        <v>42</v>
      </c>
      <c r="E16" s="31" t="s">
        <v>416</v>
      </c>
    </row>
    <row r="17" spans="1:5" ht="38.25">
      <c r="A17" t="s">
        <v>44</v>
      </c>
      <c r="E17" s="29" t="s">
        <v>164</v>
      </c>
    </row>
    <row r="18" spans="1:16" ht="12.75">
      <c r="A18" s="19" t="s">
        <v>35</v>
      </c>
      <c s="23" t="s">
        <v>12</v>
      </c>
      <c s="23" t="s">
        <v>420</v>
      </c>
      <c s="19" t="s">
        <v>421</v>
      </c>
      <c s="24" t="s">
        <v>422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423</v>
      </c>
    </row>
    <row r="20" spans="1:5" ht="12.75">
      <c r="A20" s="30" t="s">
        <v>42</v>
      </c>
      <c r="E20" s="31" t="s">
        <v>58</v>
      </c>
    </row>
    <row r="21" spans="1:5" ht="25.5">
      <c r="A21" t="s">
        <v>44</v>
      </c>
      <c r="E21" s="29" t="s">
        <v>424</v>
      </c>
    </row>
    <row r="22" spans="1:16" ht="25.5">
      <c r="A22" s="19" t="s">
        <v>35</v>
      </c>
      <c s="23" t="s">
        <v>23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427</v>
      </c>
    </row>
    <row r="25" spans="1:5" ht="63.75">
      <c r="A25" t="s">
        <v>44</v>
      </c>
      <c r="E25" s="29" t="s">
        <v>428</v>
      </c>
    </row>
    <row r="26" spans="1:16" ht="12.75">
      <c r="A26" s="19" t="s">
        <v>35</v>
      </c>
      <c s="23" t="s">
        <v>25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427</v>
      </c>
    </row>
    <row r="29" spans="1:5" ht="25.5">
      <c r="A29" t="s">
        <v>44</v>
      </c>
      <c r="E29" s="29" t="s">
        <v>174</v>
      </c>
    </row>
    <row r="30" spans="1:16" ht="12.75">
      <c r="A30" s="19" t="s">
        <v>35</v>
      </c>
      <c s="23" t="s">
        <v>27</v>
      </c>
      <c s="23" t="s">
        <v>431</v>
      </c>
      <c s="19" t="s">
        <v>421</v>
      </c>
      <c s="24" t="s">
        <v>432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433</v>
      </c>
    </row>
    <row r="32" spans="1:5" ht="12.75">
      <c r="A32" s="30" t="s">
        <v>42</v>
      </c>
      <c r="E32" s="31" t="s">
        <v>58</v>
      </c>
    </row>
    <row r="33" spans="1:5" ht="25.5">
      <c r="A33" t="s">
        <v>44</v>
      </c>
      <c r="E33" s="29" t="s">
        <v>434</v>
      </c>
    </row>
    <row r="34" spans="1:16" ht="12.75">
      <c r="A34" s="19" t="s">
        <v>35</v>
      </c>
      <c s="23" t="s">
        <v>77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437</v>
      </c>
    </row>
    <row r="37" spans="1:5" ht="63.75">
      <c r="A37" t="s">
        <v>44</v>
      </c>
      <c r="E37" s="29" t="s">
        <v>428</v>
      </c>
    </row>
    <row r="38" spans="1:16" ht="12.75">
      <c r="A38" s="19" t="s">
        <v>35</v>
      </c>
      <c s="23" t="s">
        <v>79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437</v>
      </c>
    </row>
    <row r="41" spans="1:5" ht="25.5">
      <c r="A41" t="s">
        <v>44</v>
      </c>
      <c r="E41" s="29" t="s">
        <v>174</v>
      </c>
    </row>
    <row r="42" spans="1:16" ht="12.75">
      <c r="A42" s="19" t="s">
        <v>35</v>
      </c>
      <c s="23" t="s">
        <v>30</v>
      </c>
      <c s="23" t="s">
        <v>440</v>
      </c>
      <c s="19" t="s">
        <v>421</v>
      </c>
      <c s="24" t="s">
        <v>441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433</v>
      </c>
    </row>
    <row r="44" spans="1:5" ht="12.75">
      <c r="A44" s="30" t="s">
        <v>42</v>
      </c>
      <c r="E44" s="31" t="s">
        <v>58</v>
      </c>
    </row>
    <row r="45" spans="1:5" ht="25.5">
      <c r="A45" t="s">
        <v>44</v>
      </c>
      <c r="E45" s="29" t="s">
        <v>434</v>
      </c>
    </row>
    <row r="46" spans="1:16" ht="12.75">
      <c r="A46" s="19" t="s">
        <v>35</v>
      </c>
      <c s="23" t="s">
        <v>32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63.75">
      <c r="A48" s="30" t="s">
        <v>42</v>
      </c>
      <c r="E48" s="31" t="s">
        <v>444</v>
      </c>
    </row>
    <row r="49" spans="1:5" ht="38.25">
      <c r="A49" t="s">
        <v>44</v>
      </c>
      <c r="E49" s="29" t="s">
        <v>445</v>
      </c>
    </row>
    <row r="50" spans="1:16" ht="12.75">
      <c r="A50" s="19" t="s">
        <v>35</v>
      </c>
      <c s="23" t="s">
        <v>95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448</v>
      </c>
    </row>
    <row r="53" spans="1:5" ht="25.5">
      <c r="A53" t="s">
        <v>44</v>
      </c>
      <c r="E53" s="29" t="s">
        <v>449</v>
      </c>
    </row>
    <row r="54" spans="1:16" ht="12.75">
      <c r="A54" s="19" t="s">
        <v>35</v>
      </c>
      <c s="23" t="s">
        <v>101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452</v>
      </c>
    </row>
    <row r="57" spans="1:5" ht="76.5">
      <c r="A57" t="s">
        <v>44</v>
      </c>
      <c r="E57" s="29" t="s">
        <v>453</v>
      </c>
    </row>
    <row r="58" spans="1:16" ht="12.75">
      <c r="A58" s="19" t="s">
        <v>35</v>
      </c>
      <c s="23" t="s">
        <v>165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452</v>
      </c>
    </row>
    <row r="61" spans="1:5" ht="25.5">
      <c r="A61" t="s">
        <v>44</v>
      </c>
      <c r="E61" s="29" t="s">
        <v>456</v>
      </c>
    </row>
    <row r="62" spans="1:16" ht="12.75">
      <c r="A62" s="19" t="s">
        <v>35</v>
      </c>
      <c s="23" t="s">
        <v>170</v>
      </c>
      <c s="23" t="s">
        <v>457</v>
      </c>
      <c s="19" t="s">
        <v>421</v>
      </c>
      <c s="24" t="s">
        <v>458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433</v>
      </c>
    </row>
    <row r="64" spans="1:5" ht="12.75">
      <c r="A64" s="30" t="s">
        <v>42</v>
      </c>
      <c r="E64" s="31" t="s">
        <v>58</v>
      </c>
    </row>
    <row r="65" spans="1:5" ht="25.5">
      <c r="A65" t="s">
        <v>44</v>
      </c>
      <c r="E65" s="29" t="s">
        <v>459</v>
      </c>
    </row>
    <row r="66" spans="1:16" ht="12.75">
      <c r="A66" s="19" t="s">
        <v>35</v>
      </c>
      <c s="23" t="s">
        <v>175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462</v>
      </c>
    </row>
    <row r="69" spans="1:5" ht="76.5">
      <c r="A69" t="s">
        <v>44</v>
      </c>
      <c r="E69" s="29" t="s">
        <v>453</v>
      </c>
    </row>
    <row r="70" spans="1:16" ht="12.75">
      <c r="A70" s="19" t="s">
        <v>35</v>
      </c>
      <c s="23" t="s">
        <v>272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462</v>
      </c>
    </row>
    <row r="73" spans="1:5" ht="25.5">
      <c r="A73" t="s">
        <v>44</v>
      </c>
      <c r="E73" s="29" t="s">
        <v>456</v>
      </c>
    </row>
    <row r="74" spans="1:16" ht="12.75">
      <c r="A74" s="19" t="s">
        <v>35</v>
      </c>
      <c s="23" t="s">
        <v>279</v>
      </c>
      <c s="23" t="s">
        <v>465</v>
      </c>
      <c s="19" t="s">
        <v>421</v>
      </c>
      <c s="24" t="s">
        <v>466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433</v>
      </c>
    </row>
    <row r="76" spans="1:5" ht="12.75">
      <c r="A76" s="30" t="s">
        <v>42</v>
      </c>
      <c r="E76" s="31" t="s">
        <v>58</v>
      </c>
    </row>
    <row r="77" spans="1:5" ht="25.5">
      <c r="A77" t="s">
        <v>44</v>
      </c>
      <c r="E77" s="29" t="s">
        <v>459</v>
      </c>
    </row>
    <row r="78" spans="1:16" ht="12.75">
      <c r="A78" s="19" t="s">
        <v>35</v>
      </c>
      <c s="23" t="s">
        <v>284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25.5">
      <c r="A80" s="30" t="s">
        <v>42</v>
      </c>
      <c r="E80" s="31" t="s">
        <v>469</v>
      </c>
    </row>
    <row r="81" spans="1:5" ht="76.5">
      <c r="A81" t="s">
        <v>44</v>
      </c>
      <c r="E81" s="29" t="s">
        <v>453</v>
      </c>
    </row>
    <row r="82" spans="1:16" ht="12.75">
      <c r="A82" s="19" t="s">
        <v>35</v>
      </c>
      <c s="23" t="s">
        <v>291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469</v>
      </c>
    </row>
    <row r="85" spans="1:5" ht="25.5">
      <c r="A85" t="s">
        <v>44</v>
      </c>
      <c r="E85" s="29" t="s">
        <v>456</v>
      </c>
    </row>
    <row r="86" spans="1:16" ht="12.75">
      <c r="A86" s="19" t="s">
        <v>35</v>
      </c>
      <c s="23" t="s">
        <v>297</v>
      </c>
      <c s="23" t="s">
        <v>472</v>
      </c>
      <c s="19" t="s">
        <v>421</v>
      </c>
      <c s="24" t="s">
        <v>473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433</v>
      </c>
    </row>
    <row r="88" spans="1:5" ht="12.75">
      <c r="A88" s="30" t="s">
        <v>42</v>
      </c>
      <c r="E88" s="31" t="s">
        <v>58</v>
      </c>
    </row>
    <row r="89" spans="1:5" ht="25.5">
      <c r="A89" t="s">
        <v>44</v>
      </c>
      <c r="E89" s="29" t="s">
        <v>459</v>
      </c>
    </row>
    <row r="90" spans="1:16" ht="12.75">
      <c r="A90" s="19" t="s">
        <v>35</v>
      </c>
      <c s="23" t="s">
        <v>303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452</v>
      </c>
    </row>
    <row r="93" spans="1:5" ht="63.75">
      <c r="A93" t="s">
        <v>44</v>
      </c>
      <c r="E93" s="29" t="s">
        <v>476</v>
      </c>
    </row>
    <row r="94" spans="1:16" ht="12.75">
      <c r="A94" s="19" t="s">
        <v>35</v>
      </c>
      <c s="23" t="s">
        <v>308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25.5">
      <c r="A96" s="30" t="s">
        <v>42</v>
      </c>
      <c r="E96" s="31" t="s">
        <v>452</v>
      </c>
    </row>
    <row r="97" spans="1:5" ht="25.5">
      <c r="A97" t="s">
        <v>44</v>
      </c>
      <c r="E97" s="29" t="s">
        <v>456</v>
      </c>
    </row>
    <row r="98" spans="1:16" ht="12.75">
      <c r="A98" s="19" t="s">
        <v>35</v>
      </c>
      <c s="23" t="s">
        <v>314</v>
      </c>
      <c s="23" t="s">
        <v>479</v>
      </c>
      <c s="19" t="s">
        <v>421</v>
      </c>
      <c s="24" t="s">
        <v>480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433</v>
      </c>
    </row>
    <row r="100" spans="1:5" ht="12.75">
      <c r="A100" s="30" t="s">
        <v>42</v>
      </c>
      <c r="E100" s="31" t="s">
        <v>58</v>
      </c>
    </row>
    <row r="101" spans="1:5" ht="25.5">
      <c r="A101" t="s">
        <v>44</v>
      </c>
      <c r="E101" s="29" t="s">
        <v>459</v>
      </c>
    </row>
    <row r="102" spans="1:16" ht="12.75">
      <c r="A102" s="19" t="s">
        <v>35</v>
      </c>
      <c s="23" t="s">
        <v>319</v>
      </c>
      <c s="23" t="s">
        <v>481</v>
      </c>
      <c s="19" t="s">
        <v>37</v>
      </c>
      <c s="24" t="s">
        <v>482</v>
      </c>
      <c s="25" t="s">
        <v>90</v>
      </c>
      <c s="26">
        <v>10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483</v>
      </c>
    </row>
    <row r="105" spans="1:5" ht="63.75">
      <c r="A105" t="s">
        <v>44</v>
      </c>
      <c r="E105" s="29" t="s">
        <v>476</v>
      </c>
    </row>
    <row r="106" spans="1:16" ht="12.75">
      <c r="A106" s="19" t="s">
        <v>35</v>
      </c>
      <c s="23" t="s">
        <v>325</v>
      </c>
      <c s="23" t="s">
        <v>484</v>
      </c>
      <c s="19" t="s">
        <v>37</v>
      </c>
      <c s="24" t="s">
        <v>485</v>
      </c>
      <c s="25" t="s">
        <v>90</v>
      </c>
      <c s="26">
        <v>10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483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331</v>
      </c>
      <c s="23" t="s">
        <v>486</v>
      </c>
      <c s="19" t="s">
        <v>421</v>
      </c>
      <c s="24" t="s">
        <v>487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25.5">
      <c r="A114" s="19" t="s">
        <v>35</v>
      </c>
      <c s="23" t="s">
        <v>336</v>
      </c>
      <c s="23" t="s">
        <v>488</v>
      </c>
      <c s="19" t="s">
        <v>37</v>
      </c>
      <c s="24" t="s">
        <v>489</v>
      </c>
      <c s="25" t="s">
        <v>90</v>
      </c>
      <c s="26">
        <v>42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490</v>
      </c>
    </row>
    <row r="117" spans="1:5" ht="63.75">
      <c r="A117" t="s">
        <v>44</v>
      </c>
      <c r="E117" s="29" t="s">
        <v>476</v>
      </c>
    </row>
    <row r="118" spans="1:16" ht="12.75">
      <c r="A118" s="19" t="s">
        <v>35</v>
      </c>
      <c s="23" t="s">
        <v>341</v>
      </c>
      <c s="23" t="s">
        <v>491</v>
      </c>
      <c s="19" t="s">
        <v>37</v>
      </c>
      <c s="24" t="s">
        <v>492</v>
      </c>
      <c s="25" t="s">
        <v>90</v>
      </c>
      <c s="26">
        <v>42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490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346</v>
      </c>
      <c s="23" t="s">
        <v>493</v>
      </c>
      <c s="19" t="s">
        <v>421</v>
      </c>
      <c s="24" t="s">
        <v>494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352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497</v>
      </c>
    </row>
    <row r="129" spans="1:5" ht="63.75">
      <c r="A129" t="s">
        <v>44</v>
      </c>
      <c r="E129" s="29" t="s">
        <v>476</v>
      </c>
    </row>
    <row r="130" spans="1:16" ht="12.75">
      <c r="A130" s="19" t="s">
        <v>35</v>
      </c>
      <c s="23" t="s">
        <v>357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497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363</v>
      </c>
      <c s="23" t="s">
        <v>500</v>
      </c>
      <c s="19" t="s">
        <v>421</v>
      </c>
      <c s="24" t="s">
        <v>501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0+O9+O22+O51+O112+O141+O210+O215+O220+O245+O258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502</v>
      </c>
      <c s="32">
        <f>0+I9+I22+I51+I112+I141+I210+I215+I220+I245+I258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502</v>
      </c>
      <c s="5"/>
      <c s="14" t="s">
        <v>503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210</v>
      </c>
      <c s="19" t="s">
        <v>37</v>
      </c>
      <c s="24" t="s">
        <v>211</v>
      </c>
      <c s="25" t="s">
        <v>110</v>
      </c>
      <c s="26">
        <v>2690.97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212</v>
      </c>
    </row>
    <row r="12" spans="1:5" ht="51">
      <c r="A12" s="30" t="s">
        <v>42</v>
      </c>
      <c r="E12" s="31" t="s">
        <v>504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35</v>
      </c>
      <c s="23" t="s">
        <v>23</v>
      </c>
      <c s="23" t="s">
        <v>511</v>
      </c>
      <c s="19" t="s">
        <v>37</v>
      </c>
      <c s="24" t="s">
        <v>512</v>
      </c>
      <c s="25" t="s">
        <v>513</v>
      </c>
      <c s="26">
        <v>672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514</v>
      </c>
    </row>
    <row r="25" spans="1:5" ht="25.5">
      <c r="A25" s="30" t="s">
        <v>42</v>
      </c>
      <c r="E25" s="31" t="s">
        <v>515</v>
      </c>
    </row>
    <row r="26" spans="1:5" ht="38.25">
      <c r="A26" t="s">
        <v>44</v>
      </c>
      <c r="E26" s="29" t="s">
        <v>516</v>
      </c>
    </row>
    <row r="27" spans="1:16" ht="12.75">
      <c r="A27" s="19" t="s">
        <v>35</v>
      </c>
      <c s="23" t="s">
        <v>25</v>
      </c>
      <c s="23" t="s">
        <v>241</v>
      </c>
      <c s="19" t="s">
        <v>37</v>
      </c>
      <c s="24" t="s">
        <v>242</v>
      </c>
      <c s="25" t="s">
        <v>135</v>
      </c>
      <c s="26">
        <v>849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63.75">
      <c r="A29" s="30" t="s">
        <v>42</v>
      </c>
      <c r="E29" s="31" t="s">
        <v>518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37</v>
      </c>
      <c s="24" t="s">
        <v>521</v>
      </c>
      <c s="25" t="s">
        <v>135</v>
      </c>
      <c s="26">
        <v>496.5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63.75">
      <c r="A33" s="30" t="s">
        <v>42</v>
      </c>
      <c r="E33" s="31" t="s">
        <v>523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525</v>
      </c>
      <c s="19" t="s">
        <v>37</v>
      </c>
      <c s="24" t="s">
        <v>526</v>
      </c>
      <c s="25" t="s">
        <v>135</v>
      </c>
      <c s="26">
        <v>70.828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527</v>
      </c>
    </row>
    <row r="37" spans="1:5" ht="51">
      <c r="A37" s="30" t="s">
        <v>42</v>
      </c>
      <c r="E37" s="31" t="s">
        <v>528</v>
      </c>
    </row>
    <row r="38" spans="1:5" ht="357">
      <c r="A38" t="s">
        <v>44</v>
      </c>
      <c r="E38" s="29" t="s">
        <v>529</v>
      </c>
    </row>
    <row r="39" spans="1:16" ht="12.75">
      <c r="A39" s="19" t="s">
        <v>35</v>
      </c>
      <c s="23" t="s">
        <v>79</v>
      </c>
      <c s="23" t="s">
        <v>530</v>
      </c>
      <c s="19" t="s">
        <v>37</v>
      </c>
      <c s="24" t="s">
        <v>531</v>
      </c>
      <c s="25" t="s">
        <v>135</v>
      </c>
      <c s="26">
        <v>246.336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532</v>
      </c>
    </row>
    <row r="41" spans="1:5" ht="25.5">
      <c r="A41" s="30" t="s">
        <v>42</v>
      </c>
      <c r="E41" s="31" t="s">
        <v>533</v>
      </c>
    </row>
    <row r="42" spans="1:5" ht="293.25">
      <c r="A42" t="s">
        <v>44</v>
      </c>
      <c r="E42" s="29" t="s">
        <v>534</v>
      </c>
    </row>
    <row r="43" spans="1:16" ht="12.75">
      <c r="A43" s="19" t="s">
        <v>35</v>
      </c>
      <c s="23" t="s">
        <v>30</v>
      </c>
      <c s="23" t="s">
        <v>535</v>
      </c>
      <c s="19" t="s">
        <v>37</v>
      </c>
      <c s="24" t="s">
        <v>536</v>
      </c>
      <c s="25" t="s">
        <v>135</v>
      </c>
      <c s="26">
        <v>57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537</v>
      </c>
    </row>
    <row r="45" spans="1:5" ht="76.5">
      <c r="A45" s="30" t="s">
        <v>42</v>
      </c>
      <c r="E45" s="31" t="s">
        <v>538</v>
      </c>
    </row>
    <row r="46" spans="1:5" ht="267.75">
      <c r="A46" t="s">
        <v>44</v>
      </c>
      <c r="E46" s="29" t="s">
        <v>539</v>
      </c>
    </row>
    <row r="47" spans="1:16" ht="12.75">
      <c r="A47" s="19" t="s">
        <v>35</v>
      </c>
      <c s="23" t="s">
        <v>32</v>
      </c>
      <c s="23" t="s">
        <v>540</v>
      </c>
      <c s="19" t="s">
        <v>68</v>
      </c>
      <c s="24" t="s">
        <v>541</v>
      </c>
      <c s="25" t="s">
        <v>135</v>
      </c>
      <c s="26">
        <v>900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542</v>
      </c>
    </row>
    <row r="49" spans="1:5" ht="25.5">
      <c r="A49" s="30" t="s">
        <v>42</v>
      </c>
      <c r="E49" s="31" t="s">
        <v>543</v>
      </c>
    </row>
    <row r="50" spans="1:5" ht="280.5">
      <c r="A50" t="s">
        <v>44</v>
      </c>
      <c r="E50" s="29" t="s">
        <v>544</v>
      </c>
    </row>
    <row r="51" spans="1:18" ht="12.75" customHeight="1">
      <c r="A51" s="5" t="s">
        <v>33</v>
      </c>
      <c s="5"/>
      <c s="35" t="s">
        <v>13</v>
      </c>
      <c s="5"/>
      <c s="21" t="s">
        <v>278</v>
      </c>
      <c s="5"/>
      <c s="5"/>
      <c s="5"/>
      <c s="36">
        <f>0+Q51</f>
      </c>
      <c r="O51">
        <f>0+R51</f>
      </c>
      <c r="Q51">
        <f>0+I52+I56+I60+I64+I68+I72+I76+I80+I84+I88+I92+I96+I100+I104+I108</f>
      </c>
      <c>
        <f>0+O52+O56+O60+O64+O68+O72+O76+O80+O84+O88+O92+O96+O100+O104+O108</f>
      </c>
    </row>
    <row r="52" spans="1:16" ht="12.75">
      <c r="A52" s="19" t="s">
        <v>35</v>
      </c>
      <c s="23" t="s">
        <v>95</v>
      </c>
      <c s="23" t="s">
        <v>545</v>
      </c>
      <c s="19" t="s">
        <v>37</v>
      </c>
      <c s="24" t="s">
        <v>546</v>
      </c>
      <c s="25" t="s">
        <v>135</v>
      </c>
      <c s="26">
        <v>5.708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547</v>
      </c>
    </row>
    <row r="54" spans="1:5" ht="51">
      <c r="A54" s="30" t="s">
        <v>42</v>
      </c>
      <c r="E54" s="31" t="s">
        <v>548</v>
      </c>
    </row>
    <row r="55" spans="1:5" ht="51">
      <c r="A55" t="s">
        <v>44</v>
      </c>
      <c r="E55" s="29" t="s">
        <v>549</v>
      </c>
    </row>
    <row r="56" spans="1:16" ht="12.75">
      <c r="A56" s="19" t="s">
        <v>35</v>
      </c>
      <c s="23" t="s">
        <v>101</v>
      </c>
      <c s="23" t="s">
        <v>550</v>
      </c>
      <c s="19" t="s">
        <v>37</v>
      </c>
      <c s="24" t="s">
        <v>551</v>
      </c>
      <c s="25" t="s">
        <v>135</v>
      </c>
      <c s="26">
        <v>0.422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552</v>
      </c>
    </row>
    <row r="58" spans="1:5" ht="76.5">
      <c r="A58" s="30" t="s">
        <v>42</v>
      </c>
      <c r="E58" s="31" t="s">
        <v>553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280</v>
      </c>
      <c s="19" t="s">
        <v>68</v>
      </c>
      <c s="24" t="s">
        <v>281</v>
      </c>
      <c s="25" t="s">
        <v>118</v>
      </c>
      <c s="26">
        <v>272.5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554</v>
      </c>
    </row>
    <row r="62" spans="1:5" ht="63.75">
      <c r="A62" s="30" t="s">
        <v>42</v>
      </c>
      <c r="E62" s="31" t="s">
        <v>555</v>
      </c>
    </row>
    <row r="63" spans="1:5" ht="51">
      <c r="A63" t="s">
        <v>44</v>
      </c>
      <c r="E63" s="29" t="s">
        <v>283</v>
      </c>
    </row>
    <row r="64" spans="1:16" ht="12.75">
      <c r="A64" s="19" t="s">
        <v>35</v>
      </c>
      <c s="23" t="s">
        <v>170</v>
      </c>
      <c s="23" t="s">
        <v>280</v>
      </c>
      <c s="19" t="s">
        <v>71</v>
      </c>
      <c s="24" t="s">
        <v>281</v>
      </c>
      <c s="25" t="s">
        <v>118</v>
      </c>
      <c s="26">
        <v>472.2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556</v>
      </c>
    </row>
    <row r="66" spans="1:5" ht="63.75">
      <c r="A66" s="30" t="s">
        <v>42</v>
      </c>
      <c r="E66" s="31" t="s">
        <v>557</v>
      </c>
    </row>
    <row r="67" spans="1:5" ht="51">
      <c r="A67" t="s">
        <v>44</v>
      </c>
      <c r="E67" s="29" t="s">
        <v>283</v>
      </c>
    </row>
    <row r="68" spans="1:16" ht="12.75">
      <c r="A68" s="19" t="s">
        <v>35</v>
      </c>
      <c s="23" t="s">
        <v>175</v>
      </c>
      <c s="23" t="s">
        <v>280</v>
      </c>
      <c s="19" t="s">
        <v>558</v>
      </c>
      <c s="24" t="s">
        <v>281</v>
      </c>
      <c s="25" t="s">
        <v>118</v>
      </c>
      <c s="26">
        <v>24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559</v>
      </c>
    </row>
    <row r="70" spans="1:5" ht="25.5">
      <c r="A70" s="30" t="s">
        <v>42</v>
      </c>
      <c r="E70" s="31" t="s">
        <v>560</v>
      </c>
    </row>
    <row r="71" spans="1:5" ht="51">
      <c r="A71" t="s">
        <v>44</v>
      </c>
      <c r="E71" s="29" t="s">
        <v>283</v>
      </c>
    </row>
    <row r="72" spans="1:16" ht="12.75">
      <c r="A72" s="19" t="s">
        <v>35</v>
      </c>
      <c s="23" t="s">
        <v>272</v>
      </c>
      <c s="23" t="s">
        <v>561</v>
      </c>
      <c s="19" t="s">
        <v>37</v>
      </c>
      <c s="24" t="s">
        <v>562</v>
      </c>
      <c s="25" t="s">
        <v>110</v>
      </c>
      <c s="26">
        <v>30.87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76.5">
      <c r="A74" s="30" t="s">
        <v>42</v>
      </c>
      <c r="E74" s="31" t="s">
        <v>564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279</v>
      </c>
      <c s="23" t="s">
        <v>566</v>
      </c>
      <c s="19" t="s">
        <v>37</v>
      </c>
      <c s="24" t="s">
        <v>567</v>
      </c>
      <c s="25" t="s">
        <v>118</v>
      </c>
      <c s="26">
        <v>423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569</v>
      </c>
    </row>
    <row r="79" spans="1:5" ht="25.5">
      <c r="A79" t="s">
        <v>44</v>
      </c>
      <c r="E79" s="29" t="s">
        <v>570</v>
      </c>
    </row>
    <row r="80" spans="1:16" ht="25.5">
      <c r="A80" s="19" t="s">
        <v>35</v>
      </c>
      <c s="23" t="s">
        <v>284</v>
      </c>
      <c s="23" t="s">
        <v>571</v>
      </c>
      <c s="19" t="s">
        <v>37</v>
      </c>
      <c s="24" t="s">
        <v>572</v>
      </c>
      <c s="25" t="s">
        <v>161</v>
      </c>
      <c s="26">
        <v>470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573</v>
      </c>
    </row>
    <row r="82" spans="1:5" ht="51">
      <c r="A82" s="30" t="s">
        <v>42</v>
      </c>
      <c r="E82" s="31" t="s">
        <v>574</v>
      </c>
    </row>
    <row r="83" spans="1:5" ht="63.75">
      <c r="A83" t="s">
        <v>44</v>
      </c>
      <c r="E83" s="29" t="s">
        <v>575</v>
      </c>
    </row>
    <row r="84" spans="1:16" ht="12.75">
      <c r="A84" s="19" t="s">
        <v>35</v>
      </c>
      <c s="23" t="s">
        <v>291</v>
      </c>
      <c s="23" t="s">
        <v>576</v>
      </c>
      <c s="19" t="s">
        <v>37</v>
      </c>
      <c s="24" t="s">
        <v>577</v>
      </c>
      <c s="25" t="s">
        <v>161</v>
      </c>
      <c s="26">
        <v>470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578</v>
      </c>
    </row>
    <row r="86" spans="1:5" ht="51">
      <c r="A86" s="30" t="s">
        <v>42</v>
      </c>
      <c r="E86" s="31" t="s">
        <v>574</v>
      </c>
    </row>
    <row r="87" spans="1:5" ht="63.75">
      <c r="A87" t="s">
        <v>44</v>
      </c>
      <c r="E87" s="29" t="s">
        <v>575</v>
      </c>
    </row>
    <row r="88" spans="1:16" ht="12.75">
      <c r="A88" s="19" t="s">
        <v>35</v>
      </c>
      <c s="23" t="s">
        <v>297</v>
      </c>
      <c s="23" t="s">
        <v>579</v>
      </c>
      <c s="19" t="s">
        <v>37</v>
      </c>
      <c s="24" t="s">
        <v>580</v>
      </c>
      <c s="25" t="s">
        <v>161</v>
      </c>
      <c s="26">
        <v>329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38.25">
      <c r="A89" s="28" t="s">
        <v>40</v>
      </c>
      <c r="E89" s="29" t="s">
        <v>581</v>
      </c>
    </row>
    <row r="90" spans="1:5" ht="12.75">
      <c r="A90" s="30" t="s">
        <v>42</v>
      </c>
      <c r="E90" s="31" t="s">
        <v>582</v>
      </c>
    </row>
    <row r="91" spans="1:5" ht="191.25">
      <c r="A91" t="s">
        <v>44</v>
      </c>
      <c r="E91" s="29" t="s">
        <v>583</v>
      </c>
    </row>
    <row r="92" spans="1:16" ht="12.75">
      <c r="A92" s="19" t="s">
        <v>35</v>
      </c>
      <c s="23" t="s">
        <v>303</v>
      </c>
      <c s="23" t="s">
        <v>584</v>
      </c>
      <c s="19" t="s">
        <v>37</v>
      </c>
      <c s="24" t="s">
        <v>585</v>
      </c>
      <c s="25" t="s">
        <v>161</v>
      </c>
      <c s="26">
        <v>329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586</v>
      </c>
    </row>
    <row r="94" spans="1:5" ht="12.75">
      <c r="A94" s="30" t="s">
        <v>42</v>
      </c>
      <c r="E94" s="31" t="s">
        <v>582</v>
      </c>
    </row>
    <row r="95" spans="1:5" ht="191.25">
      <c r="A95" t="s">
        <v>44</v>
      </c>
      <c r="E95" s="29" t="s">
        <v>583</v>
      </c>
    </row>
    <row r="96" spans="1:16" ht="12.75">
      <c r="A96" s="19" t="s">
        <v>35</v>
      </c>
      <c s="23" t="s">
        <v>308</v>
      </c>
      <c s="23" t="s">
        <v>587</v>
      </c>
      <c s="19" t="s">
        <v>37</v>
      </c>
      <c s="24" t="s">
        <v>588</v>
      </c>
      <c s="25" t="s">
        <v>135</v>
      </c>
      <c s="26">
        <v>185.628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589</v>
      </c>
    </row>
    <row r="98" spans="1:5" ht="38.25">
      <c r="A98" s="30" t="s">
        <v>42</v>
      </c>
      <c r="E98" s="31" t="s">
        <v>590</v>
      </c>
    </row>
    <row r="99" spans="1:5" ht="369.75">
      <c r="A99" t="s">
        <v>44</v>
      </c>
      <c r="E99" s="29" t="s">
        <v>591</v>
      </c>
    </row>
    <row r="100" spans="1:16" ht="12.75">
      <c r="A100" s="19" t="s">
        <v>35</v>
      </c>
      <c s="23" t="s">
        <v>314</v>
      </c>
      <c s="23" t="s">
        <v>592</v>
      </c>
      <c s="19" t="s">
        <v>37</v>
      </c>
      <c s="24" t="s">
        <v>593</v>
      </c>
      <c s="25" t="s">
        <v>110</v>
      </c>
      <c s="26">
        <v>27.84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594</v>
      </c>
    </row>
    <row r="102" spans="1:5" ht="25.5">
      <c r="A102" s="30" t="s">
        <v>42</v>
      </c>
      <c r="E102" s="31" t="s">
        <v>595</v>
      </c>
    </row>
    <row r="103" spans="1:5" ht="267.75">
      <c r="A103" t="s">
        <v>44</v>
      </c>
      <c r="E103" s="29" t="s">
        <v>596</v>
      </c>
    </row>
    <row r="104" spans="1:16" ht="12.75">
      <c r="A104" s="19" t="s">
        <v>35</v>
      </c>
      <c s="23" t="s">
        <v>319</v>
      </c>
      <c s="23" t="s">
        <v>597</v>
      </c>
      <c s="19" t="s">
        <v>37</v>
      </c>
      <c s="24" t="s">
        <v>598</v>
      </c>
      <c s="25" t="s">
        <v>135</v>
      </c>
      <c s="26">
        <v>92.975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599</v>
      </c>
    </row>
    <row r="106" spans="1:5" ht="25.5">
      <c r="A106" s="30" t="s">
        <v>42</v>
      </c>
      <c r="E106" s="31" t="s">
        <v>600</v>
      </c>
    </row>
    <row r="107" spans="1:5" ht="89.25">
      <c r="A107" t="s">
        <v>44</v>
      </c>
      <c r="E107" s="29" t="s">
        <v>601</v>
      </c>
    </row>
    <row r="108" spans="1:16" ht="12.75">
      <c r="A108" s="19" t="s">
        <v>35</v>
      </c>
      <c s="23" t="s">
        <v>325</v>
      </c>
      <c s="23" t="s">
        <v>602</v>
      </c>
      <c s="19" t="s">
        <v>37</v>
      </c>
      <c s="24" t="s">
        <v>603</v>
      </c>
      <c s="25" t="s">
        <v>90</v>
      </c>
      <c s="26">
        <v>32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604</v>
      </c>
    </row>
    <row r="110" spans="1:5" ht="25.5">
      <c r="A110" s="30" t="s">
        <v>42</v>
      </c>
      <c r="E110" s="31" t="s">
        <v>605</v>
      </c>
    </row>
    <row r="111" spans="1:5" ht="153">
      <c r="A111" t="s">
        <v>44</v>
      </c>
      <c r="E111" s="29" t="s">
        <v>606</v>
      </c>
    </row>
    <row r="112" spans="1:18" ht="12.75" customHeight="1">
      <c r="A112" s="5" t="s">
        <v>33</v>
      </c>
      <c s="5"/>
      <c s="35" t="s">
        <v>12</v>
      </c>
      <c s="5"/>
      <c s="21" t="s">
        <v>607</v>
      </c>
      <c s="5"/>
      <c s="5"/>
      <c s="5"/>
      <c s="36">
        <f>0+Q112</f>
      </c>
      <c r="O112">
        <f>0+R112</f>
      </c>
      <c r="Q112">
        <f>0+I113+I117+I121+I125+I129+I133+I137</f>
      </c>
      <c>
        <f>0+O113+O117+O121+O125+O129+O133+O137</f>
      </c>
    </row>
    <row r="113" spans="1:16" ht="12.75">
      <c r="A113" s="19" t="s">
        <v>35</v>
      </c>
      <c s="23" t="s">
        <v>331</v>
      </c>
      <c s="23" t="s">
        <v>608</v>
      </c>
      <c s="19" t="s">
        <v>37</v>
      </c>
      <c s="24" t="s">
        <v>609</v>
      </c>
      <c s="25" t="s">
        <v>610</v>
      </c>
      <c s="26">
        <v>792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25.5">
      <c r="A115" s="30" t="s">
        <v>42</v>
      </c>
      <c r="E115" s="31" t="s">
        <v>611</v>
      </c>
    </row>
    <row r="116" spans="1:5" ht="25.5">
      <c r="A116" t="s">
        <v>44</v>
      </c>
      <c r="E116" s="29" t="s">
        <v>612</v>
      </c>
    </row>
    <row r="117" spans="1:16" ht="12.75">
      <c r="A117" s="19" t="s">
        <v>35</v>
      </c>
      <c s="23" t="s">
        <v>336</v>
      </c>
      <c s="23" t="s">
        <v>613</v>
      </c>
      <c s="19" t="s">
        <v>37</v>
      </c>
      <c s="24" t="s">
        <v>614</v>
      </c>
      <c s="25" t="s">
        <v>135</v>
      </c>
      <c s="26">
        <v>74.354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615</v>
      </c>
    </row>
    <row r="119" spans="1:5" ht="63.75">
      <c r="A119" s="30" t="s">
        <v>42</v>
      </c>
      <c r="E119" s="31" t="s">
        <v>616</v>
      </c>
    </row>
    <row r="120" spans="1:5" ht="408">
      <c r="A120" t="s">
        <v>44</v>
      </c>
      <c r="E120" s="29" t="s">
        <v>617</v>
      </c>
    </row>
    <row r="121" spans="1:16" ht="12.75">
      <c r="A121" s="19" t="s">
        <v>35</v>
      </c>
      <c s="23" t="s">
        <v>341</v>
      </c>
      <c s="23" t="s">
        <v>618</v>
      </c>
      <c s="19" t="s">
        <v>37</v>
      </c>
      <c s="24" t="s">
        <v>619</v>
      </c>
      <c s="25" t="s">
        <v>110</v>
      </c>
      <c s="26">
        <v>13.383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620</v>
      </c>
    </row>
    <row r="124" spans="1:5" ht="242.25">
      <c r="A124" t="s">
        <v>44</v>
      </c>
      <c r="E124" s="29" t="s">
        <v>621</v>
      </c>
    </row>
    <row r="125" spans="1:16" ht="25.5">
      <c r="A125" s="19" t="s">
        <v>35</v>
      </c>
      <c s="23" t="s">
        <v>346</v>
      </c>
      <c s="23" t="s">
        <v>622</v>
      </c>
      <c s="19" t="s">
        <v>37</v>
      </c>
      <c s="24" t="s">
        <v>623</v>
      </c>
      <c s="25" t="s">
        <v>135</v>
      </c>
      <c s="26">
        <v>16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624</v>
      </c>
    </row>
    <row r="127" spans="1:5" ht="25.5">
      <c r="A127" s="30" t="s">
        <v>42</v>
      </c>
      <c r="E127" s="31" t="s">
        <v>625</v>
      </c>
    </row>
    <row r="128" spans="1:5" ht="25.5">
      <c r="A128" t="s">
        <v>44</v>
      </c>
      <c r="E128" s="29" t="s">
        <v>626</v>
      </c>
    </row>
    <row r="129" spans="1:16" ht="12.75">
      <c r="A129" s="19" t="s">
        <v>35</v>
      </c>
      <c s="23" t="s">
        <v>352</v>
      </c>
      <c s="23" t="s">
        <v>627</v>
      </c>
      <c s="19" t="s">
        <v>37</v>
      </c>
      <c s="24" t="s">
        <v>628</v>
      </c>
      <c s="25" t="s">
        <v>135</v>
      </c>
      <c s="26">
        <v>55.256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629</v>
      </c>
    </row>
    <row r="131" spans="1:5" ht="38.25">
      <c r="A131" s="30" t="s">
        <v>42</v>
      </c>
      <c r="E131" s="31" t="s">
        <v>630</v>
      </c>
    </row>
    <row r="132" spans="1:5" ht="38.25">
      <c r="A132" t="s">
        <v>44</v>
      </c>
      <c r="E132" s="29" t="s">
        <v>631</v>
      </c>
    </row>
    <row r="133" spans="1:16" ht="12.75">
      <c r="A133" s="19" t="s">
        <v>35</v>
      </c>
      <c s="23" t="s">
        <v>357</v>
      </c>
      <c s="23" t="s">
        <v>632</v>
      </c>
      <c s="19" t="s">
        <v>37</v>
      </c>
      <c s="24" t="s">
        <v>633</v>
      </c>
      <c s="25" t="s">
        <v>135</v>
      </c>
      <c s="26">
        <v>313.165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634</v>
      </c>
    </row>
    <row r="135" spans="1:5" ht="89.25">
      <c r="A135" s="30" t="s">
        <v>42</v>
      </c>
      <c r="E135" s="31" t="s">
        <v>635</v>
      </c>
    </row>
    <row r="136" spans="1:5" ht="395.25">
      <c r="A136" t="s">
        <v>44</v>
      </c>
      <c r="E136" s="29" t="s">
        <v>636</v>
      </c>
    </row>
    <row r="137" spans="1:16" ht="12.75">
      <c r="A137" s="19" t="s">
        <v>35</v>
      </c>
      <c s="23" t="s">
        <v>363</v>
      </c>
      <c s="23" t="s">
        <v>637</v>
      </c>
      <c s="19" t="s">
        <v>37</v>
      </c>
      <c s="24" t="s">
        <v>638</v>
      </c>
      <c s="25" t="s">
        <v>110</v>
      </c>
      <c s="26">
        <v>46.98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639</v>
      </c>
    </row>
    <row r="140" spans="1:5" ht="267.75">
      <c r="A140" t="s">
        <v>44</v>
      </c>
      <c r="E140" s="29" t="s">
        <v>640</v>
      </c>
    </row>
    <row r="141" spans="1:18" ht="12.75" customHeight="1">
      <c r="A141" s="5" t="s">
        <v>33</v>
      </c>
      <c s="5"/>
      <c s="35" t="s">
        <v>23</v>
      </c>
      <c s="5"/>
      <c s="21" t="s">
        <v>641</v>
      </c>
      <c s="5"/>
      <c s="5"/>
      <c s="5"/>
      <c s="36">
        <f>0+Q141</f>
      </c>
      <c r="O141">
        <f>0+R141</f>
      </c>
      <c r="Q141">
        <f>0+I142+I146+I150+I154+I158+I162+I166+I170+I174+I178+I182+I186+I190+I194+I198+I202+I206</f>
      </c>
      <c>
        <f>0+O142+O146+O150+O154+O158+O162+O166+O170+O174+O178+O182+O186+O190+O194+O198+O202+O206</f>
      </c>
    </row>
    <row r="142" spans="1:16" ht="12.75">
      <c r="A142" s="19" t="s">
        <v>35</v>
      </c>
      <c s="23" t="s">
        <v>368</v>
      </c>
      <c s="23" t="s">
        <v>642</v>
      </c>
      <c s="19" t="s">
        <v>37</v>
      </c>
      <c s="24" t="s">
        <v>643</v>
      </c>
      <c s="25" t="s">
        <v>135</v>
      </c>
      <c s="26">
        <v>37.275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644</v>
      </c>
    </row>
    <row r="144" spans="1:5" ht="12.75">
      <c r="A144" s="30" t="s">
        <v>42</v>
      </c>
      <c r="E144" s="31" t="s">
        <v>645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370</v>
      </c>
      <c s="23" t="s">
        <v>646</v>
      </c>
      <c s="19" t="s">
        <v>37</v>
      </c>
      <c s="24" t="s">
        <v>647</v>
      </c>
      <c s="25" t="s">
        <v>110</v>
      </c>
      <c s="26">
        <v>5.595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648</v>
      </c>
    </row>
    <row r="149" spans="1:5" ht="267.75">
      <c r="A149" t="s">
        <v>44</v>
      </c>
      <c r="E149" s="29" t="s">
        <v>640</v>
      </c>
    </row>
    <row r="150" spans="1:16" ht="12.75">
      <c r="A150" s="19" t="s">
        <v>35</v>
      </c>
      <c s="23" t="s">
        <v>376</v>
      </c>
      <c s="23" t="s">
        <v>649</v>
      </c>
      <c s="19" t="s">
        <v>37</v>
      </c>
      <c s="24" t="s">
        <v>650</v>
      </c>
      <c s="25" t="s">
        <v>135</v>
      </c>
      <c s="26">
        <v>175.8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651</v>
      </c>
    </row>
    <row r="152" spans="1:5" ht="51">
      <c r="A152" s="30" t="s">
        <v>42</v>
      </c>
      <c r="E152" s="31" t="s">
        <v>652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379</v>
      </c>
      <c s="23" t="s">
        <v>653</v>
      </c>
      <c s="19" t="s">
        <v>37</v>
      </c>
      <c s="24" t="s">
        <v>654</v>
      </c>
      <c s="25" t="s">
        <v>110</v>
      </c>
      <c s="26">
        <v>26.37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655</v>
      </c>
    </row>
    <row r="157" spans="1:5" ht="267.75">
      <c r="A157" t="s">
        <v>44</v>
      </c>
      <c r="E157" s="29" t="s">
        <v>656</v>
      </c>
    </row>
    <row r="158" spans="1:16" ht="12.75">
      <c r="A158" s="19" t="s">
        <v>35</v>
      </c>
      <c s="23" t="s">
        <v>384</v>
      </c>
      <c s="23" t="s">
        <v>657</v>
      </c>
      <c s="19" t="s">
        <v>68</v>
      </c>
      <c s="24" t="s">
        <v>658</v>
      </c>
      <c s="25" t="s">
        <v>110</v>
      </c>
      <c s="26">
        <v>1.754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659</v>
      </c>
    </row>
    <row r="160" spans="1:5" ht="25.5">
      <c r="A160" s="30" t="s">
        <v>42</v>
      </c>
      <c r="E160" s="31" t="s">
        <v>660</v>
      </c>
    </row>
    <row r="161" spans="1:5" ht="306">
      <c r="A161" t="s">
        <v>44</v>
      </c>
      <c r="E161" s="29" t="s">
        <v>661</v>
      </c>
    </row>
    <row r="162" spans="1:16" ht="12.75">
      <c r="A162" s="19" t="s">
        <v>35</v>
      </c>
      <c s="23" t="s">
        <v>390</v>
      </c>
      <c s="23" t="s">
        <v>662</v>
      </c>
      <c s="19" t="s">
        <v>37</v>
      </c>
      <c s="24" t="s">
        <v>663</v>
      </c>
      <c s="25" t="s">
        <v>110</v>
      </c>
      <c s="26">
        <v>2.97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664</v>
      </c>
    </row>
    <row r="164" spans="1:5" ht="25.5">
      <c r="A164" s="30" t="s">
        <v>42</v>
      </c>
      <c r="E164" s="31" t="s">
        <v>665</v>
      </c>
    </row>
    <row r="165" spans="1:5" ht="306">
      <c r="A165" t="s">
        <v>44</v>
      </c>
      <c r="E165" s="29" t="s">
        <v>666</v>
      </c>
    </row>
    <row r="166" spans="1:16" ht="12.75">
      <c r="A166" s="19" t="s">
        <v>35</v>
      </c>
      <c s="23" t="s">
        <v>396</v>
      </c>
      <c s="23" t="s">
        <v>667</v>
      </c>
      <c s="19" t="s">
        <v>37</v>
      </c>
      <c s="24" t="s">
        <v>668</v>
      </c>
      <c s="25" t="s">
        <v>110</v>
      </c>
      <c s="26">
        <v>117.931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51">
      <c r="A167" s="28" t="s">
        <v>40</v>
      </c>
      <c r="E167" s="29" t="s">
        <v>669</v>
      </c>
    </row>
    <row r="168" spans="1:5" ht="25.5">
      <c r="A168" s="30" t="s">
        <v>42</v>
      </c>
      <c r="E168" s="31" t="s">
        <v>670</v>
      </c>
    </row>
    <row r="169" spans="1:5" ht="306">
      <c r="A169" t="s">
        <v>44</v>
      </c>
      <c r="E169" s="29" t="s">
        <v>666</v>
      </c>
    </row>
    <row r="170" spans="1:16" ht="12.75">
      <c r="A170" s="19" t="s">
        <v>35</v>
      </c>
      <c s="23" t="s">
        <v>401</v>
      </c>
      <c s="23" t="s">
        <v>671</v>
      </c>
      <c s="19" t="s">
        <v>37</v>
      </c>
      <c s="24" t="s">
        <v>672</v>
      </c>
      <c s="25" t="s">
        <v>161</v>
      </c>
      <c s="26">
        <v>33.5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25.5">
      <c r="A172" s="30" t="s">
        <v>42</v>
      </c>
      <c r="E172" s="31" t="s">
        <v>673</v>
      </c>
    </row>
    <row r="173" spans="1:5" ht="63.75">
      <c r="A173" t="s">
        <v>44</v>
      </c>
      <c r="E173" s="29" t="s">
        <v>674</v>
      </c>
    </row>
    <row r="174" spans="1:16" ht="12.75">
      <c r="A174" s="19" t="s">
        <v>35</v>
      </c>
      <c s="23" t="s">
        <v>407</v>
      </c>
      <c s="23" t="s">
        <v>675</v>
      </c>
      <c s="19" t="s">
        <v>37</v>
      </c>
      <c s="24" t="s">
        <v>676</v>
      </c>
      <c s="25" t="s">
        <v>135</v>
      </c>
      <c s="26">
        <v>2.85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677</v>
      </c>
    </row>
    <row r="176" spans="1:5" ht="25.5">
      <c r="A176" s="30" t="s">
        <v>42</v>
      </c>
      <c r="E176" s="31" t="s">
        <v>678</v>
      </c>
    </row>
    <row r="177" spans="1:5" ht="229.5">
      <c r="A177" t="s">
        <v>44</v>
      </c>
      <c r="E177" s="29" t="s">
        <v>679</v>
      </c>
    </row>
    <row r="178" spans="1:16" ht="12.75">
      <c r="A178" s="19" t="s">
        <v>35</v>
      </c>
      <c s="23" t="s">
        <v>680</v>
      </c>
      <c s="23" t="s">
        <v>681</v>
      </c>
      <c s="19" t="s">
        <v>37</v>
      </c>
      <c s="24" t="s">
        <v>682</v>
      </c>
      <c s="25" t="s">
        <v>135</v>
      </c>
      <c s="26">
        <v>78.6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683</v>
      </c>
    </row>
    <row r="180" spans="1:5" ht="63.75">
      <c r="A180" s="30" t="s">
        <v>42</v>
      </c>
      <c r="E180" s="31" t="s">
        <v>684</v>
      </c>
    </row>
    <row r="181" spans="1:5" ht="395.25">
      <c r="A181" t="s">
        <v>44</v>
      </c>
      <c r="E181" s="29" t="s">
        <v>636</v>
      </c>
    </row>
    <row r="182" spans="1:16" ht="12.75">
      <c r="A182" s="19" t="s">
        <v>35</v>
      </c>
      <c s="23" t="s">
        <v>685</v>
      </c>
      <c s="23" t="s">
        <v>686</v>
      </c>
      <c s="19" t="s">
        <v>37</v>
      </c>
      <c s="24" t="s">
        <v>687</v>
      </c>
      <c s="25" t="s">
        <v>135</v>
      </c>
      <c s="26">
        <v>28.34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688</v>
      </c>
    </row>
    <row r="184" spans="1:5" ht="51">
      <c r="A184" s="30" t="s">
        <v>42</v>
      </c>
      <c r="E184" s="31" t="s">
        <v>689</v>
      </c>
    </row>
    <row r="185" spans="1:5" ht="395.25">
      <c r="A185" t="s">
        <v>44</v>
      </c>
      <c r="E185" s="29" t="s">
        <v>636</v>
      </c>
    </row>
    <row r="186" spans="1:16" ht="12.75">
      <c r="A186" s="19" t="s">
        <v>35</v>
      </c>
      <c s="23" t="s">
        <v>690</v>
      </c>
      <c s="23" t="s">
        <v>691</v>
      </c>
      <c s="19" t="s">
        <v>37</v>
      </c>
      <c s="24" t="s">
        <v>692</v>
      </c>
      <c s="25" t="s">
        <v>135</v>
      </c>
      <c s="26">
        <v>40.75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693</v>
      </c>
    </row>
    <row r="188" spans="1:5" ht="38.25">
      <c r="A188" s="30" t="s">
        <v>42</v>
      </c>
      <c r="E188" s="31" t="s">
        <v>694</v>
      </c>
    </row>
    <row r="189" spans="1:5" ht="38.25">
      <c r="A189" t="s">
        <v>44</v>
      </c>
      <c r="E189" s="29" t="s">
        <v>289</v>
      </c>
    </row>
    <row r="190" spans="1:16" ht="12.75">
      <c r="A190" s="19" t="s">
        <v>35</v>
      </c>
      <c s="23" t="s">
        <v>695</v>
      </c>
      <c s="23" t="s">
        <v>696</v>
      </c>
      <c s="19" t="s">
        <v>37</v>
      </c>
      <c s="24" t="s">
        <v>697</v>
      </c>
      <c s="25" t="s">
        <v>135</v>
      </c>
      <c s="26">
        <v>17.42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698</v>
      </c>
    </row>
    <row r="192" spans="1:5" ht="38.25">
      <c r="A192" s="30" t="s">
        <v>42</v>
      </c>
      <c r="E192" s="31" t="s">
        <v>699</v>
      </c>
    </row>
    <row r="193" spans="1:5" ht="395.25">
      <c r="A193" t="s">
        <v>44</v>
      </c>
      <c r="E193" s="29" t="s">
        <v>636</v>
      </c>
    </row>
    <row r="194" spans="1:16" ht="12.75">
      <c r="A194" s="19" t="s">
        <v>35</v>
      </c>
      <c s="23" t="s">
        <v>700</v>
      </c>
      <c s="23" t="s">
        <v>701</v>
      </c>
      <c s="19" t="s">
        <v>37</v>
      </c>
      <c s="24" t="s">
        <v>702</v>
      </c>
      <c s="25" t="s">
        <v>135</v>
      </c>
      <c s="26">
        <v>496.5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703</v>
      </c>
    </row>
    <row r="196" spans="1:5" ht="63.75">
      <c r="A196" s="30" t="s">
        <v>42</v>
      </c>
      <c r="E196" s="31" t="s">
        <v>523</v>
      </c>
    </row>
    <row r="197" spans="1:5" ht="38.25">
      <c r="A197" t="s">
        <v>44</v>
      </c>
      <c r="E197" s="29" t="s">
        <v>289</v>
      </c>
    </row>
    <row r="198" spans="1:16" ht="25.5">
      <c r="A198" s="19" t="s">
        <v>35</v>
      </c>
      <c s="23" t="s">
        <v>704</v>
      </c>
      <c s="23" t="s">
        <v>705</v>
      </c>
      <c s="19" t="s">
        <v>37</v>
      </c>
      <c s="24" t="s">
        <v>706</v>
      </c>
      <c s="25" t="s">
        <v>135</v>
      </c>
      <c s="26">
        <v>849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707</v>
      </c>
    </row>
    <row r="200" spans="1:5" ht="63.75">
      <c r="A200" s="30" t="s">
        <v>42</v>
      </c>
      <c r="E200" s="31" t="s">
        <v>518</v>
      </c>
    </row>
    <row r="201" spans="1:5" ht="38.25">
      <c r="A201" t="s">
        <v>44</v>
      </c>
      <c r="E201" s="29" t="s">
        <v>289</v>
      </c>
    </row>
    <row r="202" spans="1:16" ht="12.75">
      <c r="A202" s="19" t="s">
        <v>35</v>
      </c>
      <c s="23" t="s">
        <v>708</v>
      </c>
      <c s="23" t="s">
        <v>709</v>
      </c>
      <c s="19" t="s">
        <v>37</v>
      </c>
      <c s="24" t="s">
        <v>710</v>
      </c>
      <c s="25" t="s">
        <v>135</v>
      </c>
      <c s="26">
        <v>96.52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711</v>
      </c>
    </row>
    <row r="204" spans="1:5" ht="12.75">
      <c r="A204" s="30" t="s">
        <v>42</v>
      </c>
      <c r="E204" s="31" t="s">
        <v>712</v>
      </c>
    </row>
    <row r="205" spans="1:5" ht="51">
      <c r="A205" t="s">
        <v>44</v>
      </c>
      <c r="E205" s="29" t="s">
        <v>713</v>
      </c>
    </row>
    <row r="206" spans="1:16" ht="12.75">
      <c r="A206" s="19" t="s">
        <v>35</v>
      </c>
      <c s="23" t="s">
        <v>714</v>
      </c>
      <c s="23" t="s">
        <v>715</v>
      </c>
      <c s="19" t="s">
        <v>37</v>
      </c>
      <c s="24" t="s">
        <v>716</v>
      </c>
      <c s="25" t="s">
        <v>135</v>
      </c>
      <c s="26">
        <v>43.6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717</v>
      </c>
    </row>
    <row r="208" spans="1:5" ht="38.25">
      <c r="A208" s="30" t="s">
        <v>42</v>
      </c>
      <c r="E208" s="31" t="s">
        <v>718</v>
      </c>
    </row>
    <row r="209" spans="1:5" ht="102">
      <c r="A209" t="s">
        <v>44</v>
      </c>
      <c r="E209" s="29" t="s">
        <v>719</v>
      </c>
    </row>
    <row r="210" spans="1:18" ht="12.75" customHeight="1">
      <c r="A210" s="5" t="s">
        <v>33</v>
      </c>
      <c s="5"/>
      <c s="35" t="s">
        <v>25</v>
      </c>
      <c s="5"/>
      <c s="21" t="s">
        <v>290</v>
      </c>
      <c s="5"/>
      <c s="5"/>
      <c s="5"/>
      <c s="36">
        <f>0+Q210</f>
      </c>
      <c r="O210">
        <f>0+R210</f>
      </c>
      <c r="Q210">
        <f>0+I211</f>
      </c>
      <c>
        <f>0+O211</f>
      </c>
    </row>
    <row r="211" spans="1:16" ht="12.75">
      <c r="A211" s="19" t="s">
        <v>35</v>
      </c>
      <c s="23" t="s">
        <v>720</v>
      </c>
      <c s="23" t="s">
        <v>721</v>
      </c>
      <c s="19" t="s">
        <v>37</v>
      </c>
      <c s="24" t="s">
        <v>722</v>
      </c>
      <c s="25" t="s">
        <v>135</v>
      </c>
      <c s="26">
        <v>19.328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723</v>
      </c>
    </row>
    <row r="213" spans="1:5" ht="38.25">
      <c r="A213" s="30" t="s">
        <v>42</v>
      </c>
      <c r="E213" s="31" t="s">
        <v>724</v>
      </c>
    </row>
    <row r="214" spans="1:5" ht="140.25">
      <c r="A214" t="s">
        <v>44</v>
      </c>
      <c r="E214" s="29" t="s">
        <v>330</v>
      </c>
    </row>
    <row r="215" spans="1:18" ht="12.75" customHeight="1">
      <c r="A215" s="5" t="s">
        <v>33</v>
      </c>
      <c s="5"/>
      <c s="35" t="s">
        <v>27</v>
      </c>
      <c s="5"/>
      <c s="21" t="s">
        <v>725</v>
      </c>
      <c s="5"/>
      <c s="5"/>
      <c s="5"/>
      <c s="36">
        <f>0+Q215</f>
      </c>
      <c r="O215">
        <f>0+R215</f>
      </c>
      <c r="Q215">
        <f>0+I216</f>
      </c>
      <c>
        <f>0+O216</f>
      </c>
    </row>
    <row r="216" spans="1:16" ht="12.75">
      <c r="A216" s="19" t="s">
        <v>35</v>
      </c>
      <c s="23" t="s">
        <v>726</v>
      </c>
      <c s="23" t="s">
        <v>727</v>
      </c>
      <c s="19" t="s">
        <v>37</v>
      </c>
      <c s="24" t="s">
        <v>728</v>
      </c>
      <c s="25" t="s">
        <v>118</v>
      </c>
      <c s="26">
        <v>205.485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729</v>
      </c>
    </row>
    <row r="218" spans="1:5" ht="38.25">
      <c r="A218" s="30" t="s">
        <v>42</v>
      </c>
      <c r="E218" s="31" t="s">
        <v>730</v>
      </c>
    </row>
    <row r="219" spans="1:5" ht="25.5">
      <c r="A219" t="s">
        <v>44</v>
      </c>
      <c r="E219" s="29" t="s">
        <v>731</v>
      </c>
    </row>
    <row r="220" spans="1:18" ht="12.75" customHeight="1">
      <c r="A220" s="5" t="s">
        <v>33</v>
      </c>
      <c s="5"/>
      <c s="35" t="s">
        <v>77</v>
      </c>
      <c s="5"/>
      <c s="21" t="s">
        <v>94</v>
      </c>
      <c s="5"/>
      <c s="5"/>
      <c s="5"/>
      <c s="36">
        <f>0+Q220</f>
      </c>
      <c r="O220">
        <f>0+R220</f>
      </c>
      <c r="Q220">
        <f>0+I221+I225+I229+I233+I237+I241</f>
      </c>
      <c>
        <f>0+O221+O225+O229+O233+O237+O241</f>
      </c>
    </row>
    <row r="221" spans="1:16" ht="25.5">
      <c r="A221" s="19" t="s">
        <v>35</v>
      </c>
      <c s="23" t="s">
        <v>732</v>
      </c>
      <c s="23" t="s">
        <v>733</v>
      </c>
      <c s="19" t="s">
        <v>37</v>
      </c>
      <c s="24" t="s">
        <v>734</v>
      </c>
      <c s="25" t="s">
        <v>118</v>
      </c>
      <c s="26">
        <v>472.2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735</v>
      </c>
    </row>
    <row r="223" spans="1:5" ht="63.75">
      <c r="A223" s="30" t="s">
        <v>42</v>
      </c>
      <c r="E223" s="31" t="s">
        <v>736</v>
      </c>
    </row>
    <row r="224" spans="1:5" ht="191.25">
      <c r="A224" t="s">
        <v>44</v>
      </c>
      <c r="E224" s="29" t="s">
        <v>737</v>
      </c>
    </row>
    <row r="225" spans="1:16" ht="25.5">
      <c r="A225" s="19" t="s">
        <v>35</v>
      </c>
      <c s="23" t="s">
        <v>738</v>
      </c>
      <c s="23" t="s">
        <v>739</v>
      </c>
      <c s="19" t="s">
        <v>37</v>
      </c>
      <c s="24" t="s">
        <v>740</v>
      </c>
      <c s="25" t="s">
        <v>118</v>
      </c>
      <c s="26">
        <v>327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741</v>
      </c>
    </row>
    <row r="227" spans="1:5" ht="63.75">
      <c r="A227" s="30" t="s">
        <v>42</v>
      </c>
      <c r="E227" s="31" t="s">
        <v>742</v>
      </c>
    </row>
    <row r="228" spans="1:5" ht="191.25">
      <c r="A228" t="s">
        <v>44</v>
      </c>
      <c r="E228" s="29" t="s">
        <v>737</v>
      </c>
    </row>
    <row r="229" spans="1:16" ht="25.5">
      <c r="A229" s="19" t="s">
        <v>35</v>
      </c>
      <c s="23" t="s">
        <v>743</v>
      </c>
      <c s="23" t="s">
        <v>744</v>
      </c>
      <c s="19" t="s">
        <v>37</v>
      </c>
      <c s="24" t="s">
        <v>745</v>
      </c>
      <c s="25" t="s">
        <v>118</v>
      </c>
      <c s="26">
        <v>639.25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746</v>
      </c>
    </row>
    <row r="231" spans="1:5" ht="38.25">
      <c r="A231" s="30" t="s">
        <v>42</v>
      </c>
      <c r="E231" s="31" t="s">
        <v>747</v>
      </c>
    </row>
    <row r="232" spans="1:5" ht="216.75">
      <c r="A232" t="s">
        <v>44</v>
      </c>
      <c r="E232" s="29" t="s">
        <v>748</v>
      </c>
    </row>
    <row r="233" spans="1:16" ht="12.75">
      <c r="A233" s="19" t="s">
        <v>35</v>
      </c>
      <c s="23" t="s">
        <v>749</v>
      </c>
      <c s="23" t="s">
        <v>750</v>
      </c>
      <c s="19" t="s">
        <v>37</v>
      </c>
      <c s="24" t="s">
        <v>751</v>
      </c>
      <c s="25" t="s">
        <v>118</v>
      </c>
      <c s="26">
        <v>190.808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752</v>
      </c>
    </row>
    <row r="235" spans="1:5" ht="63.75">
      <c r="A235" s="30" t="s">
        <v>42</v>
      </c>
      <c r="E235" s="31" t="s">
        <v>753</v>
      </c>
    </row>
    <row r="236" spans="1:5" ht="38.25">
      <c r="A236" t="s">
        <v>44</v>
      </c>
      <c r="E236" s="29" t="s">
        <v>754</v>
      </c>
    </row>
    <row r="237" spans="1:16" ht="12.75">
      <c r="A237" s="19" t="s">
        <v>35</v>
      </c>
      <c s="23" t="s">
        <v>755</v>
      </c>
      <c s="23" t="s">
        <v>756</v>
      </c>
      <c s="19" t="s">
        <v>37</v>
      </c>
      <c s="24" t="s">
        <v>757</v>
      </c>
      <c s="25" t="s">
        <v>118</v>
      </c>
      <c s="26">
        <v>24.84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758</v>
      </c>
    </row>
    <row r="239" spans="1:5" ht="12.75">
      <c r="A239" s="30" t="s">
        <v>42</v>
      </c>
      <c r="E239" s="31" t="s">
        <v>759</v>
      </c>
    </row>
    <row r="240" spans="1:5" ht="51">
      <c r="A240" t="s">
        <v>44</v>
      </c>
      <c r="E240" s="29" t="s">
        <v>760</v>
      </c>
    </row>
    <row r="241" spans="1:16" ht="12.75">
      <c r="A241" s="19" t="s">
        <v>35</v>
      </c>
      <c s="23" t="s">
        <v>761</v>
      </c>
      <c s="23" t="s">
        <v>762</v>
      </c>
      <c s="19" t="s">
        <v>37</v>
      </c>
      <c s="24" t="s">
        <v>763</v>
      </c>
      <c s="25" t="s">
        <v>118</v>
      </c>
      <c s="26">
        <v>32.291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764</v>
      </c>
    </row>
    <row r="243" spans="1:5" ht="12.75">
      <c r="A243" s="30" t="s">
        <v>42</v>
      </c>
      <c r="E243" s="31" t="s">
        <v>765</v>
      </c>
    </row>
    <row r="244" spans="1:5" ht="51">
      <c r="A244" t="s">
        <v>44</v>
      </c>
      <c r="E244" s="29" t="s">
        <v>760</v>
      </c>
    </row>
    <row r="245" spans="1:18" ht="12.75" customHeight="1">
      <c r="A245" s="5" t="s">
        <v>33</v>
      </c>
      <c s="5"/>
      <c s="35" t="s">
        <v>79</v>
      </c>
      <c s="5"/>
      <c s="21" t="s">
        <v>766</v>
      </c>
      <c s="5"/>
      <c s="5"/>
      <c s="5"/>
      <c s="36">
        <f>0+Q245</f>
      </c>
      <c r="O245">
        <f>0+R245</f>
      </c>
      <c r="Q245">
        <f>0+I246+I250+I254</f>
      </c>
      <c>
        <f>0+O246+O250+O254</f>
      </c>
    </row>
    <row r="246" spans="1:16" ht="12.75">
      <c r="A246" s="19" t="s">
        <v>35</v>
      </c>
      <c s="23" t="s">
        <v>767</v>
      </c>
      <c s="23" t="s">
        <v>768</v>
      </c>
      <c s="19" t="s">
        <v>37</v>
      </c>
      <c s="24" t="s">
        <v>769</v>
      </c>
      <c s="25" t="s">
        <v>161</v>
      </c>
      <c s="26">
        <v>6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770</v>
      </c>
    </row>
    <row r="248" spans="1:5" ht="12.75">
      <c r="A248" s="30" t="s">
        <v>42</v>
      </c>
      <c r="E248" s="31" t="s">
        <v>771</v>
      </c>
    </row>
    <row r="249" spans="1:5" ht="242.25">
      <c r="A249" t="s">
        <v>44</v>
      </c>
      <c r="E249" s="29" t="s">
        <v>772</v>
      </c>
    </row>
    <row r="250" spans="1:16" ht="12.75">
      <c r="A250" s="19" t="s">
        <v>35</v>
      </c>
      <c s="23" t="s">
        <v>773</v>
      </c>
      <c s="23" t="s">
        <v>774</v>
      </c>
      <c s="19" t="s">
        <v>37</v>
      </c>
      <c s="24" t="s">
        <v>775</v>
      </c>
      <c s="25" t="s">
        <v>161</v>
      </c>
      <c s="26">
        <v>33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776</v>
      </c>
    </row>
    <row r="252" spans="1:5" ht="12.75">
      <c r="A252" s="30" t="s">
        <v>42</v>
      </c>
      <c r="E252" s="31" t="s">
        <v>777</v>
      </c>
    </row>
    <row r="253" spans="1:5" ht="242.25">
      <c r="A253" t="s">
        <v>44</v>
      </c>
      <c r="E253" s="29" t="s">
        <v>772</v>
      </c>
    </row>
    <row r="254" spans="1:16" ht="12.75">
      <c r="A254" s="19" t="s">
        <v>35</v>
      </c>
      <c s="23" t="s">
        <v>778</v>
      </c>
      <c s="23" t="s">
        <v>779</v>
      </c>
      <c s="19" t="s">
        <v>37</v>
      </c>
      <c s="24" t="s">
        <v>780</v>
      </c>
      <c s="25" t="s">
        <v>161</v>
      </c>
      <c s="26">
        <v>211.7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781</v>
      </c>
    </row>
    <row r="256" spans="1:5" ht="38.25">
      <c r="A256" s="30" t="s">
        <v>42</v>
      </c>
      <c r="E256" s="31" t="s">
        <v>782</v>
      </c>
    </row>
    <row r="257" spans="1:5" ht="242.25">
      <c r="A257" t="s">
        <v>44</v>
      </c>
      <c r="E257" s="29" t="s">
        <v>783</v>
      </c>
    </row>
    <row r="258" spans="1:18" ht="12.75" customHeight="1">
      <c r="A258" s="5" t="s">
        <v>33</v>
      </c>
      <c s="5"/>
      <c s="35" t="s">
        <v>30</v>
      </c>
      <c s="5"/>
      <c s="21" t="s">
        <v>158</v>
      </c>
      <c s="5"/>
      <c s="5"/>
      <c s="5"/>
      <c s="36">
        <f>0+Q258</f>
      </c>
      <c r="O258">
        <f>0+R258</f>
      </c>
      <c r="Q258">
        <f>0+I259+I263+I267+I271+I275+I279+I283+I287+I291+I295+I299+I303</f>
      </c>
      <c>
        <f>0+O259+O263+O267+O271+O275+O279+O283+O287+O291+O295+O299+O303</f>
      </c>
    </row>
    <row r="259" spans="1:16" ht="12.75">
      <c r="A259" s="19" t="s">
        <v>35</v>
      </c>
      <c s="23" t="s">
        <v>784</v>
      </c>
      <c s="23" t="s">
        <v>785</v>
      </c>
      <c s="19" t="s">
        <v>37</v>
      </c>
      <c s="24" t="s">
        <v>786</v>
      </c>
      <c s="25" t="s">
        <v>161</v>
      </c>
      <c s="26">
        <v>16.6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787</v>
      </c>
    </row>
    <row r="261" spans="1:5" ht="12.75">
      <c r="A261" s="30" t="s">
        <v>42</v>
      </c>
      <c r="E261" s="31" t="s">
        <v>788</v>
      </c>
    </row>
    <row r="262" spans="1:5" ht="63.75">
      <c r="A262" t="s">
        <v>44</v>
      </c>
      <c r="E262" s="29" t="s">
        <v>789</v>
      </c>
    </row>
    <row r="263" spans="1:16" ht="12.75">
      <c r="A263" s="19" t="s">
        <v>35</v>
      </c>
      <c s="23" t="s">
        <v>790</v>
      </c>
      <c s="23" t="s">
        <v>791</v>
      </c>
      <c s="19" t="s">
        <v>37</v>
      </c>
      <c s="24" t="s">
        <v>792</v>
      </c>
      <c s="25" t="s">
        <v>161</v>
      </c>
      <c s="26">
        <v>97.85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793</v>
      </c>
    </row>
    <row r="265" spans="1:5" ht="38.25">
      <c r="A265" s="30" t="s">
        <v>42</v>
      </c>
      <c r="E265" s="31" t="s">
        <v>794</v>
      </c>
    </row>
    <row r="266" spans="1:5" ht="76.5">
      <c r="A266" t="s">
        <v>44</v>
      </c>
      <c r="E266" s="29" t="s">
        <v>795</v>
      </c>
    </row>
    <row r="267" spans="1:16" ht="12.75">
      <c r="A267" s="19" t="s">
        <v>35</v>
      </c>
      <c s="23" t="s">
        <v>796</v>
      </c>
      <c s="23" t="s">
        <v>797</v>
      </c>
      <c s="19" t="s">
        <v>37</v>
      </c>
      <c s="24" t="s">
        <v>798</v>
      </c>
      <c s="25" t="s">
        <v>161</v>
      </c>
      <c s="26">
        <v>104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799</v>
      </c>
    </row>
    <row r="269" spans="1:5" ht="38.25">
      <c r="A269" s="30" t="s">
        <v>42</v>
      </c>
      <c r="E269" s="31" t="s">
        <v>800</v>
      </c>
    </row>
    <row r="270" spans="1:5" ht="114.75">
      <c r="A270" t="s">
        <v>44</v>
      </c>
      <c r="E270" s="29" t="s">
        <v>801</v>
      </c>
    </row>
    <row r="271" spans="1:16" ht="12.75">
      <c r="A271" s="19" t="s">
        <v>35</v>
      </c>
      <c s="23" t="s">
        <v>802</v>
      </c>
      <c s="23" t="s">
        <v>803</v>
      </c>
      <c s="19" t="s">
        <v>37</v>
      </c>
      <c s="24" t="s">
        <v>804</v>
      </c>
      <c s="25" t="s">
        <v>90</v>
      </c>
      <c s="26">
        <v>6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805</v>
      </c>
    </row>
    <row r="273" spans="1:5" ht="51">
      <c r="A273" s="30" t="s">
        <v>42</v>
      </c>
      <c r="E273" s="31" t="s">
        <v>806</v>
      </c>
    </row>
    <row r="274" spans="1:5" ht="38.25">
      <c r="A274" t="s">
        <v>44</v>
      </c>
      <c r="E274" s="29" t="s">
        <v>807</v>
      </c>
    </row>
    <row r="275" spans="1:16" ht="12.75">
      <c r="A275" s="19" t="s">
        <v>35</v>
      </c>
      <c s="23" t="s">
        <v>808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37</v>
      </c>
    </row>
    <row r="277" spans="1:5" ht="12.75">
      <c r="A277" s="30" t="s">
        <v>42</v>
      </c>
      <c r="E277" s="31" t="s">
        <v>92</v>
      </c>
    </row>
    <row r="278" spans="1:5" ht="38.25">
      <c r="A278" t="s">
        <v>44</v>
      </c>
      <c r="E278" s="29" t="s">
        <v>811</v>
      </c>
    </row>
    <row r="279" spans="1:16" ht="12.75">
      <c r="A279" s="19" t="s">
        <v>35</v>
      </c>
      <c s="23" t="s">
        <v>812</v>
      </c>
      <c s="23" t="s">
        <v>813</v>
      </c>
      <c s="19" t="s">
        <v>37</v>
      </c>
      <c s="24" t="s">
        <v>814</v>
      </c>
      <c s="25" t="s">
        <v>161</v>
      </c>
      <c s="26">
        <v>46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815</v>
      </c>
    </row>
    <row r="281" spans="1:5" ht="51">
      <c r="A281" s="30" t="s">
        <v>42</v>
      </c>
      <c r="E281" s="31" t="s">
        <v>816</v>
      </c>
    </row>
    <row r="282" spans="1:5" ht="38.25">
      <c r="A282" t="s">
        <v>44</v>
      </c>
      <c r="E282" s="29" t="s">
        <v>817</v>
      </c>
    </row>
    <row r="283" spans="1:16" ht="12.75">
      <c r="A283" s="19" t="s">
        <v>35</v>
      </c>
      <c s="23" t="s">
        <v>818</v>
      </c>
      <c s="23" t="s">
        <v>819</v>
      </c>
      <c s="19" t="s">
        <v>37</v>
      </c>
      <c s="24" t="s">
        <v>820</v>
      </c>
      <c s="25" t="s">
        <v>161</v>
      </c>
      <c s="26">
        <v>20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821</v>
      </c>
    </row>
    <row r="285" spans="1:5" ht="12.75">
      <c r="A285" s="30" t="s">
        <v>42</v>
      </c>
      <c r="E285" s="31" t="s">
        <v>822</v>
      </c>
    </row>
    <row r="286" spans="1:5" ht="38.25">
      <c r="A286" t="s">
        <v>44</v>
      </c>
      <c r="E286" s="29" t="s">
        <v>817</v>
      </c>
    </row>
    <row r="287" spans="1:16" ht="12.75">
      <c r="A287" s="19" t="s">
        <v>35</v>
      </c>
      <c s="23" t="s">
        <v>823</v>
      </c>
      <c s="23" t="s">
        <v>824</v>
      </c>
      <c s="19" t="s">
        <v>37</v>
      </c>
      <c s="24" t="s">
        <v>825</v>
      </c>
      <c s="25" t="s">
        <v>161</v>
      </c>
      <c s="26">
        <v>26.5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37</v>
      </c>
    </row>
    <row r="289" spans="1:5" ht="25.5">
      <c r="A289" s="30" t="s">
        <v>42</v>
      </c>
      <c r="E289" s="31" t="s">
        <v>826</v>
      </c>
    </row>
    <row r="290" spans="1:5" ht="89.25">
      <c r="A290" t="s">
        <v>44</v>
      </c>
      <c r="E290" s="29" t="s">
        <v>827</v>
      </c>
    </row>
    <row r="291" spans="1:16" ht="12.75">
      <c r="A291" s="19" t="s">
        <v>35</v>
      </c>
      <c s="23" t="s">
        <v>828</v>
      </c>
      <c s="23" t="s">
        <v>829</v>
      </c>
      <c s="19" t="s">
        <v>37</v>
      </c>
      <c s="24" t="s">
        <v>830</v>
      </c>
      <c s="25" t="s">
        <v>90</v>
      </c>
      <c s="26">
        <v>3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37</v>
      </c>
    </row>
    <row r="293" spans="1:5" ht="25.5">
      <c r="A293" s="30" t="s">
        <v>42</v>
      </c>
      <c r="E293" s="31" t="s">
        <v>831</v>
      </c>
    </row>
    <row r="294" spans="1:5" ht="280.5">
      <c r="A294" t="s">
        <v>44</v>
      </c>
      <c r="E294" s="29" t="s">
        <v>832</v>
      </c>
    </row>
    <row r="295" spans="1:16" ht="12.75">
      <c r="A295" s="19" t="s">
        <v>35</v>
      </c>
      <c s="23" t="s">
        <v>833</v>
      </c>
      <c s="23" t="s">
        <v>834</v>
      </c>
      <c s="19" t="s">
        <v>37</v>
      </c>
      <c s="24" t="s">
        <v>835</v>
      </c>
      <c s="25" t="s">
        <v>90</v>
      </c>
      <c s="26">
        <v>7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37</v>
      </c>
    </row>
    <row r="297" spans="1:5" ht="25.5">
      <c r="A297" s="30" t="s">
        <v>42</v>
      </c>
      <c r="E297" s="31" t="s">
        <v>836</v>
      </c>
    </row>
    <row r="298" spans="1:5" ht="280.5">
      <c r="A298" t="s">
        <v>44</v>
      </c>
      <c r="E298" s="29" t="s">
        <v>837</v>
      </c>
    </row>
    <row r="299" spans="1:16" ht="12.75">
      <c r="A299" s="19" t="s">
        <v>35</v>
      </c>
      <c s="23" t="s">
        <v>838</v>
      </c>
      <c s="23" t="s">
        <v>839</v>
      </c>
      <c s="19" t="s">
        <v>37</v>
      </c>
      <c s="24" t="s">
        <v>840</v>
      </c>
      <c s="25" t="s">
        <v>118</v>
      </c>
      <c s="26">
        <v>639.25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841</v>
      </c>
    </row>
    <row r="301" spans="1:5" ht="51">
      <c r="A301" s="30" t="s">
        <v>42</v>
      </c>
      <c r="E301" s="31" t="s">
        <v>842</v>
      </c>
    </row>
    <row r="302" spans="1:5" ht="25.5">
      <c r="A302" t="s">
        <v>44</v>
      </c>
      <c r="E302" s="29" t="s">
        <v>843</v>
      </c>
    </row>
    <row r="303" spans="1:16" ht="12.75">
      <c r="A303" s="19" t="s">
        <v>35</v>
      </c>
      <c s="23" t="s">
        <v>844</v>
      </c>
      <c s="23" t="s">
        <v>845</v>
      </c>
      <c s="19" t="s">
        <v>37</v>
      </c>
      <c s="24" t="s">
        <v>846</v>
      </c>
      <c s="25" t="s">
        <v>118</v>
      </c>
      <c s="26">
        <v>1374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847</v>
      </c>
    </row>
    <row r="305" spans="1:5" ht="25.5">
      <c r="A305" s="30" t="s">
        <v>42</v>
      </c>
      <c r="E305" s="31" t="s">
        <v>848</v>
      </c>
    </row>
    <row r="306" spans="1:5" ht="25.5">
      <c r="A306" t="s">
        <v>44</v>
      </c>
      <c r="E30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0+O9+O30+O95+O104+O109+O130+O159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849</v>
      </c>
      <c s="32">
        <f>0+I9+I30+I95+I104+I109+I130+I159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849</v>
      </c>
      <c s="5"/>
      <c s="14" t="s">
        <v>850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220.45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38.25">
      <c r="A12" s="30" t="s">
        <v>42</v>
      </c>
      <c r="E12" s="31" t="s">
        <v>851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353.4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852</v>
      </c>
    </row>
    <row r="17" spans="1:5" ht="25.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853</v>
      </c>
      <c s="19" t="s">
        <v>421</v>
      </c>
      <c s="24" t="s">
        <v>854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63.75">
      <c r="A19" s="28" t="s">
        <v>40</v>
      </c>
      <c r="E19" s="29" t="s">
        <v>855</v>
      </c>
    </row>
    <row r="20" spans="1:5" ht="12.75">
      <c r="A20" s="30" t="s">
        <v>42</v>
      </c>
      <c r="E20" s="31" t="s">
        <v>58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856</v>
      </c>
      <c s="19" t="s">
        <v>421</v>
      </c>
      <c s="24" t="s">
        <v>857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858</v>
      </c>
    </row>
    <row r="28" spans="1:5" ht="12.75">
      <c r="A28" s="30" t="s">
        <v>42</v>
      </c>
      <c r="E28" s="31" t="s">
        <v>58</v>
      </c>
    </row>
    <row r="29" spans="1:5" ht="51">
      <c r="A29" t="s">
        <v>44</v>
      </c>
      <c r="E29" s="29" t="s">
        <v>510</v>
      </c>
    </row>
    <row r="30" spans="1:18" ht="12.75" customHeight="1">
      <c r="A30" s="5" t="s">
        <v>33</v>
      </c>
      <c s="5"/>
      <c s="35" t="s">
        <v>19</v>
      </c>
      <c s="5"/>
      <c s="21" t="s">
        <v>115</v>
      </c>
      <c s="5"/>
      <c s="5"/>
      <c s="5"/>
      <c s="36">
        <f>0+Q30</f>
      </c>
      <c r="O30">
        <f>0+R30</f>
      </c>
      <c r="Q30">
        <f>0+I31+I35+I39+I43+I47+I51+I55+I59+I63+I67+I71+I75+I79+I83+I87+I91</f>
      </c>
      <c>
        <f>0+O31+O35+O39+O43+O47+O51+O55+O59+O63+O67+O71+O75+O79+O83+O87+O91</f>
      </c>
    </row>
    <row r="31" spans="1:16" ht="25.5">
      <c r="A31" s="19" t="s">
        <v>35</v>
      </c>
      <c s="23" t="s">
        <v>27</v>
      </c>
      <c s="23" t="s">
        <v>859</v>
      </c>
      <c s="19" t="s">
        <v>37</v>
      </c>
      <c s="24" t="s">
        <v>860</v>
      </c>
      <c s="25" t="s">
        <v>135</v>
      </c>
      <c s="26">
        <v>228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51">
      <c r="A32" s="28" t="s">
        <v>40</v>
      </c>
      <c r="E32" s="29" t="s">
        <v>861</v>
      </c>
    </row>
    <row r="33" spans="1:5" ht="12.75">
      <c r="A33" s="30" t="s">
        <v>42</v>
      </c>
      <c r="E33" s="31" t="s">
        <v>862</v>
      </c>
    </row>
    <row r="34" spans="1:5" ht="63.75">
      <c r="A34" t="s">
        <v>44</v>
      </c>
      <c r="E34" s="29" t="s">
        <v>863</v>
      </c>
    </row>
    <row r="35" spans="1:16" ht="25.5">
      <c r="A35" s="19" t="s">
        <v>35</v>
      </c>
      <c s="23" t="s">
        <v>77</v>
      </c>
      <c s="23" t="s">
        <v>219</v>
      </c>
      <c s="19" t="s">
        <v>37</v>
      </c>
      <c s="24" t="s">
        <v>220</v>
      </c>
      <c s="25" t="s">
        <v>135</v>
      </c>
      <c s="26">
        <v>132.6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864</v>
      </c>
    </row>
    <row r="37" spans="1:5" ht="63.75">
      <c r="A37" s="30" t="s">
        <v>42</v>
      </c>
      <c r="E37" s="31" t="s">
        <v>865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866</v>
      </c>
      <c s="19" t="s">
        <v>37</v>
      </c>
      <c s="24" t="s">
        <v>867</v>
      </c>
      <c s="25" t="s">
        <v>135</v>
      </c>
      <c s="26">
        <v>142.5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868</v>
      </c>
    </row>
    <row r="41" spans="1:5" ht="76.5">
      <c r="A41" s="30" t="s">
        <v>42</v>
      </c>
      <c r="E41" s="31" t="s">
        <v>869</v>
      </c>
    </row>
    <row r="42" spans="1:5" ht="63.75">
      <c r="A42" t="s">
        <v>44</v>
      </c>
      <c r="E42" s="29" t="s">
        <v>223</v>
      </c>
    </row>
    <row r="43" spans="1:16" ht="25.5">
      <c r="A43" s="19" t="s">
        <v>35</v>
      </c>
      <c s="23" t="s">
        <v>30</v>
      </c>
      <c s="23" t="s">
        <v>870</v>
      </c>
      <c s="19" t="s">
        <v>37</v>
      </c>
      <c s="24" t="s">
        <v>871</v>
      </c>
      <c s="25" t="s">
        <v>135</v>
      </c>
      <c s="26">
        <v>38.72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872</v>
      </c>
    </row>
    <row r="45" spans="1:5" ht="25.5">
      <c r="A45" s="30" t="s">
        <v>42</v>
      </c>
      <c r="E45" s="31" t="s">
        <v>873</v>
      </c>
    </row>
    <row r="46" spans="1:5" ht="63.75">
      <c r="A46" t="s">
        <v>44</v>
      </c>
      <c r="E46" s="29" t="s">
        <v>223</v>
      </c>
    </row>
    <row r="47" spans="1:16" ht="12.75">
      <c r="A47" s="19" t="s">
        <v>35</v>
      </c>
      <c s="23" t="s">
        <v>32</v>
      </c>
      <c s="23" t="s">
        <v>236</v>
      </c>
      <c s="19" t="s">
        <v>37</v>
      </c>
      <c s="24" t="s">
        <v>237</v>
      </c>
      <c s="25" t="s">
        <v>161</v>
      </c>
      <c s="26">
        <v>28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874</v>
      </c>
    </row>
    <row r="49" spans="1:5" ht="25.5">
      <c r="A49" s="30" t="s">
        <v>42</v>
      </c>
      <c r="E49" s="31" t="s">
        <v>875</v>
      </c>
    </row>
    <row r="50" spans="1:5" ht="25.5">
      <c r="A50" t="s">
        <v>44</v>
      </c>
      <c r="E50" s="29" t="s">
        <v>240</v>
      </c>
    </row>
    <row r="51" spans="1:16" ht="12.75">
      <c r="A51" s="19" t="s">
        <v>35</v>
      </c>
      <c s="23" t="s">
        <v>95</v>
      </c>
      <c s="23" t="s">
        <v>241</v>
      </c>
      <c s="19" t="s">
        <v>37</v>
      </c>
      <c s="24" t="s">
        <v>242</v>
      </c>
      <c s="25" t="s">
        <v>135</v>
      </c>
      <c s="26">
        <v>186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876</v>
      </c>
    </row>
    <row r="53" spans="1:5" ht="12.75">
      <c r="A53" s="30" t="s">
        <v>42</v>
      </c>
      <c r="E53" s="31" t="s">
        <v>877</v>
      </c>
    </row>
    <row r="54" spans="1:5" ht="382.5">
      <c r="A54" t="s">
        <v>44</v>
      </c>
      <c r="E54" s="29" t="s">
        <v>519</v>
      </c>
    </row>
    <row r="55" spans="1:16" ht="12.75">
      <c r="A55" s="19" t="s">
        <v>35</v>
      </c>
      <c s="23" t="s">
        <v>101</v>
      </c>
      <c s="23" t="s">
        <v>878</v>
      </c>
      <c s="19" t="s">
        <v>37</v>
      </c>
      <c s="24" t="s">
        <v>879</v>
      </c>
      <c s="25" t="s">
        <v>135</v>
      </c>
      <c s="26">
        <v>378.5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880</v>
      </c>
    </row>
    <row r="57" spans="1:5" ht="102">
      <c r="A57" s="30" t="s">
        <v>42</v>
      </c>
      <c r="E57" s="31" t="s">
        <v>881</v>
      </c>
    </row>
    <row r="58" spans="1:5" ht="369.75">
      <c r="A58" t="s">
        <v>44</v>
      </c>
      <c r="E58" s="29" t="s">
        <v>245</v>
      </c>
    </row>
    <row r="59" spans="1:16" ht="12.75">
      <c r="A59" s="19" t="s">
        <v>35</v>
      </c>
      <c s="23" t="s">
        <v>165</v>
      </c>
      <c s="23" t="s">
        <v>246</v>
      </c>
      <c s="19" t="s">
        <v>37</v>
      </c>
      <c s="24" t="s">
        <v>247</v>
      </c>
      <c s="25" t="s">
        <v>135</v>
      </c>
      <c s="26">
        <v>173.25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882</v>
      </c>
    </row>
    <row r="61" spans="1:5" ht="12.75">
      <c r="A61" s="30" t="s">
        <v>42</v>
      </c>
      <c r="E61" s="31" t="s">
        <v>883</v>
      </c>
    </row>
    <row r="62" spans="1:5" ht="318.75">
      <c r="A62" t="s">
        <v>44</v>
      </c>
      <c r="E62" s="29" t="s">
        <v>249</v>
      </c>
    </row>
    <row r="63" spans="1:16" ht="12.75">
      <c r="A63" s="19" t="s">
        <v>35</v>
      </c>
      <c s="23" t="s">
        <v>170</v>
      </c>
      <c s="23" t="s">
        <v>139</v>
      </c>
      <c s="19" t="s">
        <v>37</v>
      </c>
      <c s="24" t="s">
        <v>140</v>
      </c>
      <c s="25" t="s">
        <v>135</v>
      </c>
      <c s="26">
        <v>378.5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884</v>
      </c>
    </row>
    <row r="65" spans="1:5" ht="12.75">
      <c r="A65" s="30" t="s">
        <v>42</v>
      </c>
      <c r="E65" s="31" t="s">
        <v>885</v>
      </c>
    </row>
    <row r="66" spans="1:5" ht="306">
      <c r="A66" t="s">
        <v>44</v>
      </c>
      <c r="E66" s="29" t="s">
        <v>143</v>
      </c>
    </row>
    <row r="67" spans="1:16" ht="12.75">
      <c r="A67" s="19" t="s">
        <v>35</v>
      </c>
      <c s="23" t="s">
        <v>175</v>
      </c>
      <c s="23" t="s">
        <v>886</v>
      </c>
      <c s="19" t="s">
        <v>37</v>
      </c>
      <c s="24" t="s">
        <v>887</v>
      </c>
      <c s="25" t="s">
        <v>161</v>
      </c>
      <c s="26">
        <v>35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25.5">
      <c r="A68" s="28" t="s">
        <v>40</v>
      </c>
      <c r="E68" s="29" t="s">
        <v>888</v>
      </c>
    </row>
    <row r="69" spans="1:5" ht="25.5">
      <c r="A69" s="30" t="s">
        <v>42</v>
      </c>
      <c r="E69" s="31" t="s">
        <v>889</v>
      </c>
    </row>
    <row r="70" spans="1:5" ht="63.75">
      <c r="A70" t="s">
        <v>44</v>
      </c>
      <c r="E70" s="29" t="s">
        <v>258</v>
      </c>
    </row>
    <row r="71" spans="1:16" ht="12.75">
      <c r="A71" s="19" t="s">
        <v>35</v>
      </c>
      <c s="23" t="s">
        <v>272</v>
      </c>
      <c s="23" t="s">
        <v>144</v>
      </c>
      <c s="19" t="s">
        <v>37</v>
      </c>
      <c s="24" t="s">
        <v>145</v>
      </c>
      <c s="25" t="s">
        <v>135</v>
      </c>
      <c s="26">
        <v>378.5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890</v>
      </c>
    </row>
    <row r="73" spans="1:5" ht="12.75">
      <c r="A73" s="30" t="s">
        <v>42</v>
      </c>
      <c r="E73" s="31" t="s">
        <v>891</v>
      </c>
    </row>
    <row r="74" spans="1:5" ht="191.25">
      <c r="A74" t="s">
        <v>44</v>
      </c>
      <c r="E74" s="29" t="s">
        <v>148</v>
      </c>
    </row>
    <row r="75" spans="1:16" ht="12.75">
      <c r="A75" s="19" t="s">
        <v>35</v>
      </c>
      <c s="23" t="s">
        <v>279</v>
      </c>
      <c s="23" t="s">
        <v>892</v>
      </c>
      <c s="19" t="s">
        <v>37</v>
      </c>
      <c s="24" t="s">
        <v>893</v>
      </c>
      <c s="25" t="s">
        <v>135</v>
      </c>
      <c s="26">
        <v>378.5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894</v>
      </c>
    </row>
    <row r="77" spans="1:5" ht="12.75">
      <c r="A77" s="30" t="s">
        <v>42</v>
      </c>
      <c r="E77" s="31" t="s">
        <v>895</v>
      </c>
    </row>
    <row r="78" spans="1:5" ht="267.75">
      <c r="A78" t="s">
        <v>44</v>
      </c>
      <c r="E78" s="29" t="s">
        <v>539</v>
      </c>
    </row>
    <row r="79" spans="1:16" ht="12.75">
      <c r="A79" s="19" t="s">
        <v>35</v>
      </c>
      <c s="23" t="s">
        <v>284</v>
      </c>
      <c s="23" t="s">
        <v>530</v>
      </c>
      <c s="19" t="s">
        <v>37</v>
      </c>
      <c s="24" t="s">
        <v>531</v>
      </c>
      <c s="25" t="s">
        <v>135</v>
      </c>
      <c s="26">
        <v>186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896</v>
      </c>
    </row>
    <row r="81" spans="1:5" ht="25.5">
      <c r="A81" s="30" t="s">
        <v>42</v>
      </c>
      <c r="E81" s="31" t="s">
        <v>897</v>
      </c>
    </row>
    <row r="82" spans="1:5" ht="293.25">
      <c r="A82" t="s">
        <v>44</v>
      </c>
      <c r="E82" s="29" t="s">
        <v>534</v>
      </c>
    </row>
    <row r="83" spans="1:16" ht="12.75">
      <c r="A83" s="19" t="s">
        <v>35</v>
      </c>
      <c s="23" t="s">
        <v>291</v>
      </c>
      <c s="23" t="s">
        <v>264</v>
      </c>
      <c s="19" t="s">
        <v>37</v>
      </c>
      <c s="24" t="s">
        <v>265</v>
      </c>
      <c s="25" t="s">
        <v>118</v>
      </c>
      <c s="26">
        <v>575.85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76.5">
      <c r="A85" s="30" t="s">
        <v>42</v>
      </c>
      <c r="E85" s="31" t="s">
        <v>898</v>
      </c>
    </row>
    <row r="86" spans="1:5" ht="38.25">
      <c r="A86" t="s">
        <v>44</v>
      </c>
      <c r="E86" s="29" t="s">
        <v>267</v>
      </c>
    </row>
    <row r="87" spans="1:16" ht="12.75">
      <c r="A87" s="19" t="s">
        <v>35</v>
      </c>
      <c s="23" t="s">
        <v>297</v>
      </c>
      <c s="23" t="s">
        <v>268</v>
      </c>
      <c s="19" t="s">
        <v>37</v>
      </c>
      <c s="24" t="s">
        <v>269</v>
      </c>
      <c s="25" t="s">
        <v>135</v>
      </c>
      <c s="26">
        <v>173.25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899</v>
      </c>
    </row>
    <row r="89" spans="1:5" ht="38.25">
      <c r="A89" s="30" t="s">
        <v>42</v>
      </c>
      <c r="E89" s="31" t="s">
        <v>900</v>
      </c>
    </row>
    <row r="90" spans="1:5" ht="38.25">
      <c r="A90" t="s">
        <v>44</v>
      </c>
      <c r="E90" s="29" t="s">
        <v>271</v>
      </c>
    </row>
    <row r="91" spans="1:16" ht="12.75">
      <c r="A91" s="19" t="s">
        <v>35</v>
      </c>
      <c s="23" t="s">
        <v>303</v>
      </c>
      <c s="23" t="s">
        <v>273</v>
      </c>
      <c s="19" t="s">
        <v>37</v>
      </c>
      <c s="24" t="s">
        <v>274</v>
      </c>
      <c s="25" t="s">
        <v>118</v>
      </c>
      <c s="26">
        <v>1155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275</v>
      </c>
    </row>
    <row r="93" spans="1:5" ht="25.5">
      <c r="A93" s="30" t="s">
        <v>42</v>
      </c>
      <c r="E93" s="31" t="s">
        <v>901</v>
      </c>
    </row>
    <row r="94" spans="1:5" ht="38.25">
      <c r="A94" t="s">
        <v>44</v>
      </c>
      <c r="E94" s="29" t="s">
        <v>277</v>
      </c>
    </row>
    <row r="95" spans="1:18" ht="12.75" customHeight="1">
      <c r="A95" s="5" t="s">
        <v>33</v>
      </c>
      <c s="5"/>
      <c s="35" t="s">
        <v>13</v>
      </c>
      <c s="5"/>
      <c s="21" t="s">
        <v>278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308</v>
      </c>
      <c s="23" t="s">
        <v>280</v>
      </c>
      <c s="19" t="s">
        <v>37</v>
      </c>
      <c s="24" t="s">
        <v>281</v>
      </c>
      <c s="25" t="s">
        <v>118</v>
      </c>
      <c s="26">
        <v>575.85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902</v>
      </c>
    </row>
    <row r="98" spans="1:5" ht="76.5">
      <c r="A98" s="30" t="s">
        <v>42</v>
      </c>
      <c r="E98" s="31" t="s">
        <v>898</v>
      </c>
    </row>
    <row r="99" spans="1:5" ht="51">
      <c r="A99" t="s">
        <v>44</v>
      </c>
      <c r="E99" s="29" t="s">
        <v>283</v>
      </c>
    </row>
    <row r="100" spans="1:16" ht="12.75">
      <c r="A100" s="19" t="s">
        <v>35</v>
      </c>
      <c s="23" t="s">
        <v>314</v>
      </c>
      <c s="23" t="s">
        <v>903</v>
      </c>
      <c s="19" t="s">
        <v>37</v>
      </c>
      <c s="24" t="s">
        <v>904</v>
      </c>
      <c s="25" t="s">
        <v>135</v>
      </c>
      <c s="26">
        <v>102.375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905</v>
      </c>
    </row>
    <row r="102" spans="1:5" ht="51">
      <c r="A102" s="30" t="s">
        <v>42</v>
      </c>
      <c r="E102" s="31" t="s">
        <v>906</v>
      </c>
    </row>
    <row r="103" spans="1:5" ht="229.5">
      <c r="A103" t="s">
        <v>44</v>
      </c>
      <c r="E103" s="29" t="s">
        <v>907</v>
      </c>
    </row>
    <row r="104" spans="1:18" ht="12.75" customHeight="1">
      <c r="A104" s="5" t="s">
        <v>33</v>
      </c>
      <c s="5"/>
      <c s="35" t="s">
        <v>12</v>
      </c>
      <c s="5"/>
      <c s="21" t="s">
        <v>607</v>
      </c>
      <c s="5"/>
      <c s="5"/>
      <c s="5"/>
      <c s="36">
        <f>0+Q104</f>
      </c>
      <c r="O104">
        <f>0+R104</f>
      </c>
      <c r="Q104">
        <f>0+I105</f>
      </c>
      <c>
        <f>0+O105</f>
      </c>
    </row>
    <row r="105" spans="1:16" ht="12.75">
      <c r="A105" s="19" t="s">
        <v>35</v>
      </c>
      <c s="23" t="s">
        <v>319</v>
      </c>
      <c s="23" t="s">
        <v>908</v>
      </c>
      <c s="19" t="s">
        <v>37</v>
      </c>
      <c s="24" t="s">
        <v>909</v>
      </c>
      <c s="25" t="s">
        <v>110</v>
      </c>
      <c s="26">
        <v>16.94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38.25">
      <c r="A106" s="28" t="s">
        <v>40</v>
      </c>
      <c r="E106" s="29" t="s">
        <v>910</v>
      </c>
    </row>
    <row r="107" spans="1:5" ht="25.5">
      <c r="A107" s="30" t="s">
        <v>42</v>
      </c>
      <c r="E107" s="31" t="s">
        <v>911</v>
      </c>
    </row>
    <row r="108" spans="1:5" ht="409.5">
      <c r="A108" t="s">
        <v>44</v>
      </c>
      <c r="E108" s="29" t="s">
        <v>912</v>
      </c>
    </row>
    <row r="109" spans="1:18" ht="12.75" customHeight="1">
      <c r="A109" s="5" t="s">
        <v>33</v>
      </c>
      <c s="5"/>
      <c s="35" t="s">
        <v>23</v>
      </c>
      <c s="5"/>
      <c s="21" t="s">
        <v>641</v>
      </c>
      <c s="5"/>
      <c s="5"/>
      <c s="5"/>
      <c s="36">
        <f>0+Q109</f>
      </c>
      <c r="O109">
        <f>0+R109</f>
      </c>
      <c r="Q109">
        <f>0+I110+I114+I118+I122+I126</f>
      </c>
      <c>
        <f>0+O110+O114+O118+O122+O126</f>
      </c>
    </row>
    <row r="110" spans="1:16" ht="12.75">
      <c r="A110" s="19" t="s">
        <v>35</v>
      </c>
      <c s="23" t="s">
        <v>325</v>
      </c>
      <c s="23" t="s">
        <v>913</v>
      </c>
      <c s="19" t="s">
        <v>37</v>
      </c>
      <c s="24" t="s">
        <v>914</v>
      </c>
      <c s="25" t="s">
        <v>135</v>
      </c>
      <c s="26">
        <v>18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915</v>
      </c>
    </row>
    <row r="112" spans="1:5" ht="63.75">
      <c r="A112" s="30" t="s">
        <v>42</v>
      </c>
      <c r="E112" s="31" t="s">
        <v>916</v>
      </c>
    </row>
    <row r="113" spans="1:5" ht="38.25">
      <c r="A113" t="s">
        <v>44</v>
      </c>
      <c r="E113" s="29" t="s">
        <v>289</v>
      </c>
    </row>
    <row r="114" spans="1:16" ht="12.75">
      <c r="A114" s="19" t="s">
        <v>35</v>
      </c>
      <c s="23" t="s">
        <v>331</v>
      </c>
      <c s="23" t="s">
        <v>696</v>
      </c>
      <c s="19" t="s">
        <v>37</v>
      </c>
      <c s="24" t="s">
        <v>697</v>
      </c>
      <c s="25" t="s">
        <v>135</v>
      </c>
      <c s="26">
        <v>64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917</v>
      </c>
    </row>
    <row r="116" spans="1:5" ht="25.5">
      <c r="A116" s="30" t="s">
        <v>42</v>
      </c>
      <c r="E116" s="31" t="s">
        <v>918</v>
      </c>
    </row>
    <row r="117" spans="1:5" ht="395.25">
      <c r="A117" t="s">
        <v>44</v>
      </c>
      <c r="E117" s="29" t="s">
        <v>636</v>
      </c>
    </row>
    <row r="118" spans="1:16" ht="25.5">
      <c r="A118" s="19" t="s">
        <v>35</v>
      </c>
      <c s="23" t="s">
        <v>336</v>
      </c>
      <c s="23" t="s">
        <v>705</v>
      </c>
      <c s="19" t="s">
        <v>37</v>
      </c>
      <c s="24" t="s">
        <v>706</v>
      </c>
      <c s="25" t="s">
        <v>135</v>
      </c>
      <c s="26">
        <v>117.3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25.5">
      <c r="A119" s="28" t="s">
        <v>40</v>
      </c>
      <c r="E119" s="29" t="s">
        <v>919</v>
      </c>
    </row>
    <row r="120" spans="1:5" ht="63.75">
      <c r="A120" s="30" t="s">
        <v>42</v>
      </c>
      <c r="E120" s="31" t="s">
        <v>920</v>
      </c>
    </row>
    <row r="121" spans="1:5" ht="38.25">
      <c r="A121" t="s">
        <v>44</v>
      </c>
      <c r="E121" s="29" t="s">
        <v>289</v>
      </c>
    </row>
    <row r="122" spans="1:16" ht="12.75">
      <c r="A122" s="19" t="s">
        <v>35</v>
      </c>
      <c s="23" t="s">
        <v>341</v>
      </c>
      <c s="23" t="s">
        <v>709</v>
      </c>
      <c s="19" t="s">
        <v>37</v>
      </c>
      <c s="24" t="s">
        <v>710</v>
      </c>
      <c s="25" t="s">
        <v>135</v>
      </c>
      <c s="26">
        <v>24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51">
      <c r="A123" s="28" t="s">
        <v>40</v>
      </c>
      <c r="E123" s="29" t="s">
        <v>921</v>
      </c>
    </row>
    <row r="124" spans="1:5" ht="38.25">
      <c r="A124" s="30" t="s">
        <v>42</v>
      </c>
      <c r="E124" s="31" t="s">
        <v>922</v>
      </c>
    </row>
    <row r="125" spans="1:5" ht="51">
      <c r="A125" t="s">
        <v>44</v>
      </c>
      <c r="E125" s="29" t="s">
        <v>713</v>
      </c>
    </row>
    <row r="126" spans="1:16" ht="12.75">
      <c r="A126" s="19" t="s">
        <v>35</v>
      </c>
      <c s="23" t="s">
        <v>346</v>
      </c>
      <c s="23" t="s">
        <v>923</v>
      </c>
      <c s="19" t="s">
        <v>37</v>
      </c>
      <c s="24" t="s">
        <v>924</v>
      </c>
      <c s="25" t="s">
        <v>135</v>
      </c>
      <c s="26">
        <v>74.4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38.25">
      <c r="A127" s="28" t="s">
        <v>40</v>
      </c>
      <c r="E127" s="29" t="s">
        <v>925</v>
      </c>
    </row>
    <row r="128" spans="1:5" ht="38.25">
      <c r="A128" s="30" t="s">
        <v>42</v>
      </c>
      <c r="E128" s="31" t="s">
        <v>926</v>
      </c>
    </row>
    <row r="129" spans="1:5" ht="51">
      <c r="A129" t="s">
        <v>44</v>
      </c>
      <c r="E129" s="29" t="s">
        <v>927</v>
      </c>
    </row>
    <row r="130" spans="1:18" ht="12.75" customHeight="1">
      <c r="A130" s="5" t="s">
        <v>33</v>
      </c>
      <c s="5"/>
      <c s="35" t="s">
        <v>25</v>
      </c>
      <c s="5"/>
      <c s="21" t="s">
        <v>290</v>
      </c>
      <c s="5"/>
      <c s="5"/>
      <c s="5"/>
      <c s="36">
        <f>0+Q130</f>
      </c>
      <c r="O130">
        <f>0+R130</f>
      </c>
      <c r="Q130">
        <f>0+I131+I135+I139+I143+I147+I151+I155</f>
      </c>
      <c>
        <f>0+O131+O135+O139+O143+O147+O151+O155</f>
      </c>
    </row>
    <row r="131" spans="1:16" ht="12.75">
      <c r="A131" s="19" t="s">
        <v>35</v>
      </c>
      <c s="23" t="s">
        <v>352</v>
      </c>
      <c s="23" t="s">
        <v>292</v>
      </c>
      <c s="19" t="s">
        <v>37</v>
      </c>
      <c s="24" t="s">
        <v>293</v>
      </c>
      <c s="25" t="s">
        <v>135</v>
      </c>
      <c s="26">
        <v>14.25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928</v>
      </c>
    </row>
    <row r="133" spans="1:5" ht="25.5">
      <c r="A133" s="30" t="s">
        <v>42</v>
      </c>
      <c r="E133" s="31" t="s">
        <v>929</v>
      </c>
    </row>
    <row r="134" spans="1:5" ht="127.5">
      <c r="A134" t="s">
        <v>44</v>
      </c>
      <c r="E134" s="29" t="s">
        <v>296</v>
      </c>
    </row>
    <row r="135" spans="1:16" ht="12.75">
      <c r="A135" s="19" t="s">
        <v>35</v>
      </c>
      <c s="23" t="s">
        <v>357</v>
      </c>
      <c s="23" t="s">
        <v>298</v>
      </c>
      <c s="19" t="s">
        <v>37</v>
      </c>
      <c s="24" t="s">
        <v>299</v>
      </c>
      <c s="25" t="s">
        <v>135</v>
      </c>
      <c s="26">
        <v>132.6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25.5">
      <c r="A136" s="28" t="s">
        <v>40</v>
      </c>
      <c r="E136" s="29" t="s">
        <v>930</v>
      </c>
    </row>
    <row r="137" spans="1:5" ht="63.75">
      <c r="A137" s="30" t="s">
        <v>42</v>
      </c>
      <c r="E137" s="31" t="s">
        <v>931</v>
      </c>
    </row>
    <row r="138" spans="1:5" ht="51">
      <c r="A138" t="s">
        <v>44</v>
      </c>
      <c r="E138" s="29" t="s">
        <v>302</v>
      </c>
    </row>
    <row r="139" spans="1:16" ht="12.75">
      <c r="A139" s="19" t="s">
        <v>35</v>
      </c>
      <c s="23" t="s">
        <v>363</v>
      </c>
      <c s="23" t="s">
        <v>932</v>
      </c>
      <c s="19" t="s">
        <v>37</v>
      </c>
      <c s="24" t="s">
        <v>933</v>
      </c>
      <c s="25" t="s">
        <v>118</v>
      </c>
      <c s="26">
        <v>169.5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934</v>
      </c>
    </row>
    <row r="141" spans="1:5" ht="51">
      <c r="A141" s="30" t="s">
        <v>42</v>
      </c>
      <c r="E141" s="31" t="s">
        <v>935</v>
      </c>
    </row>
    <row r="142" spans="1:5" ht="38.25">
      <c r="A142" t="s">
        <v>44</v>
      </c>
      <c r="E142" s="29" t="s">
        <v>307</v>
      </c>
    </row>
    <row r="143" spans="1:16" ht="12.75">
      <c r="A143" s="19" t="s">
        <v>35</v>
      </c>
      <c s="23" t="s">
        <v>368</v>
      </c>
      <c s="23" t="s">
        <v>315</v>
      </c>
      <c s="19" t="s">
        <v>37</v>
      </c>
      <c s="24" t="s">
        <v>316</v>
      </c>
      <c s="25" t="s">
        <v>118</v>
      </c>
      <c s="26">
        <v>320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2.75">
      <c r="A145" s="30" t="s">
        <v>42</v>
      </c>
      <c r="E145" s="31" t="s">
        <v>936</v>
      </c>
    </row>
    <row r="146" spans="1:5" ht="51">
      <c r="A146" t="s">
        <v>44</v>
      </c>
      <c r="E146" s="29" t="s">
        <v>313</v>
      </c>
    </row>
    <row r="147" spans="1:16" ht="12.75">
      <c r="A147" s="19" t="s">
        <v>35</v>
      </c>
      <c s="23" t="s">
        <v>370</v>
      </c>
      <c s="23" t="s">
        <v>937</v>
      </c>
      <c s="19" t="s">
        <v>37</v>
      </c>
      <c s="24" t="s">
        <v>938</v>
      </c>
      <c s="25" t="s">
        <v>118</v>
      </c>
      <c s="26">
        <v>320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939</v>
      </c>
    </row>
    <row r="149" spans="1:5" ht="25.5">
      <c r="A149" s="30" t="s">
        <v>42</v>
      </c>
      <c r="E149" s="31" t="s">
        <v>940</v>
      </c>
    </row>
    <row r="150" spans="1:5" ht="140.25">
      <c r="A150" t="s">
        <v>44</v>
      </c>
      <c r="E150" s="29" t="s">
        <v>330</v>
      </c>
    </row>
    <row r="151" spans="1:16" ht="12.75">
      <c r="A151" s="19" t="s">
        <v>35</v>
      </c>
      <c s="23" t="s">
        <v>376</v>
      </c>
      <c s="23" t="s">
        <v>941</v>
      </c>
      <c s="19" t="s">
        <v>37</v>
      </c>
      <c s="24" t="s">
        <v>942</v>
      </c>
      <c s="25" t="s">
        <v>118</v>
      </c>
      <c s="26">
        <v>352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943</v>
      </c>
    </row>
    <row r="153" spans="1:5" ht="38.25">
      <c r="A153" s="30" t="s">
        <v>42</v>
      </c>
      <c r="E153" s="31" t="s">
        <v>944</v>
      </c>
    </row>
    <row r="154" spans="1:5" ht="140.25">
      <c r="A154" t="s">
        <v>44</v>
      </c>
      <c r="E154" s="29" t="s">
        <v>330</v>
      </c>
    </row>
    <row r="155" spans="1:16" ht="12.75">
      <c r="A155" s="19" t="s">
        <v>35</v>
      </c>
      <c s="23" t="s">
        <v>379</v>
      </c>
      <c s="23" t="s">
        <v>945</v>
      </c>
      <c s="19" t="s">
        <v>37</v>
      </c>
      <c s="24" t="s">
        <v>946</v>
      </c>
      <c s="25" t="s">
        <v>118</v>
      </c>
      <c s="26">
        <v>300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25.5">
      <c r="A156" s="28" t="s">
        <v>40</v>
      </c>
      <c r="E156" s="29" t="s">
        <v>947</v>
      </c>
    </row>
    <row r="157" spans="1:5" ht="51">
      <c r="A157" s="30" t="s">
        <v>42</v>
      </c>
      <c r="E157" s="31" t="s">
        <v>948</v>
      </c>
    </row>
    <row r="158" spans="1:5" ht="153">
      <c r="A158" t="s">
        <v>44</v>
      </c>
      <c r="E158" s="29" t="s">
        <v>949</v>
      </c>
    </row>
    <row r="159" spans="1:18" ht="12.75" customHeight="1">
      <c r="A159" s="5" t="s">
        <v>33</v>
      </c>
      <c s="5"/>
      <c s="35" t="s">
        <v>30</v>
      </c>
      <c s="5"/>
      <c s="21" t="s">
        <v>158</v>
      </c>
      <c s="5"/>
      <c s="5"/>
      <c s="5"/>
      <c s="36">
        <f>0+Q159</f>
      </c>
      <c r="O159">
        <f>0+R159</f>
      </c>
      <c r="Q159">
        <f>0+I160+I164+I168</f>
      </c>
      <c>
        <f>0+O160+O164+O168</f>
      </c>
    </row>
    <row r="160" spans="1:16" ht="12.75">
      <c r="A160" s="19" t="s">
        <v>35</v>
      </c>
      <c s="23" t="s">
        <v>384</v>
      </c>
      <c s="23" t="s">
        <v>950</v>
      </c>
      <c s="19" t="s">
        <v>37</v>
      </c>
      <c s="24" t="s">
        <v>951</v>
      </c>
      <c s="25" t="s">
        <v>161</v>
      </c>
      <c s="26">
        <v>28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37</v>
      </c>
    </row>
    <row r="162" spans="1:5" ht="25.5">
      <c r="A162" s="30" t="s">
        <v>42</v>
      </c>
      <c r="E162" s="31" t="s">
        <v>952</v>
      </c>
    </row>
    <row r="163" spans="1:5" ht="25.5">
      <c r="A163" t="s">
        <v>44</v>
      </c>
      <c r="E163" s="29" t="s">
        <v>395</v>
      </c>
    </row>
    <row r="164" spans="1:16" ht="12.75">
      <c r="A164" s="19" t="s">
        <v>35</v>
      </c>
      <c s="23" t="s">
        <v>390</v>
      </c>
      <c s="23" t="s">
        <v>953</v>
      </c>
      <c s="19" t="s">
        <v>37</v>
      </c>
      <c s="24" t="s">
        <v>954</v>
      </c>
      <c s="25" t="s">
        <v>161</v>
      </c>
      <c s="26">
        <v>28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955</v>
      </c>
    </row>
    <row r="166" spans="1:5" ht="12.75">
      <c r="A166" s="30" t="s">
        <v>42</v>
      </c>
      <c r="E166" s="31" t="s">
        <v>956</v>
      </c>
    </row>
    <row r="167" spans="1:5" ht="38.25">
      <c r="A167" t="s">
        <v>44</v>
      </c>
      <c r="E167" s="29" t="s">
        <v>400</v>
      </c>
    </row>
    <row r="168" spans="1:16" ht="12.75">
      <c r="A168" s="19" t="s">
        <v>35</v>
      </c>
      <c s="23" t="s">
        <v>396</v>
      </c>
      <c s="23" t="s">
        <v>194</v>
      </c>
      <c s="19" t="s">
        <v>37</v>
      </c>
      <c s="24" t="s">
        <v>195</v>
      </c>
      <c s="25" t="s">
        <v>135</v>
      </c>
      <c s="26">
        <v>16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957</v>
      </c>
    </row>
    <row r="170" spans="1:5" ht="12.75">
      <c r="A170" s="30" t="s">
        <v>42</v>
      </c>
      <c r="E170" s="31" t="s">
        <v>958</v>
      </c>
    </row>
    <row r="171" spans="1:5" ht="102">
      <c r="A171" t="s">
        <v>44</v>
      </c>
      <c r="E17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961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961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76.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51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962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72</v>
      </c>
    </row>
    <row r="28" spans="1:5" ht="25.5">
      <c r="A28" s="30" t="s">
        <v>42</v>
      </c>
      <c r="E28" s="31" t="s">
        <v>963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63.75">
      <c r="A31" s="28" t="s">
        <v>40</v>
      </c>
      <c r="E31" s="29" t="s">
        <v>78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89.25">
      <c r="A35" s="28" t="s">
        <v>40</v>
      </c>
      <c r="E35" s="29" t="s">
        <v>82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85</v>
      </c>
    </row>
    <row r="40" spans="1:5" ht="63.75">
      <c r="A40" s="30" t="s">
        <v>42</v>
      </c>
      <c r="E40" s="31" t="s">
        <v>86</v>
      </c>
    </row>
    <row r="41" spans="1:5" ht="63.75">
      <c r="A41" t="s">
        <v>44</v>
      </c>
      <c r="E41" s="29" t="s">
        <v>87</v>
      </c>
    </row>
    <row r="42" spans="1:16" ht="12.75">
      <c r="A42" s="19" t="s">
        <v>35</v>
      </c>
      <c s="23" t="s">
        <v>30</v>
      </c>
      <c s="23" t="s">
        <v>88</v>
      </c>
      <c s="19" t="s">
        <v>37</v>
      </c>
      <c s="24" t="s">
        <v>89</v>
      </c>
      <c s="25" t="s">
        <v>90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91</v>
      </c>
    </row>
    <row r="44" spans="1:5" ht="12.75">
      <c r="A44" s="30" t="s">
        <v>42</v>
      </c>
      <c r="E44" s="31" t="s">
        <v>92</v>
      </c>
    </row>
    <row r="45" spans="1:5" ht="89.25">
      <c r="A45" t="s">
        <v>44</v>
      </c>
      <c r="E45" s="29" t="s">
        <v>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