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770" windowHeight="10170" activeTab="0"/>
  </bookViews>
  <sheets>
    <sheet name="Rekapitulace stavby" sheetId="1" r:id="rId1"/>
    <sheet name="01 - Stavební úpravy 2ks ..." sheetId="2" r:id="rId2"/>
    <sheet name="02 - Stavební úpravy 3 st..." sheetId="3" r:id="rId3"/>
  </sheets>
  <definedNames>
    <definedName name="_xlnm._FilterDatabase" localSheetId="1" hidden="1">'01 - Stavební úpravy 2ks ...'!$C$125:$K$160</definedName>
    <definedName name="_xlnm._FilterDatabase" localSheetId="2" hidden="1">'02 - Stavební úpravy 3 st...'!$C$123:$K$153</definedName>
    <definedName name="_xlnm.Print_Area" localSheetId="1">'01 - Stavební úpravy 2ks ...'!$C$113:$J$160</definedName>
    <definedName name="_xlnm.Print_Area" localSheetId="2">'02 - Stavební úpravy 3 st...'!$C$111:$J$153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Stavební úpravy 2ks ...'!$125:$125</definedName>
    <definedName name="_xlnm.Print_Titles" localSheetId="2">'02 - Stavební úpravy 3 st...'!$123:$123</definedName>
  </definedNames>
  <calcPr calcId="191029"/>
</workbook>
</file>

<file path=xl/sharedStrings.xml><?xml version="1.0" encoding="utf-8"?>
<sst xmlns="http://schemas.openxmlformats.org/spreadsheetml/2006/main" count="1046" uniqueCount="270">
  <si>
    <t>Export Komplet</t>
  </si>
  <si>
    <t/>
  </si>
  <si>
    <t>2.0</t>
  </si>
  <si>
    <t>False</t>
  </si>
  <si>
    <t>{8a961ead-3a06-4393-a2cc-6a66c1cb608c}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</si>
  <si>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</si>
  <si>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</si>
  <si>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</si>
  <si>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</si>
  <si>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</si>
  <si>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</si>
  <si>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</si>
  <si>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</si>
  <si>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1481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</si>
  <si>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</si>
  <si>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</si>
  <si>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</si>
  <si>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</si>
  <si>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</si>
  <si>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</si>
  <si>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</si>
  <si>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</si>
  <si>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62690361</t>
  </si>
  <si>
    <t>Vyšší odborná škola, Střední škola, Základní škola</t>
  </si>
  <si>
    <t>DIČ:</t>
  </si>
  <si>
    <t>CZ62690361</t>
  </si>
  <si>
    <t>Zhotovitel:</t>
  </si>
  <si>
    <t>25957481</t>
  </si>
  <si>
    <t>STYLBAU, s.r.o.</t>
  </si>
  <si>
    <t>CZ25957481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</si>
  <si>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</si>
  <si>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</si>
  <si>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</si>
  <si>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</si>
  <si>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</si>
  <si>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</si>
  <si>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</si>
  <si>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</si>
  <si>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</si>
  <si>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</si>
  <si>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</si>
  <si>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</si>
  <si>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</si>
  <si>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</si>
  <si>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</si>
  <si>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</si>
  <si>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</si>
  <si>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</si>
  <si>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</si>
  <si>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</si>
  <si>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</si>
  <si>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</si>
  <si>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</si>
  <si>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</si>
  <si>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</si>
  <si>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</si>
  <si>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</si>
  <si>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</si>
  <si>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</si>
  <si>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</si>
  <si>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</si>
  <si>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</si>
  <si>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</si>
  <si>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</si>
  <si>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</si>
  <si>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</si>
  <si>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</si>
  <si>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</si>
  <si>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</si>
  <si>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</si>
  <si>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</si>
  <si>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</si>
  <si>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</si>
  <si>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</si>
  <si>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</si>
  <si>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</si>
  <si>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</si>
  <si>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</si>
  <si>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</si>
  <si>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</si>
  <si>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 2ks vnějších 13 stup schodišť</t>
  </si>
  <si>
    <t>STA</t>
  </si>
  <si>
    <t>1</t>
  </si>
  <si>
    <t>{22674c1b-e808-4f2d-812e-08247f8e8299}</t>
  </si>
  <si>
    <t>02</t>
  </si>
  <si>
    <t>Stavební úpravy 3 stup schodiště</t>
  </si>
  <si>
    <t>{5c56995b-2539-467b-955a-1839cde3d9ae}</t>
  </si>
  <si>
    <t>KRYCÍ LIST SOUPISU PRACÍ</t>
  </si>
  <si>
    <t>Objekt:</t>
  </si>
  <si>
    <t>01 - Stavební úpravy 2ks vnějších 13 stup schodišť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</si>
  <si>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</si>
  <si>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</si>
  <si>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</si>
  <si>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</si>
  <si>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</si>
  <si>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</si>
  <si>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</si>
  <si>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</si>
  <si>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</si>
  <si>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</si>
  <si>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</si>
  <si>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</si>
  <si>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</si>
  <si>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</si>
  <si>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</si>
  <si>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</si>
  <si>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</si>
  <si>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</si>
  <si>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</si>
  <si>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</si>
  <si>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</si>
  <si>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</si>
  <si>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</si>
  <si>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</si>
  <si>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</si>
  <si>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</si>
  <si>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</si>
  <si>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</si>
  <si>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</si>
  <si>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</si>
  <si>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</si>
  <si>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</si>
  <si>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</si>
  <si>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</si>
  <si>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v hornině třídy těžitelnosti I, skupiny 1 a 2 ručně</t>
  </si>
  <si>
    <t>m3</t>
  </si>
  <si>
    <t>4</t>
  </si>
  <si>
    <t>2</t>
  </si>
  <si>
    <t>1059753281</t>
  </si>
  <si>
    <t>VV</t>
  </si>
  <si>
    <t>"1,5m3/schody"</t>
  </si>
  <si>
    <t>1,5*2</t>
  </si>
  <si>
    <t>174111101</t>
  </si>
  <si>
    <t>Zásyp jam, šachet rýh nebo kolem objektů sypaninou se zhutněním ručně</t>
  </si>
  <si>
    <t>1883534176</t>
  </si>
  <si>
    <t>3</t>
  </si>
  <si>
    <t>174901</t>
  </si>
  <si>
    <t>Úprava terénu</t>
  </si>
  <si>
    <t>ks</t>
  </si>
  <si>
    <t>211395309</t>
  </si>
  <si>
    <t>Zakládání</t>
  </si>
  <si>
    <t>275313711</t>
  </si>
  <si>
    <t>Základové patky z betonu tř. C 20/25</t>
  </si>
  <si>
    <t>1812501036</t>
  </si>
  <si>
    <t>0,6*0,8*2,0  *2</t>
  </si>
  <si>
    <t>5</t>
  </si>
  <si>
    <t>275351121</t>
  </si>
  <si>
    <t>Zřízení bednění základových patek</t>
  </si>
  <si>
    <t>m2</t>
  </si>
  <si>
    <t>-1281130900</t>
  </si>
  <si>
    <t>0,5*(0,6+2,0)  *2  *2</t>
  </si>
  <si>
    <t>6</t>
  </si>
  <si>
    <t>275351122</t>
  </si>
  <si>
    <t>Odstranění bednění základových patek</t>
  </si>
  <si>
    <t>-2122821790</t>
  </si>
  <si>
    <t>7</t>
  </si>
  <si>
    <t>275362021</t>
  </si>
  <si>
    <t>Výztuž základových patek svařovanými sítěmi Kari</t>
  </si>
  <si>
    <t>t</t>
  </si>
  <si>
    <t>1254126012</t>
  </si>
  <si>
    <t>6*4,44 *0,001</t>
  </si>
  <si>
    <t>Vodorovné konstrukce</t>
  </si>
  <si>
    <t>8</t>
  </si>
  <si>
    <t>435 01</t>
  </si>
  <si>
    <t>Montáž prefa schodišťové rameno š. 2,0m</t>
  </si>
  <si>
    <t>222633724</t>
  </si>
  <si>
    <t>P</t>
  </si>
  <si>
    <t>Poznámka k položce:
vč. jeřábu</t>
  </si>
  <si>
    <t>9</t>
  </si>
  <si>
    <t>M</t>
  </si>
  <si>
    <t>59301</t>
  </si>
  <si>
    <t>schodišťové rameno š. 2,0m, 13x stupeň, rovný podhled</t>
  </si>
  <si>
    <t>-1326390637</t>
  </si>
  <si>
    <t>10</t>
  </si>
  <si>
    <t>435 02</t>
  </si>
  <si>
    <t>Příplatek - protiskluzné výstupky</t>
  </si>
  <si>
    <t>sou</t>
  </si>
  <si>
    <t>-79691377</t>
  </si>
  <si>
    <t>11</t>
  </si>
  <si>
    <t>435 03</t>
  </si>
  <si>
    <t>Příplatek - opískování</t>
  </si>
  <si>
    <t>-1177849781</t>
  </si>
  <si>
    <t>Ostatní konstrukce a práce, bourání</t>
  </si>
  <si>
    <t>12</t>
  </si>
  <si>
    <t>96001 01</t>
  </si>
  <si>
    <t>Vybourání schodiště vč. základu</t>
  </si>
  <si>
    <t>kpl</t>
  </si>
  <si>
    <t>764373749</t>
  </si>
  <si>
    <t>13</t>
  </si>
  <si>
    <t>96001 02</t>
  </si>
  <si>
    <t>Vysekání kapsy pro uložení prefa shcodiště</t>
  </si>
  <si>
    <t>m</t>
  </si>
  <si>
    <t>-1234004473</t>
  </si>
  <si>
    <t>14</t>
  </si>
  <si>
    <t>99701 01</t>
  </si>
  <si>
    <t>Odvoz suti s uložením na skládku vč. poplatku</t>
  </si>
  <si>
    <t>602978409</t>
  </si>
  <si>
    <t>998</t>
  </si>
  <si>
    <t>Přesun hmot</t>
  </si>
  <si>
    <t>998011001</t>
  </si>
  <si>
    <t>Přesun hmot pro budovy zděné v do 6 m</t>
  </si>
  <si>
    <t>-2019909358</t>
  </si>
  <si>
    <t>PSV</t>
  </si>
  <si>
    <t>Práce a dodávky PSV</t>
  </si>
  <si>
    <t>767</t>
  </si>
  <si>
    <t>Konstrukce zámečnické</t>
  </si>
  <si>
    <t>16</t>
  </si>
  <si>
    <t>76701 01</t>
  </si>
  <si>
    <t>D+M Zábradlí</t>
  </si>
  <si>
    <t>-2113648247</t>
  </si>
  <si>
    <t>17</t>
  </si>
  <si>
    <t>76701 901</t>
  </si>
  <si>
    <t>Demontáž zábradlí</t>
  </si>
  <si>
    <t>1411956097</t>
  </si>
  <si>
    <t>VRN</t>
  </si>
  <si>
    <t>Vedlejší rozpočtové náklady</t>
  </si>
  <si>
    <t>VRN1</t>
  </si>
  <si>
    <t>Průzkumné, geodetické a projektové práce</t>
  </si>
  <si>
    <t>18</t>
  </si>
  <si>
    <t>010001001</t>
  </si>
  <si>
    <t>Průzkumné, geodetické a projektové práce - PD vč. zaměření</t>
  </si>
  <si>
    <t>1024</t>
  </si>
  <si>
    <t>-70247427</t>
  </si>
  <si>
    <t>02 - Stavební úpravy 3 stup schodiště</t>
  </si>
  <si>
    <t xml:space="preserve">    713 - Izolace tepelné</t>
  </si>
  <si>
    <t xml:space="preserve">    771 - Podlahy z dlaždic</t>
  </si>
  <si>
    <t>11302 01</t>
  </si>
  <si>
    <t>Zemní práce, úprava terrénu, odvoz výkopku</t>
  </si>
  <si>
    <t>-1600389811</t>
  </si>
  <si>
    <t>11302 02</t>
  </si>
  <si>
    <t>Vybourání povrchu chodníku a napojení na nové schody</t>
  </si>
  <si>
    <t>-898787662</t>
  </si>
  <si>
    <t>430321515</t>
  </si>
  <si>
    <t>Schodišťová konstrukce a rampa ze ŽB tř. C 20/25</t>
  </si>
  <si>
    <t>1891903927</t>
  </si>
  <si>
    <t>0,9*0,9*4,0</t>
  </si>
  <si>
    <t>0,3*0,15*4,0*6</t>
  </si>
  <si>
    <t>Součet</t>
  </si>
  <si>
    <t>430361821</t>
  </si>
  <si>
    <t>Výztuž schodišťové konstrukce a rampy betonářskou ocelí 10 505</t>
  </si>
  <si>
    <t>-808845066</t>
  </si>
  <si>
    <t>6*4,44 *2 *0,001</t>
  </si>
  <si>
    <t>434311114</t>
  </si>
  <si>
    <t>Schodišťové stupně dusané na terén z betonu tř. C 16/20 bez potěru</t>
  </si>
  <si>
    <t>1872741258</t>
  </si>
  <si>
    <t>4,0*3</t>
  </si>
  <si>
    <t>434351141</t>
  </si>
  <si>
    <t>Zřízení bednění stupňů přímočarých schodišť</t>
  </si>
  <si>
    <t>-1528138439</t>
  </si>
  <si>
    <t>0,15*4,0*3 +1,8 *2</t>
  </si>
  <si>
    <t>434351142</t>
  </si>
  <si>
    <t>Odstranění bednění stupňů přímočarých schodišť</t>
  </si>
  <si>
    <t>-672027305</t>
  </si>
  <si>
    <t>96002 01</t>
  </si>
  <si>
    <t>1729719002</t>
  </si>
  <si>
    <t>-1047044645</t>
  </si>
  <si>
    <t>806437211</t>
  </si>
  <si>
    <t>713</t>
  </si>
  <si>
    <t>Izolace tepelné</t>
  </si>
  <si>
    <t>71302 01</t>
  </si>
  <si>
    <t>Dilatace</t>
  </si>
  <si>
    <t>-1499431184</t>
  </si>
  <si>
    <t>771</t>
  </si>
  <si>
    <t>Podlahy z dlaždic</t>
  </si>
  <si>
    <t>77102 01</t>
  </si>
  <si>
    <t>Keramický obklad schodiště - dlažba mrazuvzdorná protiskluzová, vč. penetrace</t>
  </si>
  <si>
    <t>302672748</t>
  </si>
  <si>
    <t>(0,3+0,15)*4,0 *3</t>
  </si>
  <si>
    <t>0,9*0,9*2</t>
  </si>
  <si>
    <t>VOŠ, SŠ, ZŠ a MŠ Hradec Králové, Štefánikova 549 Rekonstrukce schodiště internát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</si>
</sst>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25" t="s">
        <v>13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26" t="s">
        <v>269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196"/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20</v>
      </c>
      <c r="AK10" s="26" t="s">
        <v>21</v>
      </c>
      <c r="AN10" s="24" t="s">
        <v>22</v>
      </c>
      <c r="AR10" s="20"/>
      <c r="BS10" s="17" t="s">
        <v>6</v>
      </c>
    </row>
    <row r="11" spans="2:71" s="1" customFormat="1" ht="18.4" customHeight="1">
      <c r="B11" s="20"/>
      <c r="E11" s="24" t="s">
        <v>23</v>
      </c>
      <c r="AK11" s="26" t="s">
        <v>24</v>
      </c>
      <c r="AN11" s="24"/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26</v>
      </c>
      <c r="AK13" s="26" t="s">
        <v>21</v>
      </c>
      <c r="AN13" s="24"/>
      <c r="AR13" s="20"/>
      <c r="BS13" s="17" t="s">
        <v>6</v>
      </c>
    </row>
    <row r="14" spans="2:71" ht="12.75">
      <c r="B14" s="20"/>
      <c r="E14" s="24"/>
      <c r="AK14" s="26" t="s">
        <v>24</v>
      </c>
      <c r="AN14" s="24"/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30</v>
      </c>
      <c r="AK16" s="26" t="s">
        <v>21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18</v>
      </c>
      <c r="AK17" s="26" t="s">
        <v>24</v>
      </c>
      <c r="AN17" s="24" t="s">
        <v>1</v>
      </c>
      <c r="AR17" s="20"/>
      <c r="BS17" s="17" t="s">
        <v>31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32</v>
      </c>
      <c r="AK19" s="26" t="s">
        <v>21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18</v>
      </c>
      <c r="AK20" s="26" t="s">
        <v>24</v>
      </c>
      <c r="AN20" s="24" t="s">
        <v>1</v>
      </c>
      <c r="AR20" s="20"/>
      <c r="BS20" s="17" t="s">
        <v>31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33</v>
      </c>
      <c r="AR22" s="20"/>
    </row>
    <row r="23" spans="2:44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8">
        <f>ROUND(AG94,2)</f>
        <v>0</v>
      </c>
      <c r="AL26" s="229"/>
      <c r="AM26" s="229"/>
      <c r="AN26" s="229"/>
      <c r="AO26" s="229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0" t="s">
        <v>35</v>
      </c>
      <c r="M28" s="230"/>
      <c r="N28" s="230"/>
      <c r="O28" s="230"/>
      <c r="P28" s="230"/>
      <c r="Q28" s="29"/>
      <c r="R28" s="29"/>
      <c r="S28" s="29"/>
      <c r="T28" s="29"/>
      <c r="U28" s="29"/>
      <c r="V28" s="29"/>
      <c r="W28" s="230" t="s">
        <v>36</v>
      </c>
      <c r="X28" s="230"/>
      <c r="Y28" s="230"/>
      <c r="Z28" s="230"/>
      <c r="AA28" s="230"/>
      <c r="AB28" s="230"/>
      <c r="AC28" s="230"/>
      <c r="AD28" s="230"/>
      <c r="AE28" s="230"/>
      <c r="AF28" s="29"/>
      <c r="AG28" s="29"/>
      <c r="AH28" s="29"/>
      <c r="AI28" s="29"/>
      <c r="AJ28" s="29"/>
      <c r="AK28" s="230" t="s">
        <v>37</v>
      </c>
      <c r="AL28" s="230"/>
      <c r="AM28" s="230"/>
      <c r="AN28" s="230"/>
      <c r="AO28" s="230"/>
      <c r="AP28" s="29"/>
      <c r="AQ28" s="29"/>
      <c r="AR28" s="30"/>
      <c r="BE28" s="29"/>
    </row>
    <row r="29" spans="2:44" s="3" customFormat="1" ht="14.45" customHeight="1">
      <c r="B29" s="34"/>
      <c r="D29" s="26" t="s">
        <v>38</v>
      </c>
      <c r="F29" s="26" t="s">
        <v>39</v>
      </c>
      <c r="L29" s="220">
        <v>0.21</v>
      </c>
      <c r="M29" s="219"/>
      <c r="N29" s="219"/>
      <c r="O29" s="219"/>
      <c r="P29" s="219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ROUND(AV94,2)</f>
        <v>0</v>
      </c>
      <c r="AL29" s="219"/>
      <c r="AM29" s="219"/>
      <c r="AN29" s="219"/>
      <c r="AO29" s="219"/>
      <c r="AR29" s="34"/>
    </row>
    <row r="30" spans="2:44" s="3" customFormat="1" ht="14.45" customHeight="1">
      <c r="B30" s="34"/>
      <c r="F30" s="26" t="s">
        <v>40</v>
      </c>
      <c r="L30" s="220">
        <v>0.15</v>
      </c>
      <c r="M30" s="219"/>
      <c r="N30" s="219"/>
      <c r="O30" s="219"/>
      <c r="P30" s="219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ROUND(AW94,2)</f>
        <v>0</v>
      </c>
      <c r="AL30" s="219"/>
      <c r="AM30" s="219"/>
      <c r="AN30" s="219"/>
      <c r="AO30" s="219"/>
      <c r="AR30" s="34"/>
    </row>
    <row r="31" spans="2:44" s="3" customFormat="1" ht="14.45" customHeight="1" hidden="1">
      <c r="B31" s="34"/>
      <c r="F31" s="26" t="s">
        <v>41</v>
      </c>
      <c r="L31" s="220">
        <v>0.21</v>
      </c>
      <c r="M31" s="219"/>
      <c r="N31" s="219"/>
      <c r="O31" s="219"/>
      <c r="P31" s="219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4"/>
    </row>
    <row r="32" spans="2:44" s="3" customFormat="1" ht="14.45" customHeight="1" hidden="1">
      <c r="B32" s="34"/>
      <c r="F32" s="26" t="s">
        <v>42</v>
      </c>
      <c r="L32" s="220">
        <v>0.15</v>
      </c>
      <c r="M32" s="219"/>
      <c r="N32" s="219"/>
      <c r="O32" s="219"/>
      <c r="P32" s="219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4"/>
    </row>
    <row r="33" spans="2:44" s="3" customFormat="1" ht="14.45" customHeight="1" hidden="1">
      <c r="B33" s="34"/>
      <c r="F33" s="26" t="s">
        <v>43</v>
      </c>
      <c r="L33" s="220">
        <v>0</v>
      </c>
      <c r="M33" s="219"/>
      <c r="N33" s="219"/>
      <c r="O33" s="219"/>
      <c r="P33" s="219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21" t="s">
        <v>46</v>
      </c>
      <c r="Y35" s="222"/>
      <c r="Z35" s="222"/>
      <c r="AA35" s="222"/>
      <c r="AB35" s="222"/>
      <c r="AC35" s="37"/>
      <c r="AD35" s="37"/>
      <c r="AE35" s="37"/>
      <c r="AF35" s="37"/>
      <c r="AG35" s="37"/>
      <c r="AH35" s="37"/>
      <c r="AI35" s="37"/>
      <c r="AJ35" s="37"/>
      <c r="AK35" s="223">
        <f>SUM(AK26:AK33)</f>
        <v>0</v>
      </c>
      <c r="AL35" s="222"/>
      <c r="AM35" s="222"/>
      <c r="AN35" s="222"/>
      <c r="AO35" s="22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1481</v>
      </c>
      <c r="AR84" s="48"/>
    </row>
    <row r="85" spans="2:44" s="5" customFormat="1" ht="36.95" customHeight="1">
      <c r="B85" s="49"/>
      <c r="C85" s="50" t="s">
        <v>14</v>
      </c>
      <c r="L85" s="209" t="str">
        <f>K6</f>
        <v>VOŠ, SŠ, ZŠ a MŠ Hradec Králové, Štefánikova 549 Rekonstrukce schodiště internát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11" t="str">
        <f>IF(AN8="","",AN8)</f>
        <v/>
      </c>
      <c r="AN87" s="211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Vyšší odborná škola, Střední škola, Základní škola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30</v>
      </c>
      <c r="AJ89" s="29"/>
      <c r="AK89" s="29"/>
      <c r="AL89" s="29"/>
      <c r="AM89" s="212" t="str">
        <f>IF(E17="","",E17)</f>
        <v xml:space="preserve"> </v>
      </c>
      <c r="AN89" s="213"/>
      <c r="AO89" s="213"/>
      <c r="AP89" s="213"/>
      <c r="AQ89" s="29"/>
      <c r="AR89" s="30"/>
      <c r="AS89" s="214" t="s">
        <v>54</v>
      </c>
      <c r="AT89" s="21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32</v>
      </c>
      <c r="AJ90" s="29"/>
      <c r="AK90" s="29"/>
      <c r="AL90" s="29"/>
      <c r="AM90" s="212" t="str">
        <f>IF(E20="","",E20)</f>
        <v xml:space="preserve"> </v>
      </c>
      <c r="AN90" s="213"/>
      <c r="AO90" s="213"/>
      <c r="AP90" s="213"/>
      <c r="AQ90" s="29"/>
      <c r="AR90" s="30"/>
      <c r="AS90" s="216"/>
      <c r="AT90" s="21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6"/>
      <c r="AT91" s="21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04" t="s">
        <v>55</v>
      </c>
      <c r="D92" s="205"/>
      <c r="E92" s="205"/>
      <c r="F92" s="205"/>
      <c r="G92" s="205"/>
      <c r="H92" s="57"/>
      <c r="I92" s="206" t="s">
        <v>56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57</v>
      </c>
      <c r="AH92" s="205"/>
      <c r="AI92" s="205"/>
      <c r="AJ92" s="205"/>
      <c r="AK92" s="205"/>
      <c r="AL92" s="205"/>
      <c r="AM92" s="205"/>
      <c r="AN92" s="206" t="s">
        <v>58</v>
      </c>
      <c r="AO92" s="205"/>
      <c r="AP92" s="20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ROUND(SUM(AG95:AG96),2)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49.21436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24.75" customHeight="1">
      <c r="A95" s="76" t="s">
        <v>78</v>
      </c>
      <c r="B95" s="77"/>
      <c r="C95" s="78"/>
      <c r="D95" s="201" t="s">
        <v>79</v>
      </c>
      <c r="E95" s="201"/>
      <c r="F95" s="201"/>
      <c r="G95" s="201"/>
      <c r="H95" s="201"/>
      <c r="I95" s="79"/>
      <c r="J95" s="201" t="s">
        <v>80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'01 - Stavební úpravy 2ks ...'!J30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80" t="s">
        <v>81</v>
      </c>
      <c r="AR95" s="77"/>
      <c r="AS95" s="81">
        <v>0</v>
      </c>
      <c r="AT95" s="82">
        <f>ROUND(SUM(AV95:AW95),2)</f>
        <v>0</v>
      </c>
      <c r="AU95" s="83">
        <f>'01 - Stavební úpravy 2ks ...'!P126</f>
        <v>16.024743</v>
      </c>
      <c r="AV95" s="82">
        <f>'01 - Stavební úpravy 2ks ...'!J33</f>
        <v>0</v>
      </c>
      <c r="AW95" s="82">
        <f>'01 - Stavební úpravy 2ks ...'!J34</f>
        <v>0</v>
      </c>
      <c r="AX95" s="82">
        <f>'01 - Stavební úpravy 2ks ...'!J35</f>
        <v>0</v>
      </c>
      <c r="AY95" s="82">
        <f>'01 - Stavební úpravy 2ks ...'!J36</f>
        <v>0</v>
      </c>
      <c r="AZ95" s="82">
        <f>'01 - Stavební úpravy 2ks ...'!F33</f>
        <v>0</v>
      </c>
      <c r="BA95" s="82">
        <f>'01 - Stavební úpravy 2ks ...'!F34</f>
        <v>0</v>
      </c>
      <c r="BB95" s="82">
        <f>'01 - Stavební úpravy 2ks ...'!F35</f>
        <v>0</v>
      </c>
      <c r="BC95" s="82">
        <f>'01 - Stavební úpravy 2ks ...'!F36</f>
        <v>0</v>
      </c>
      <c r="BD95" s="84">
        <f>'01 - Stavební úpravy 2ks ...'!F37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82</v>
      </c>
    </row>
    <row r="96" spans="1:91" s="7" customFormat="1" ht="16.5" customHeight="1">
      <c r="A96" s="76" t="s">
        <v>78</v>
      </c>
      <c r="B96" s="77"/>
      <c r="C96" s="78"/>
      <c r="D96" s="201" t="s">
        <v>84</v>
      </c>
      <c r="E96" s="201"/>
      <c r="F96" s="201"/>
      <c r="G96" s="201"/>
      <c r="H96" s="201"/>
      <c r="I96" s="79"/>
      <c r="J96" s="201" t="s">
        <v>85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'02 - Stavební úpravy 3 st...'!J30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0" t="s">
        <v>81</v>
      </c>
      <c r="AR96" s="77"/>
      <c r="AS96" s="86">
        <v>0</v>
      </c>
      <c r="AT96" s="87">
        <f>ROUND(SUM(AV96:AW96),2)</f>
        <v>0</v>
      </c>
      <c r="AU96" s="88">
        <f>'02 - Stavební úpravy 3 st...'!P124</f>
        <v>33.18962</v>
      </c>
      <c r="AV96" s="87">
        <f>'02 - Stavební úpravy 3 st...'!J33</f>
        <v>0</v>
      </c>
      <c r="AW96" s="87">
        <f>'02 - Stavební úpravy 3 st...'!J34</f>
        <v>0</v>
      </c>
      <c r="AX96" s="87">
        <f>'02 - Stavební úpravy 3 st...'!J35</f>
        <v>0</v>
      </c>
      <c r="AY96" s="87">
        <f>'02 - Stavební úpravy 3 st...'!J36</f>
        <v>0</v>
      </c>
      <c r="AZ96" s="87">
        <f>'02 - Stavební úpravy 3 st...'!F33</f>
        <v>0</v>
      </c>
      <c r="BA96" s="87">
        <f>'02 - Stavební úpravy 3 st...'!F34</f>
        <v>0</v>
      </c>
      <c r="BB96" s="87">
        <f>'02 - Stavební úpravy 3 st...'!F35</f>
        <v>0</v>
      </c>
      <c r="BC96" s="87">
        <f>'02 - Stavební úpravy 3 st...'!F36</f>
        <v>0</v>
      </c>
      <c r="BD96" s="89">
        <f>'02 - Stavební úpravy 3 st...'!F37</f>
        <v>0</v>
      </c>
      <c r="BT96" s="85" t="s">
        <v>82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82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Stavební úpravy 2ks ...'!C2" display="/"/>
    <hyperlink ref="A96" location="'02 - Stavební úpravy 3 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1"/>
  <sheetViews>
    <sheetView showGridLines="0" workbookViewId="0" topLeftCell="A1">
      <selection activeCell="I129" sqref="I129:I16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7" t="s">
        <v>83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 hidden="1">
      <c r="B4" s="20"/>
      <c r="D4" s="21" t="s">
        <v>87</v>
      </c>
      <c r="L4" s="20"/>
      <c r="M4" s="91" t="s">
        <v>10</v>
      </c>
      <c r="AT4" s="17" t="s">
        <v>3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26" t="s">
        <v>14</v>
      </c>
      <c r="L6" s="20"/>
    </row>
    <row r="7" spans="2:12" s="1" customFormat="1" ht="26.25" customHeight="1" hidden="1">
      <c r="B7" s="20"/>
      <c r="E7" s="231" t="str">
        <f>'Rekapitulace stavby'!K6</f>
        <v>VOŠ, SŠ, ZŠ a MŠ Hradec Králové, Štefánikova 549 Rekonstrukce schodiště internát</v>
      </c>
      <c r="F7" s="232"/>
      <c r="G7" s="232"/>
      <c r="H7" s="232"/>
      <c r="L7" s="20"/>
    </row>
    <row r="8" spans="1:31" s="2" customFormat="1" ht="12" customHeight="1" hidden="1">
      <c r="A8" s="29"/>
      <c r="B8" s="30"/>
      <c r="C8" s="29"/>
      <c r="D8" s="26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209" t="s">
        <v>89</v>
      </c>
      <c r="F9" s="233"/>
      <c r="G9" s="233"/>
      <c r="H9" s="23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">
        <v>22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25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21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4" t="s">
        <v>28</v>
      </c>
      <c r="F18" s="29"/>
      <c r="G18" s="29"/>
      <c r="H18" s="29"/>
      <c r="I18" s="26" t="s">
        <v>24</v>
      </c>
      <c r="J18" s="24" t="s">
        <v>29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6" t="s">
        <v>30</v>
      </c>
      <c r="E20" s="29"/>
      <c r="F20" s="29"/>
      <c r="G20" s="29"/>
      <c r="H20" s="29"/>
      <c r="I20" s="26" t="s">
        <v>21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2"/>
      <c r="B27" s="93"/>
      <c r="C27" s="92"/>
      <c r="D27" s="92"/>
      <c r="E27" s="227" t="s">
        <v>1</v>
      </c>
      <c r="F27" s="227"/>
      <c r="G27" s="227"/>
      <c r="H27" s="22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5" t="s">
        <v>34</v>
      </c>
      <c r="E30" s="29"/>
      <c r="F30" s="29"/>
      <c r="G30" s="29"/>
      <c r="H30" s="29"/>
      <c r="I30" s="29"/>
      <c r="J30" s="68">
        <f>ROUND(J126,2)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6" t="s">
        <v>38</v>
      </c>
      <c r="E33" s="26" t="s">
        <v>39</v>
      </c>
      <c r="F33" s="97">
        <f>ROUND((SUM(BE126:BE160)),2)</f>
        <v>0</v>
      </c>
      <c r="G33" s="29"/>
      <c r="H33" s="29"/>
      <c r="I33" s="98">
        <v>0.21</v>
      </c>
      <c r="J33" s="97">
        <f>ROUND(((SUM(BE126:BE160))*I33),2)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40</v>
      </c>
      <c r="F34" s="97">
        <f>ROUND((SUM(BF126:BF160)),2)</f>
        <v>0</v>
      </c>
      <c r="G34" s="29"/>
      <c r="H34" s="29"/>
      <c r="I34" s="98">
        <v>0.15</v>
      </c>
      <c r="J34" s="97">
        <f>ROUND(((SUM(BF126:BF160))*I34),2)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7">
        <f>ROUND((SUM(BG126:BG160)),2)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7">
        <f>ROUND((SUM(BH126:BH160)),2)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7">
        <f>ROUND((SUM(BI126:BI160)),2)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29"/>
      <c r="B61" s="30"/>
      <c r="C61" s="29"/>
      <c r="D61" s="42" t="s">
        <v>49</v>
      </c>
      <c r="E61" s="32"/>
      <c r="F61" s="105" t="s">
        <v>50</v>
      </c>
      <c r="G61" s="42" t="s">
        <v>49</v>
      </c>
      <c r="H61" s="32"/>
      <c r="I61" s="32"/>
      <c r="J61" s="106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29"/>
      <c r="B76" s="30"/>
      <c r="C76" s="29"/>
      <c r="D76" s="42" t="s">
        <v>49</v>
      </c>
      <c r="E76" s="32"/>
      <c r="F76" s="105" t="s">
        <v>50</v>
      </c>
      <c r="G76" s="42" t="s">
        <v>49</v>
      </c>
      <c r="H76" s="32"/>
      <c r="I76" s="32"/>
      <c r="J76" s="106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hidden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ht="12" hidden="1"/>
    <row r="79" ht="12" hidden="1"/>
    <row r="80" ht="12" hidden="1"/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90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hidden="1">
      <c r="A85" s="29"/>
      <c r="B85" s="30"/>
      <c r="C85" s="29"/>
      <c r="D85" s="29"/>
      <c r="E85" s="231" t="str">
        <f>E7</f>
        <v>VOŠ, SŠ, ZŠ a MŠ Hradec Králové, Štefánikova 549 Rekonstrukce schodiště internát</v>
      </c>
      <c r="F85" s="232"/>
      <c r="G85" s="232"/>
      <c r="H85" s="23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09" t="str">
        <f>E9</f>
        <v>01 - Stavební úpravy 2ks vnějších 13 stup schodišť</v>
      </c>
      <c r="F87" s="233"/>
      <c r="G87" s="233"/>
      <c r="H87" s="23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>
        <f>IF(J12="","",J12)</f>
        <v>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20</v>
      </c>
      <c r="D91" s="29"/>
      <c r="E91" s="29"/>
      <c r="F91" s="24" t="str">
        <f>E15</f>
        <v>Vyšší odborná škola, Střední škola, Základní škola</v>
      </c>
      <c r="G91" s="29"/>
      <c r="H91" s="29"/>
      <c r="I91" s="26" t="s">
        <v>30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>STYLBAU, s.r.o.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7" t="s">
        <v>91</v>
      </c>
      <c r="D94" s="99"/>
      <c r="E94" s="99"/>
      <c r="F94" s="99"/>
      <c r="G94" s="99"/>
      <c r="H94" s="99"/>
      <c r="I94" s="99"/>
      <c r="J94" s="108" t="s">
        <v>92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9" t="s">
        <v>93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94</v>
      </c>
    </row>
    <row r="97" spans="2:12" s="9" customFormat="1" ht="24.95" customHeight="1" hidden="1">
      <c r="B97" s="110"/>
      <c r="D97" s="111" t="s">
        <v>95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10" customFormat="1" ht="19.9" customHeight="1" hidden="1">
      <c r="B98" s="114"/>
      <c r="D98" s="115" t="s">
        <v>96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10" customFormat="1" ht="19.9" customHeight="1" hidden="1">
      <c r="B99" s="114"/>
      <c r="D99" s="115" t="s">
        <v>97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12" s="10" customFormat="1" ht="19.9" customHeight="1" hidden="1">
      <c r="B100" s="114"/>
      <c r="D100" s="115" t="s">
        <v>98</v>
      </c>
      <c r="E100" s="116"/>
      <c r="F100" s="116"/>
      <c r="G100" s="116"/>
      <c r="H100" s="116"/>
      <c r="I100" s="116"/>
      <c r="J100" s="117">
        <f>J142</f>
        <v>0</v>
      </c>
      <c r="L100" s="114"/>
    </row>
    <row r="101" spans="2:12" s="10" customFormat="1" ht="19.9" customHeight="1" hidden="1">
      <c r="B101" s="114"/>
      <c r="D101" s="115" t="s">
        <v>99</v>
      </c>
      <c r="E101" s="116"/>
      <c r="F101" s="116"/>
      <c r="G101" s="116"/>
      <c r="H101" s="116"/>
      <c r="I101" s="116"/>
      <c r="J101" s="117">
        <f>J148</f>
        <v>0</v>
      </c>
      <c r="L101" s="114"/>
    </row>
    <row r="102" spans="2:12" s="10" customFormat="1" ht="19.9" customHeight="1" hidden="1">
      <c r="B102" s="114"/>
      <c r="D102" s="115" t="s">
        <v>100</v>
      </c>
      <c r="E102" s="116"/>
      <c r="F102" s="116"/>
      <c r="G102" s="116"/>
      <c r="H102" s="116"/>
      <c r="I102" s="116"/>
      <c r="J102" s="117">
        <f>J152</f>
        <v>0</v>
      </c>
      <c r="L102" s="114"/>
    </row>
    <row r="103" spans="2:12" s="9" customFormat="1" ht="24.95" customHeight="1" hidden="1">
      <c r="B103" s="110"/>
      <c r="D103" s="111" t="s">
        <v>101</v>
      </c>
      <c r="E103" s="112"/>
      <c r="F103" s="112"/>
      <c r="G103" s="112"/>
      <c r="H103" s="112"/>
      <c r="I103" s="112"/>
      <c r="J103" s="113">
        <f>J154</f>
        <v>0</v>
      </c>
      <c r="L103" s="110"/>
    </row>
    <row r="104" spans="2:12" s="10" customFormat="1" ht="19.9" customHeight="1" hidden="1">
      <c r="B104" s="114"/>
      <c r="D104" s="115" t="s">
        <v>102</v>
      </c>
      <c r="E104" s="116"/>
      <c r="F104" s="116"/>
      <c r="G104" s="116"/>
      <c r="H104" s="116"/>
      <c r="I104" s="116"/>
      <c r="J104" s="117">
        <f>J155</f>
        <v>0</v>
      </c>
      <c r="L104" s="114"/>
    </row>
    <row r="105" spans="2:12" s="9" customFormat="1" ht="24.95" customHeight="1" hidden="1">
      <c r="B105" s="110"/>
      <c r="D105" s="111" t="s">
        <v>103</v>
      </c>
      <c r="E105" s="112"/>
      <c r="F105" s="112"/>
      <c r="G105" s="112"/>
      <c r="H105" s="112"/>
      <c r="I105" s="112"/>
      <c r="J105" s="113">
        <f>J158</f>
        <v>0</v>
      </c>
      <c r="L105" s="110"/>
    </row>
    <row r="106" spans="2:12" s="10" customFormat="1" ht="19.9" customHeight="1" hidden="1">
      <c r="B106" s="114"/>
      <c r="D106" s="115" t="s">
        <v>104</v>
      </c>
      <c r="E106" s="116"/>
      <c r="F106" s="116"/>
      <c r="G106" s="116"/>
      <c r="H106" s="116"/>
      <c r="I106" s="116"/>
      <c r="J106" s="117">
        <f>J159</f>
        <v>0</v>
      </c>
      <c r="L106" s="114"/>
    </row>
    <row r="107" spans="1:31" s="2" customFormat="1" ht="21.75" customHeight="1" hidden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hidden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ht="12" hidden="1"/>
    <row r="110" ht="12" hidden="1"/>
    <row r="111" ht="12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21" t="s">
        <v>105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6.25" customHeight="1">
      <c r="A116" s="29"/>
      <c r="B116" s="30"/>
      <c r="C116" s="29"/>
      <c r="D116" s="29"/>
      <c r="E116" s="231" t="str">
        <f>E7</f>
        <v>VOŠ, SŠ, ZŠ a MŠ Hradec Králové, Štefánikova 549 Rekonstrukce schodiště internát</v>
      </c>
      <c r="F116" s="232"/>
      <c r="G116" s="232"/>
      <c r="H116" s="23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88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09" t="str">
        <f>E9</f>
        <v>01 - Stavební úpravy 2ks vnějších 13 stup schodišť</v>
      </c>
      <c r="F118" s="233"/>
      <c r="G118" s="233"/>
      <c r="H118" s="23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17</v>
      </c>
      <c r="D120" s="29"/>
      <c r="E120" s="29"/>
      <c r="F120" s="24" t="str">
        <f>F12</f>
        <v xml:space="preserve"> </v>
      </c>
      <c r="G120" s="29"/>
      <c r="H120" s="29"/>
      <c r="I120" s="26" t="s">
        <v>19</v>
      </c>
      <c r="J120" s="52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6" t="s">
        <v>20</v>
      </c>
      <c r="D122" s="29"/>
      <c r="E122" s="29"/>
      <c r="F122" s="24" t="str">
        <f>E15</f>
        <v>Vyšší odborná škola, Střední škola, Základní škola</v>
      </c>
      <c r="G122" s="29"/>
      <c r="H122" s="29"/>
      <c r="I122" s="26" t="s">
        <v>30</v>
      </c>
      <c r="J122" s="27" t="str">
        <f>E21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5.2" customHeight="1">
      <c r="A123" s="29"/>
      <c r="B123" s="30"/>
      <c r="C123" s="26" t="s">
        <v>26</v>
      </c>
      <c r="D123" s="29"/>
      <c r="E123" s="29"/>
      <c r="F123" s="24"/>
      <c r="G123" s="29"/>
      <c r="H123" s="29"/>
      <c r="I123" s="26" t="s">
        <v>32</v>
      </c>
      <c r="J123" s="27" t="str">
        <f>E24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1" customFormat="1" ht="29.25" customHeight="1">
      <c r="A125" s="118"/>
      <c r="B125" s="119"/>
      <c r="C125" s="120" t="s">
        <v>106</v>
      </c>
      <c r="D125" s="121" t="s">
        <v>59</v>
      </c>
      <c r="E125" s="121" t="s">
        <v>55</v>
      </c>
      <c r="F125" s="121" t="s">
        <v>56</v>
      </c>
      <c r="G125" s="121" t="s">
        <v>107</v>
      </c>
      <c r="H125" s="121" t="s">
        <v>108</v>
      </c>
      <c r="I125" s="121" t="s">
        <v>109</v>
      </c>
      <c r="J125" s="122" t="s">
        <v>92</v>
      </c>
      <c r="K125" s="123" t="s">
        <v>110</v>
      </c>
      <c r="L125" s="124"/>
      <c r="M125" s="59" t="s">
        <v>1</v>
      </c>
      <c r="N125" s="60" t="s">
        <v>38</v>
      </c>
      <c r="O125" s="60" t="s">
        <v>111</v>
      </c>
      <c r="P125" s="60" t="s">
        <v>112</v>
      </c>
      <c r="Q125" s="60" t="s">
        <v>113</v>
      </c>
      <c r="R125" s="60" t="s">
        <v>114</v>
      </c>
      <c r="S125" s="60" t="s">
        <v>115</v>
      </c>
      <c r="T125" s="61" t="s">
        <v>116</v>
      </c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</row>
    <row r="126" spans="1:63" s="2" customFormat="1" ht="22.9" customHeight="1">
      <c r="A126" s="29"/>
      <c r="B126" s="30"/>
      <c r="C126" s="66" t="s">
        <v>117</v>
      </c>
      <c r="D126" s="29"/>
      <c r="E126" s="29"/>
      <c r="F126" s="29"/>
      <c r="G126" s="29"/>
      <c r="H126" s="29"/>
      <c r="I126" s="29"/>
      <c r="J126" s="125">
        <f>BK126</f>
        <v>0</v>
      </c>
      <c r="K126" s="29"/>
      <c r="L126" s="30"/>
      <c r="M126" s="62"/>
      <c r="N126" s="53"/>
      <c r="O126" s="63"/>
      <c r="P126" s="126">
        <f>P127+P154+P158</f>
        <v>16.024743</v>
      </c>
      <c r="Q126" s="63"/>
      <c r="R126" s="126">
        <f>R127+R154+R158</f>
        <v>4.84600130168</v>
      </c>
      <c r="S126" s="63"/>
      <c r="T126" s="127">
        <f>T127+T154+T158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73</v>
      </c>
      <c r="AU126" s="17" t="s">
        <v>94</v>
      </c>
      <c r="BK126" s="128">
        <f>BK127+BK154+BK158</f>
        <v>0</v>
      </c>
    </row>
    <row r="127" spans="2:63" s="12" customFormat="1" ht="25.9" customHeight="1">
      <c r="B127" s="129"/>
      <c r="D127" s="130" t="s">
        <v>73</v>
      </c>
      <c r="E127" s="131" t="s">
        <v>118</v>
      </c>
      <c r="F127" s="131" t="s">
        <v>119</v>
      </c>
      <c r="J127" s="132">
        <f>BK127</f>
        <v>0</v>
      </c>
      <c r="L127" s="129"/>
      <c r="M127" s="133"/>
      <c r="N127" s="134"/>
      <c r="O127" s="134"/>
      <c r="P127" s="135">
        <f>P128+P134+P142+P148+P152</f>
        <v>16.024743</v>
      </c>
      <c r="Q127" s="134"/>
      <c r="R127" s="135">
        <f>R128+R134+R142+R148+R152</f>
        <v>4.84600130168</v>
      </c>
      <c r="S127" s="134"/>
      <c r="T127" s="136">
        <f>T128+T134+T142+T148+T152</f>
        <v>0</v>
      </c>
      <c r="AR127" s="130" t="s">
        <v>82</v>
      </c>
      <c r="AT127" s="137" t="s">
        <v>73</v>
      </c>
      <c r="AU127" s="137" t="s">
        <v>74</v>
      </c>
      <c r="AY127" s="130" t="s">
        <v>120</v>
      </c>
      <c r="BK127" s="138">
        <f>BK128+BK134+BK142+BK148+BK152</f>
        <v>0</v>
      </c>
    </row>
    <row r="128" spans="2:63" s="12" customFormat="1" ht="22.9" customHeight="1">
      <c r="B128" s="129"/>
      <c r="D128" s="130" t="s">
        <v>73</v>
      </c>
      <c r="E128" s="139" t="s">
        <v>82</v>
      </c>
      <c r="F128" s="139" t="s">
        <v>121</v>
      </c>
      <c r="J128" s="140">
        <f>BK128</f>
        <v>0</v>
      </c>
      <c r="L128" s="129"/>
      <c r="M128" s="133"/>
      <c r="N128" s="134"/>
      <c r="O128" s="134"/>
      <c r="P128" s="135">
        <f>SUM(P129:P133)</f>
        <v>8.562000000000001</v>
      </c>
      <c r="Q128" s="134"/>
      <c r="R128" s="135">
        <f>SUM(R129:R133)</f>
        <v>0</v>
      </c>
      <c r="S128" s="134"/>
      <c r="T128" s="136">
        <f>SUM(T129:T133)</f>
        <v>0</v>
      </c>
      <c r="AR128" s="130" t="s">
        <v>82</v>
      </c>
      <c r="AT128" s="137" t="s">
        <v>73</v>
      </c>
      <c r="AU128" s="137" t="s">
        <v>82</v>
      </c>
      <c r="AY128" s="130" t="s">
        <v>120</v>
      </c>
      <c r="BK128" s="138">
        <f>SUM(BK129:BK133)</f>
        <v>0</v>
      </c>
    </row>
    <row r="129" spans="1:65" s="2" customFormat="1" ht="24.2" customHeight="1">
      <c r="A129" s="29"/>
      <c r="B129" s="141"/>
      <c r="C129" s="142" t="s">
        <v>82</v>
      </c>
      <c r="D129" s="142" t="s">
        <v>122</v>
      </c>
      <c r="E129" s="143" t="s">
        <v>123</v>
      </c>
      <c r="F129" s="144" t="s">
        <v>124</v>
      </c>
      <c r="G129" s="145" t="s">
        <v>125</v>
      </c>
      <c r="H129" s="146">
        <v>3</v>
      </c>
      <c r="I129" s="147"/>
      <c r="J129" s="147">
        <f>ROUND(I129*H129,2)</f>
        <v>0</v>
      </c>
      <c r="K129" s="148"/>
      <c r="L129" s="30"/>
      <c r="M129" s="149" t="s">
        <v>1</v>
      </c>
      <c r="N129" s="150" t="s">
        <v>40</v>
      </c>
      <c r="O129" s="151">
        <v>2.222</v>
      </c>
      <c r="P129" s="151">
        <f>O129*H129</f>
        <v>6.666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126</v>
      </c>
      <c r="AT129" s="153" t="s">
        <v>122</v>
      </c>
      <c r="AU129" s="153" t="s">
        <v>127</v>
      </c>
      <c r="AY129" s="17" t="s">
        <v>120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7" t="s">
        <v>127</v>
      </c>
      <c r="BK129" s="154">
        <f>ROUND(I129*H129,2)</f>
        <v>0</v>
      </c>
      <c r="BL129" s="17" t="s">
        <v>126</v>
      </c>
      <c r="BM129" s="153" t="s">
        <v>128</v>
      </c>
    </row>
    <row r="130" spans="2:51" s="13" customFormat="1" ht="12">
      <c r="B130" s="155"/>
      <c r="D130" s="156" t="s">
        <v>129</v>
      </c>
      <c r="E130" s="157" t="s">
        <v>1</v>
      </c>
      <c r="F130" s="158" t="s">
        <v>130</v>
      </c>
      <c r="H130" s="157" t="s">
        <v>1</v>
      </c>
      <c r="L130" s="155"/>
      <c r="M130" s="159"/>
      <c r="N130" s="160"/>
      <c r="O130" s="160"/>
      <c r="P130" s="160"/>
      <c r="Q130" s="160"/>
      <c r="R130" s="160"/>
      <c r="S130" s="160"/>
      <c r="T130" s="161"/>
      <c r="AT130" s="157" t="s">
        <v>129</v>
      </c>
      <c r="AU130" s="157" t="s">
        <v>127</v>
      </c>
      <c r="AV130" s="13" t="s">
        <v>82</v>
      </c>
      <c r="AW130" s="13" t="s">
        <v>31</v>
      </c>
      <c r="AX130" s="13" t="s">
        <v>74</v>
      </c>
      <c r="AY130" s="157" t="s">
        <v>120</v>
      </c>
    </row>
    <row r="131" spans="2:51" s="14" customFormat="1" ht="12">
      <c r="B131" s="162"/>
      <c r="D131" s="156" t="s">
        <v>129</v>
      </c>
      <c r="E131" s="163" t="s">
        <v>1</v>
      </c>
      <c r="F131" s="164" t="s">
        <v>131</v>
      </c>
      <c r="H131" s="165">
        <v>3</v>
      </c>
      <c r="L131" s="162"/>
      <c r="M131" s="166"/>
      <c r="N131" s="167"/>
      <c r="O131" s="167"/>
      <c r="P131" s="167"/>
      <c r="Q131" s="167"/>
      <c r="R131" s="167"/>
      <c r="S131" s="167"/>
      <c r="T131" s="168"/>
      <c r="AT131" s="163" t="s">
        <v>129</v>
      </c>
      <c r="AU131" s="163" t="s">
        <v>127</v>
      </c>
      <c r="AV131" s="14" t="s">
        <v>127</v>
      </c>
      <c r="AW131" s="14" t="s">
        <v>31</v>
      </c>
      <c r="AX131" s="14" t="s">
        <v>82</v>
      </c>
      <c r="AY131" s="163" t="s">
        <v>120</v>
      </c>
    </row>
    <row r="132" spans="1:65" s="2" customFormat="1" ht="24.2" customHeight="1">
      <c r="A132" s="29"/>
      <c r="B132" s="141"/>
      <c r="C132" s="142" t="s">
        <v>127</v>
      </c>
      <c r="D132" s="142" t="s">
        <v>122</v>
      </c>
      <c r="E132" s="143" t="s">
        <v>132</v>
      </c>
      <c r="F132" s="144" t="s">
        <v>133</v>
      </c>
      <c r="G132" s="145" t="s">
        <v>125</v>
      </c>
      <c r="H132" s="146">
        <v>3</v>
      </c>
      <c r="I132" s="147"/>
      <c r="J132" s="147">
        <f>ROUND(I132*H132,2)</f>
        <v>0</v>
      </c>
      <c r="K132" s="148"/>
      <c r="L132" s="30"/>
      <c r="M132" s="149" t="s">
        <v>1</v>
      </c>
      <c r="N132" s="150" t="s">
        <v>40</v>
      </c>
      <c r="O132" s="151">
        <v>0.632</v>
      </c>
      <c r="P132" s="151">
        <f>O132*H132</f>
        <v>1.896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126</v>
      </c>
      <c r="AT132" s="153" t="s">
        <v>122</v>
      </c>
      <c r="AU132" s="153" t="s">
        <v>127</v>
      </c>
      <c r="AY132" s="17" t="s">
        <v>120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7" t="s">
        <v>127</v>
      </c>
      <c r="BK132" s="154">
        <f>ROUND(I132*H132,2)</f>
        <v>0</v>
      </c>
      <c r="BL132" s="17" t="s">
        <v>126</v>
      </c>
      <c r="BM132" s="153" t="s">
        <v>134</v>
      </c>
    </row>
    <row r="133" spans="1:65" s="2" customFormat="1" ht="16.5" customHeight="1">
      <c r="A133" s="29"/>
      <c r="B133" s="141"/>
      <c r="C133" s="142" t="s">
        <v>135</v>
      </c>
      <c r="D133" s="142" t="s">
        <v>122</v>
      </c>
      <c r="E133" s="143" t="s">
        <v>136</v>
      </c>
      <c r="F133" s="144" t="s">
        <v>137</v>
      </c>
      <c r="G133" s="145" t="s">
        <v>138</v>
      </c>
      <c r="H133" s="146">
        <v>2</v>
      </c>
      <c r="I133" s="147"/>
      <c r="J133" s="147">
        <f>ROUND(I133*H133,2)</f>
        <v>0</v>
      </c>
      <c r="K133" s="148"/>
      <c r="L133" s="30"/>
      <c r="M133" s="149" t="s">
        <v>1</v>
      </c>
      <c r="N133" s="150" t="s">
        <v>40</v>
      </c>
      <c r="O133" s="151">
        <v>0</v>
      </c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126</v>
      </c>
      <c r="AT133" s="153" t="s">
        <v>122</v>
      </c>
      <c r="AU133" s="153" t="s">
        <v>127</v>
      </c>
      <c r="AY133" s="17" t="s">
        <v>120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7" t="s">
        <v>127</v>
      </c>
      <c r="BK133" s="154">
        <f>ROUND(I133*H133,2)</f>
        <v>0</v>
      </c>
      <c r="BL133" s="17" t="s">
        <v>126</v>
      </c>
      <c r="BM133" s="153" t="s">
        <v>139</v>
      </c>
    </row>
    <row r="134" spans="2:63" s="12" customFormat="1" ht="22.9" customHeight="1">
      <c r="B134" s="129"/>
      <c r="D134" s="130" t="s">
        <v>73</v>
      </c>
      <c r="E134" s="139" t="s">
        <v>127</v>
      </c>
      <c r="F134" s="139" t="s">
        <v>140</v>
      </c>
      <c r="J134" s="140">
        <f>BK134</f>
        <v>0</v>
      </c>
      <c r="L134" s="129"/>
      <c r="M134" s="133"/>
      <c r="N134" s="134"/>
      <c r="O134" s="134"/>
      <c r="P134" s="135">
        <f>SUM(P135:P141)</f>
        <v>3.435717</v>
      </c>
      <c r="Q134" s="134"/>
      <c r="R134" s="135">
        <f>SUM(R135:R141)</f>
        <v>4.84600130168</v>
      </c>
      <c r="S134" s="134"/>
      <c r="T134" s="136">
        <f>SUM(T135:T141)</f>
        <v>0</v>
      </c>
      <c r="AR134" s="130" t="s">
        <v>82</v>
      </c>
      <c r="AT134" s="137" t="s">
        <v>73</v>
      </c>
      <c r="AU134" s="137" t="s">
        <v>82</v>
      </c>
      <c r="AY134" s="130" t="s">
        <v>120</v>
      </c>
      <c r="BK134" s="138">
        <f>SUM(BK135:BK141)</f>
        <v>0</v>
      </c>
    </row>
    <row r="135" spans="1:65" s="2" customFormat="1" ht="16.5" customHeight="1">
      <c r="A135" s="29"/>
      <c r="B135" s="141"/>
      <c r="C135" s="142" t="s">
        <v>126</v>
      </c>
      <c r="D135" s="142" t="s">
        <v>122</v>
      </c>
      <c r="E135" s="143" t="s">
        <v>141</v>
      </c>
      <c r="F135" s="144" t="s">
        <v>142</v>
      </c>
      <c r="G135" s="145" t="s">
        <v>125</v>
      </c>
      <c r="H135" s="146">
        <v>1.92</v>
      </c>
      <c r="I135" s="147"/>
      <c r="J135" s="147">
        <f>ROUND(I135*H135,2)</f>
        <v>0</v>
      </c>
      <c r="K135" s="148"/>
      <c r="L135" s="30"/>
      <c r="M135" s="149" t="s">
        <v>1</v>
      </c>
      <c r="N135" s="150" t="s">
        <v>40</v>
      </c>
      <c r="O135" s="151">
        <v>0.584</v>
      </c>
      <c r="P135" s="151">
        <f>O135*H135</f>
        <v>1.1212799999999998</v>
      </c>
      <c r="Q135" s="151">
        <v>2.501872204</v>
      </c>
      <c r="R135" s="151">
        <f>Q135*H135</f>
        <v>4.80359463168</v>
      </c>
      <c r="S135" s="151">
        <v>0</v>
      </c>
      <c r="T135" s="15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126</v>
      </c>
      <c r="AT135" s="153" t="s">
        <v>122</v>
      </c>
      <c r="AU135" s="153" t="s">
        <v>127</v>
      </c>
      <c r="AY135" s="17" t="s">
        <v>120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7" t="s">
        <v>127</v>
      </c>
      <c r="BK135" s="154">
        <f>ROUND(I135*H135,2)</f>
        <v>0</v>
      </c>
      <c r="BL135" s="17" t="s">
        <v>126</v>
      </c>
      <c r="BM135" s="153" t="s">
        <v>143</v>
      </c>
    </row>
    <row r="136" spans="2:51" s="14" customFormat="1" ht="12">
      <c r="B136" s="162"/>
      <c r="D136" s="156" t="s">
        <v>129</v>
      </c>
      <c r="E136" s="163" t="s">
        <v>1</v>
      </c>
      <c r="F136" s="164" t="s">
        <v>144</v>
      </c>
      <c r="H136" s="165">
        <v>1.92</v>
      </c>
      <c r="L136" s="162"/>
      <c r="M136" s="166"/>
      <c r="N136" s="167"/>
      <c r="O136" s="167"/>
      <c r="P136" s="167"/>
      <c r="Q136" s="167"/>
      <c r="R136" s="167"/>
      <c r="S136" s="167"/>
      <c r="T136" s="168"/>
      <c r="AT136" s="163" t="s">
        <v>129</v>
      </c>
      <c r="AU136" s="163" t="s">
        <v>127</v>
      </c>
      <c r="AV136" s="14" t="s">
        <v>127</v>
      </c>
      <c r="AW136" s="14" t="s">
        <v>31</v>
      </c>
      <c r="AX136" s="14" t="s">
        <v>82</v>
      </c>
      <c r="AY136" s="163" t="s">
        <v>120</v>
      </c>
    </row>
    <row r="137" spans="1:65" s="2" customFormat="1" ht="16.5" customHeight="1">
      <c r="A137" s="29"/>
      <c r="B137" s="141"/>
      <c r="C137" s="142" t="s">
        <v>145</v>
      </c>
      <c r="D137" s="142" t="s">
        <v>122</v>
      </c>
      <c r="E137" s="143" t="s">
        <v>146</v>
      </c>
      <c r="F137" s="144" t="s">
        <v>147</v>
      </c>
      <c r="G137" s="145" t="s">
        <v>148</v>
      </c>
      <c r="H137" s="146">
        <v>5.2</v>
      </c>
      <c r="I137" s="147"/>
      <c r="J137" s="147">
        <f>ROUND(I137*H137,2)</f>
        <v>0</v>
      </c>
      <c r="K137" s="148"/>
      <c r="L137" s="30"/>
      <c r="M137" s="149" t="s">
        <v>1</v>
      </c>
      <c r="N137" s="150" t="s">
        <v>40</v>
      </c>
      <c r="O137" s="151">
        <v>0.274</v>
      </c>
      <c r="P137" s="151">
        <f>O137*H137</f>
        <v>1.4248</v>
      </c>
      <c r="Q137" s="151">
        <v>0.0026369</v>
      </c>
      <c r="R137" s="151">
        <f>Q137*H137</f>
        <v>0.013711880000000001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126</v>
      </c>
      <c r="AT137" s="153" t="s">
        <v>122</v>
      </c>
      <c r="AU137" s="153" t="s">
        <v>127</v>
      </c>
      <c r="AY137" s="17" t="s">
        <v>120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7" t="s">
        <v>127</v>
      </c>
      <c r="BK137" s="154">
        <f>ROUND(I137*H137,2)</f>
        <v>0</v>
      </c>
      <c r="BL137" s="17" t="s">
        <v>126</v>
      </c>
      <c r="BM137" s="153" t="s">
        <v>149</v>
      </c>
    </row>
    <row r="138" spans="2:51" s="14" customFormat="1" ht="12">
      <c r="B138" s="162"/>
      <c r="D138" s="156" t="s">
        <v>129</v>
      </c>
      <c r="E138" s="163" t="s">
        <v>1</v>
      </c>
      <c r="F138" s="164" t="s">
        <v>150</v>
      </c>
      <c r="H138" s="165">
        <v>5.2</v>
      </c>
      <c r="L138" s="162"/>
      <c r="M138" s="166"/>
      <c r="N138" s="167"/>
      <c r="O138" s="167"/>
      <c r="P138" s="167"/>
      <c r="Q138" s="167"/>
      <c r="R138" s="167"/>
      <c r="S138" s="167"/>
      <c r="T138" s="168"/>
      <c r="AT138" s="163" t="s">
        <v>129</v>
      </c>
      <c r="AU138" s="163" t="s">
        <v>127</v>
      </c>
      <c r="AV138" s="14" t="s">
        <v>127</v>
      </c>
      <c r="AW138" s="14" t="s">
        <v>31</v>
      </c>
      <c r="AX138" s="14" t="s">
        <v>82</v>
      </c>
      <c r="AY138" s="163" t="s">
        <v>120</v>
      </c>
    </row>
    <row r="139" spans="1:65" s="2" customFormat="1" ht="16.5" customHeight="1">
      <c r="A139" s="29"/>
      <c r="B139" s="141"/>
      <c r="C139" s="142" t="s">
        <v>151</v>
      </c>
      <c r="D139" s="142" t="s">
        <v>122</v>
      </c>
      <c r="E139" s="143" t="s">
        <v>152</v>
      </c>
      <c r="F139" s="144" t="s">
        <v>153</v>
      </c>
      <c r="G139" s="145" t="s">
        <v>148</v>
      </c>
      <c r="H139" s="146">
        <v>5.2</v>
      </c>
      <c r="I139" s="147"/>
      <c r="J139" s="147">
        <f>ROUND(I139*H139,2)</f>
        <v>0</v>
      </c>
      <c r="K139" s="148"/>
      <c r="L139" s="30"/>
      <c r="M139" s="149" t="s">
        <v>1</v>
      </c>
      <c r="N139" s="150" t="s">
        <v>40</v>
      </c>
      <c r="O139" s="151">
        <v>0.092</v>
      </c>
      <c r="P139" s="151">
        <f>O139*H139</f>
        <v>0.4784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126</v>
      </c>
      <c r="AT139" s="153" t="s">
        <v>122</v>
      </c>
      <c r="AU139" s="153" t="s">
        <v>127</v>
      </c>
      <c r="AY139" s="17" t="s">
        <v>120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7" t="s">
        <v>127</v>
      </c>
      <c r="BK139" s="154">
        <f>ROUND(I139*H139,2)</f>
        <v>0</v>
      </c>
      <c r="BL139" s="17" t="s">
        <v>126</v>
      </c>
      <c r="BM139" s="153" t="s">
        <v>154</v>
      </c>
    </row>
    <row r="140" spans="1:65" s="2" customFormat="1" ht="16.5" customHeight="1">
      <c r="A140" s="29"/>
      <c r="B140" s="141"/>
      <c r="C140" s="142" t="s">
        <v>155</v>
      </c>
      <c r="D140" s="142" t="s">
        <v>122</v>
      </c>
      <c r="E140" s="143" t="s">
        <v>156</v>
      </c>
      <c r="F140" s="144" t="s">
        <v>157</v>
      </c>
      <c r="G140" s="145" t="s">
        <v>158</v>
      </c>
      <c r="H140" s="146">
        <v>0.027</v>
      </c>
      <c r="I140" s="147"/>
      <c r="J140" s="147">
        <f>ROUND(I140*H140,2)</f>
        <v>0</v>
      </c>
      <c r="K140" s="148"/>
      <c r="L140" s="30"/>
      <c r="M140" s="149" t="s">
        <v>1</v>
      </c>
      <c r="N140" s="150" t="s">
        <v>40</v>
      </c>
      <c r="O140" s="151">
        <v>15.231</v>
      </c>
      <c r="P140" s="151">
        <f>O140*H140</f>
        <v>0.411237</v>
      </c>
      <c r="Q140" s="151">
        <v>1.06277</v>
      </c>
      <c r="R140" s="151">
        <f>Q140*H140</f>
        <v>0.028694789999999998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126</v>
      </c>
      <c r="AT140" s="153" t="s">
        <v>122</v>
      </c>
      <c r="AU140" s="153" t="s">
        <v>127</v>
      </c>
      <c r="AY140" s="17" t="s">
        <v>120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127</v>
      </c>
      <c r="BK140" s="154">
        <f>ROUND(I140*H140,2)</f>
        <v>0</v>
      </c>
      <c r="BL140" s="17" t="s">
        <v>126</v>
      </c>
      <c r="BM140" s="153" t="s">
        <v>159</v>
      </c>
    </row>
    <row r="141" spans="2:51" s="14" customFormat="1" ht="12">
      <c r="B141" s="162"/>
      <c r="D141" s="156" t="s">
        <v>129</v>
      </c>
      <c r="E141" s="163" t="s">
        <v>1</v>
      </c>
      <c r="F141" s="164" t="s">
        <v>160</v>
      </c>
      <c r="H141" s="165">
        <v>0.027</v>
      </c>
      <c r="L141" s="162"/>
      <c r="M141" s="166"/>
      <c r="N141" s="167"/>
      <c r="O141" s="167"/>
      <c r="P141" s="167"/>
      <c r="Q141" s="167"/>
      <c r="R141" s="167"/>
      <c r="S141" s="167"/>
      <c r="T141" s="168"/>
      <c r="AT141" s="163" t="s">
        <v>129</v>
      </c>
      <c r="AU141" s="163" t="s">
        <v>127</v>
      </c>
      <c r="AV141" s="14" t="s">
        <v>127</v>
      </c>
      <c r="AW141" s="14" t="s">
        <v>31</v>
      </c>
      <c r="AX141" s="14" t="s">
        <v>82</v>
      </c>
      <c r="AY141" s="163" t="s">
        <v>120</v>
      </c>
    </row>
    <row r="142" spans="2:63" s="12" customFormat="1" ht="22.9" customHeight="1">
      <c r="B142" s="129"/>
      <c r="D142" s="130" t="s">
        <v>73</v>
      </c>
      <c r="E142" s="139" t="s">
        <v>126</v>
      </c>
      <c r="F142" s="139" t="s">
        <v>161</v>
      </c>
      <c r="J142" s="140">
        <f>BK142</f>
        <v>0</v>
      </c>
      <c r="L142" s="129"/>
      <c r="M142" s="133"/>
      <c r="N142" s="134"/>
      <c r="O142" s="134"/>
      <c r="P142" s="135">
        <f>SUM(P143:P147)</f>
        <v>0</v>
      </c>
      <c r="Q142" s="134"/>
      <c r="R142" s="135">
        <f>SUM(R143:R147)</f>
        <v>0</v>
      </c>
      <c r="S142" s="134"/>
      <c r="T142" s="136">
        <f>SUM(T143:T147)</f>
        <v>0</v>
      </c>
      <c r="AR142" s="130" t="s">
        <v>82</v>
      </c>
      <c r="AT142" s="137" t="s">
        <v>73</v>
      </c>
      <c r="AU142" s="137" t="s">
        <v>82</v>
      </c>
      <c r="AY142" s="130" t="s">
        <v>120</v>
      </c>
      <c r="BK142" s="138">
        <f>SUM(BK143:BK147)</f>
        <v>0</v>
      </c>
    </row>
    <row r="143" spans="1:65" s="2" customFormat="1" ht="16.5" customHeight="1">
      <c r="A143" s="29"/>
      <c r="B143" s="141"/>
      <c r="C143" s="142" t="s">
        <v>162</v>
      </c>
      <c r="D143" s="142" t="s">
        <v>122</v>
      </c>
      <c r="E143" s="143" t="s">
        <v>163</v>
      </c>
      <c r="F143" s="144" t="s">
        <v>164</v>
      </c>
      <c r="G143" s="145" t="s">
        <v>138</v>
      </c>
      <c r="H143" s="146">
        <v>2</v>
      </c>
      <c r="I143" s="147"/>
      <c r="J143" s="147">
        <f>ROUND(I143*H143,2)</f>
        <v>0</v>
      </c>
      <c r="K143" s="148"/>
      <c r="L143" s="30"/>
      <c r="M143" s="149" t="s">
        <v>1</v>
      </c>
      <c r="N143" s="150" t="s">
        <v>40</v>
      </c>
      <c r="O143" s="151">
        <v>0</v>
      </c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126</v>
      </c>
      <c r="AT143" s="153" t="s">
        <v>122</v>
      </c>
      <c r="AU143" s="153" t="s">
        <v>127</v>
      </c>
      <c r="AY143" s="17" t="s">
        <v>120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127</v>
      </c>
      <c r="BK143" s="154">
        <f>ROUND(I143*H143,2)</f>
        <v>0</v>
      </c>
      <c r="BL143" s="17" t="s">
        <v>126</v>
      </c>
      <c r="BM143" s="153" t="s">
        <v>165</v>
      </c>
    </row>
    <row r="144" spans="1:47" s="2" customFormat="1" ht="19.5">
      <c r="A144" s="29"/>
      <c r="B144" s="30"/>
      <c r="C144" s="29"/>
      <c r="D144" s="156" t="s">
        <v>166</v>
      </c>
      <c r="E144" s="29"/>
      <c r="F144" s="169" t="s">
        <v>167</v>
      </c>
      <c r="G144" s="29"/>
      <c r="H144" s="29"/>
      <c r="I144" s="29"/>
      <c r="J144" s="29"/>
      <c r="K144" s="29"/>
      <c r="L144" s="30"/>
      <c r="M144" s="170"/>
      <c r="N144" s="171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166</v>
      </c>
      <c r="AU144" s="17" t="s">
        <v>127</v>
      </c>
    </row>
    <row r="145" spans="1:65" s="2" customFormat="1" ht="24.2" customHeight="1">
      <c r="A145" s="29"/>
      <c r="B145" s="141"/>
      <c r="C145" s="172" t="s">
        <v>168</v>
      </c>
      <c r="D145" s="172" t="s">
        <v>169</v>
      </c>
      <c r="E145" s="173" t="s">
        <v>170</v>
      </c>
      <c r="F145" s="174" t="s">
        <v>171</v>
      </c>
      <c r="G145" s="175" t="s">
        <v>138</v>
      </c>
      <c r="H145" s="176">
        <v>2</v>
      </c>
      <c r="I145" s="177"/>
      <c r="J145" s="177">
        <f>ROUND(I145*H145,2)</f>
        <v>0</v>
      </c>
      <c r="K145" s="178"/>
      <c r="L145" s="179"/>
      <c r="M145" s="180" t="s">
        <v>1</v>
      </c>
      <c r="N145" s="181" t="s">
        <v>40</v>
      </c>
      <c r="O145" s="151">
        <v>0</v>
      </c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162</v>
      </c>
      <c r="AT145" s="153" t="s">
        <v>169</v>
      </c>
      <c r="AU145" s="153" t="s">
        <v>127</v>
      </c>
      <c r="AY145" s="17" t="s">
        <v>120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127</v>
      </c>
      <c r="BK145" s="154">
        <f>ROUND(I145*H145,2)</f>
        <v>0</v>
      </c>
      <c r="BL145" s="17" t="s">
        <v>126</v>
      </c>
      <c r="BM145" s="153" t="s">
        <v>172</v>
      </c>
    </row>
    <row r="146" spans="1:65" s="2" customFormat="1" ht="16.5" customHeight="1">
      <c r="A146" s="29"/>
      <c r="B146" s="141"/>
      <c r="C146" s="142" t="s">
        <v>173</v>
      </c>
      <c r="D146" s="142" t="s">
        <v>122</v>
      </c>
      <c r="E146" s="143" t="s">
        <v>174</v>
      </c>
      <c r="F146" s="144" t="s">
        <v>175</v>
      </c>
      <c r="G146" s="145" t="s">
        <v>176</v>
      </c>
      <c r="H146" s="146">
        <v>1</v>
      </c>
      <c r="I146" s="147"/>
      <c r="J146" s="147">
        <f>ROUND(I146*H146,2)</f>
        <v>0</v>
      </c>
      <c r="K146" s="148"/>
      <c r="L146" s="30"/>
      <c r="M146" s="149" t="s">
        <v>1</v>
      </c>
      <c r="N146" s="150" t="s">
        <v>40</v>
      </c>
      <c r="O146" s="151">
        <v>0</v>
      </c>
      <c r="P146" s="151">
        <f>O146*H146</f>
        <v>0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126</v>
      </c>
      <c r="AT146" s="153" t="s">
        <v>122</v>
      </c>
      <c r="AU146" s="153" t="s">
        <v>127</v>
      </c>
      <c r="AY146" s="17" t="s">
        <v>120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127</v>
      </c>
      <c r="BK146" s="154">
        <f>ROUND(I146*H146,2)</f>
        <v>0</v>
      </c>
      <c r="BL146" s="17" t="s">
        <v>126</v>
      </c>
      <c r="BM146" s="153" t="s">
        <v>177</v>
      </c>
    </row>
    <row r="147" spans="1:65" s="2" customFormat="1" ht="16.5" customHeight="1">
      <c r="A147" s="29"/>
      <c r="B147" s="141"/>
      <c r="C147" s="142" t="s">
        <v>178</v>
      </c>
      <c r="D147" s="142" t="s">
        <v>122</v>
      </c>
      <c r="E147" s="143" t="s">
        <v>179</v>
      </c>
      <c r="F147" s="144" t="s">
        <v>180</v>
      </c>
      <c r="G147" s="145" t="s">
        <v>176</v>
      </c>
      <c r="H147" s="146">
        <v>1</v>
      </c>
      <c r="I147" s="147"/>
      <c r="J147" s="147">
        <f>ROUND(I147*H147,2)</f>
        <v>0</v>
      </c>
      <c r="K147" s="148"/>
      <c r="L147" s="30"/>
      <c r="M147" s="149" t="s">
        <v>1</v>
      </c>
      <c r="N147" s="150" t="s">
        <v>40</v>
      </c>
      <c r="O147" s="151">
        <v>0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126</v>
      </c>
      <c r="AT147" s="153" t="s">
        <v>122</v>
      </c>
      <c r="AU147" s="153" t="s">
        <v>127</v>
      </c>
      <c r="AY147" s="17" t="s">
        <v>120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127</v>
      </c>
      <c r="BK147" s="154">
        <f>ROUND(I147*H147,2)</f>
        <v>0</v>
      </c>
      <c r="BL147" s="17" t="s">
        <v>126</v>
      </c>
      <c r="BM147" s="153" t="s">
        <v>181</v>
      </c>
    </row>
    <row r="148" spans="2:63" s="12" customFormat="1" ht="22.9" customHeight="1">
      <c r="B148" s="129"/>
      <c r="D148" s="130" t="s">
        <v>73</v>
      </c>
      <c r="E148" s="139" t="s">
        <v>168</v>
      </c>
      <c r="F148" s="139" t="s">
        <v>182</v>
      </c>
      <c r="J148" s="140">
        <f>BK148</f>
        <v>0</v>
      </c>
      <c r="L148" s="129"/>
      <c r="M148" s="133"/>
      <c r="N148" s="134"/>
      <c r="O148" s="134"/>
      <c r="P148" s="135">
        <f>SUM(P149:P151)</f>
        <v>0</v>
      </c>
      <c r="Q148" s="134"/>
      <c r="R148" s="135">
        <f>SUM(R149:R151)</f>
        <v>0</v>
      </c>
      <c r="S148" s="134"/>
      <c r="T148" s="136">
        <f>SUM(T149:T151)</f>
        <v>0</v>
      </c>
      <c r="AR148" s="130" t="s">
        <v>82</v>
      </c>
      <c r="AT148" s="137" t="s">
        <v>73</v>
      </c>
      <c r="AU148" s="137" t="s">
        <v>82</v>
      </c>
      <c r="AY148" s="130" t="s">
        <v>120</v>
      </c>
      <c r="BK148" s="138">
        <f>SUM(BK149:BK151)</f>
        <v>0</v>
      </c>
    </row>
    <row r="149" spans="1:65" s="2" customFormat="1" ht="16.5" customHeight="1">
      <c r="A149" s="29"/>
      <c r="B149" s="141"/>
      <c r="C149" s="142" t="s">
        <v>183</v>
      </c>
      <c r="D149" s="142" t="s">
        <v>122</v>
      </c>
      <c r="E149" s="143" t="s">
        <v>184</v>
      </c>
      <c r="F149" s="144" t="s">
        <v>185</v>
      </c>
      <c r="G149" s="145" t="s">
        <v>186</v>
      </c>
      <c r="H149" s="146">
        <v>2</v>
      </c>
      <c r="I149" s="147"/>
      <c r="J149" s="147">
        <f>ROUND(I149*H149,2)</f>
        <v>0</v>
      </c>
      <c r="K149" s="148"/>
      <c r="L149" s="30"/>
      <c r="M149" s="149" t="s">
        <v>1</v>
      </c>
      <c r="N149" s="150" t="s">
        <v>40</v>
      </c>
      <c r="O149" s="151">
        <v>0</v>
      </c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126</v>
      </c>
      <c r="AT149" s="153" t="s">
        <v>122</v>
      </c>
      <c r="AU149" s="153" t="s">
        <v>127</v>
      </c>
      <c r="AY149" s="17" t="s">
        <v>120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127</v>
      </c>
      <c r="BK149" s="154">
        <f>ROUND(I149*H149,2)</f>
        <v>0</v>
      </c>
      <c r="BL149" s="17" t="s">
        <v>126</v>
      </c>
      <c r="BM149" s="153" t="s">
        <v>187</v>
      </c>
    </row>
    <row r="150" spans="1:65" s="2" customFormat="1" ht="16.5" customHeight="1">
      <c r="A150" s="29"/>
      <c r="B150" s="141"/>
      <c r="C150" s="142" t="s">
        <v>188</v>
      </c>
      <c r="D150" s="142" t="s">
        <v>122</v>
      </c>
      <c r="E150" s="143" t="s">
        <v>189</v>
      </c>
      <c r="F150" s="144" t="s">
        <v>190</v>
      </c>
      <c r="G150" s="145" t="s">
        <v>191</v>
      </c>
      <c r="H150" s="146">
        <v>4</v>
      </c>
      <c r="I150" s="147"/>
      <c r="J150" s="147">
        <f>ROUND(I150*H150,2)</f>
        <v>0</v>
      </c>
      <c r="K150" s="148"/>
      <c r="L150" s="30"/>
      <c r="M150" s="149" t="s">
        <v>1</v>
      </c>
      <c r="N150" s="150" t="s">
        <v>40</v>
      </c>
      <c r="O150" s="151">
        <v>0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126</v>
      </c>
      <c r="AT150" s="153" t="s">
        <v>122</v>
      </c>
      <c r="AU150" s="153" t="s">
        <v>127</v>
      </c>
      <c r="AY150" s="17" t="s">
        <v>120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127</v>
      </c>
      <c r="BK150" s="154">
        <f>ROUND(I150*H150,2)</f>
        <v>0</v>
      </c>
      <c r="BL150" s="17" t="s">
        <v>126</v>
      </c>
      <c r="BM150" s="153" t="s">
        <v>192</v>
      </c>
    </row>
    <row r="151" spans="1:65" s="2" customFormat="1" ht="16.5" customHeight="1">
      <c r="A151" s="29"/>
      <c r="B151" s="141"/>
      <c r="C151" s="142" t="s">
        <v>193</v>
      </c>
      <c r="D151" s="142" t="s">
        <v>122</v>
      </c>
      <c r="E151" s="143" t="s">
        <v>194</v>
      </c>
      <c r="F151" s="144" t="s">
        <v>195</v>
      </c>
      <c r="G151" s="145" t="s">
        <v>186</v>
      </c>
      <c r="H151" s="146">
        <v>2</v>
      </c>
      <c r="I151" s="147"/>
      <c r="J151" s="147">
        <f>ROUND(I151*H151,2)</f>
        <v>0</v>
      </c>
      <c r="K151" s="148"/>
      <c r="L151" s="30"/>
      <c r="M151" s="149" t="s">
        <v>1</v>
      </c>
      <c r="N151" s="150" t="s">
        <v>40</v>
      </c>
      <c r="O151" s="151">
        <v>0</v>
      </c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126</v>
      </c>
      <c r="AT151" s="153" t="s">
        <v>122</v>
      </c>
      <c r="AU151" s="153" t="s">
        <v>127</v>
      </c>
      <c r="AY151" s="17" t="s">
        <v>120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127</v>
      </c>
      <c r="BK151" s="154">
        <f>ROUND(I151*H151,2)</f>
        <v>0</v>
      </c>
      <c r="BL151" s="17" t="s">
        <v>126</v>
      </c>
      <c r="BM151" s="153" t="s">
        <v>196</v>
      </c>
    </row>
    <row r="152" spans="2:63" s="12" customFormat="1" ht="22.9" customHeight="1">
      <c r="B152" s="129"/>
      <c r="D152" s="130" t="s">
        <v>73</v>
      </c>
      <c r="E152" s="139" t="s">
        <v>197</v>
      </c>
      <c r="F152" s="139" t="s">
        <v>198</v>
      </c>
      <c r="J152" s="140">
        <f>BK152</f>
        <v>0</v>
      </c>
      <c r="L152" s="129"/>
      <c r="M152" s="133"/>
      <c r="N152" s="134"/>
      <c r="O152" s="134"/>
      <c r="P152" s="135">
        <f>P153</f>
        <v>4.027026</v>
      </c>
      <c r="Q152" s="134"/>
      <c r="R152" s="135">
        <f>R153</f>
        <v>0</v>
      </c>
      <c r="S152" s="134"/>
      <c r="T152" s="136">
        <f>T153</f>
        <v>0</v>
      </c>
      <c r="AR152" s="130" t="s">
        <v>82</v>
      </c>
      <c r="AT152" s="137" t="s">
        <v>73</v>
      </c>
      <c r="AU152" s="137" t="s">
        <v>82</v>
      </c>
      <c r="AY152" s="130" t="s">
        <v>120</v>
      </c>
      <c r="BK152" s="138">
        <f>BK153</f>
        <v>0</v>
      </c>
    </row>
    <row r="153" spans="1:65" s="2" customFormat="1" ht="16.5" customHeight="1">
      <c r="A153" s="29"/>
      <c r="B153" s="141"/>
      <c r="C153" s="142" t="s">
        <v>8</v>
      </c>
      <c r="D153" s="142" t="s">
        <v>122</v>
      </c>
      <c r="E153" s="143" t="s">
        <v>199</v>
      </c>
      <c r="F153" s="144" t="s">
        <v>200</v>
      </c>
      <c r="G153" s="145" t="s">
        <v>158</v>
      </c>
      <c r="H153" s="146">
        <v>4.846</v>
      </c>
      <c r="I153" s="147"/>
      <c r="J153" s="147">
        <f>ROUND(I153*H153,2)</f>
        <v>0</v>
      </c>
      <c r="K153" s="148"/>
      <c r="L153" s="30"/>
      <c r="M153" s="149" t="s">
        <v>1</v>
      </c>
      <c r="N153" s="150" t="s">
        <v>40</v>
      </c>
      <c r="O153" s="151">
        <v>0.831</v>
      </c>
      <c r="P153" s="151">
        <f>O153*H153</f>
        <v>4.027026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126</v>
      </c>
      <c r="AT153" s="153" t="s">
        <v>122</v>
      </c>
      <c r="AU153" s="153" t="s">
        <v>127</v>
      </c>
      <c r="AY153" s="17" t="s">
        <v>120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127</v>
      </c>
      <c r="BK153" s="154">
        <f>ROUND(I153*H153,2)</f>
        <v>0</v>
      </c>
      <c r="BL153" s="17" t="s">
        <v>126</v>
      </c>
      <c r="BM153" s="153" t="s">
        <v>201</v>
      </c>
    </row>
    <row r="154" spans="2:63" s="12" customFormat="1" ht="25.9" customHeight="1">
      <c r="B154" s="129"/>
      <c r="D154" s="130" t="s">
        <v>73</v>
      </c>
      <c r="E154" s="131" t="s">
        <v>202</v>
      </c>
      <c r="F154" s="131" t="s">
        <v>203</v>
      </c>
      <c r="J154" s="132">
        <f>BK154</f>
        <v>0</v>
      </c>
      <c r="L154" s="129"/>
      <c r="M154" s="133"/>
      <c r="N154" s="134"/>
      <c r="O154" s="134"/>
      <c r="P154" s="135">
        <f>P155</f>
        <v>0</v>
      </c>
      <c r="Q154" s="134"/>
      <c r="R154" s="135">
        <f>R155</f>
        <v>0</v>
      </c>
      <c r="S154" s="134"/>
      <c r="T154" s="136">
        <f>T155</f>
        <v>0</v>
      </c>
      <c r="AR154" s="130" t="s">
        <v>127</v>
      </c>
      <c r="AT154" s="137" t="s">
        <v>73</v>
      </c>
      <c r="AU154" s="137" t="s">
        <v>74</v>
      </c>
      <c r="AY154" s="130" t="s">
        <v>120</v>
      </c>
      <c r="BK154" s="138">
        <f>BK155</f>
        <v>0</v>
      </c>
    </row>
    <row r="155" spans="2:63" s="12" customFormat="1" ht="22.9" customHeight="1">
      <c r="B155" s="129"/>
      <c r="D155" s="130" t="s">
        <v>73</v>
      </c>
      <c r="E155" s="139" t="s">
        <v>204</v>
      </c>
      <c r="F155" s="139" t="s">
        <v>205</v>
      </c>
      <c r="J155" s="140">
        <f>BK155</f>
        <v>0</v>
      </c>
      <c r="L155" s="129"/>
      <c r="M155" s="133"/>
      <c r="N155" s="134"/>
      <c r="O155" s="134"/>
      <c r="P155" s="135">
        <f>SUM(P156:P157)</f>
        <v>0</v>
      </c>
      <c r="Q155" s="134"/>
      <c r="R155" s="135">
        <f>SUM(R156:R157)</f>
        <v>0</v>
      </c>
      <c r="S155" s="134"/>
      <c r="T155" s="136">
        <f>SUM(T156:T157)</f>
        <v>0</v>
      </c>
      <c r="AR155" s="130" t="s">
        <v>127</v>
      </c>
      <c r="AT155" s="137" t="s">
        <v>73</v>
      </c>
      <c r="AU155" s="137" t="s">
        <v>82</v>
      </c>
      <c r="AY155" s="130" t="s">
        <v>120</v>
      </c>
      <c r="BK155" s="138">
        <f>SUM(BK156:BK157)</f>
        <v>0</v>
      </c>
    </row>
    <row r="156" spans="1:65" s="2" customFormat="1" ht="16.5" customHeight="1">
      <c r="A156" s="29"/>
      <c r="B156" s="141"/>
      <c r="C156" s="142" t="s">
        <v>206</v>
      </c>
      <c r="D156" s="142" t="s">
        <v>122</v>
      </c>
      <c r="E156" s="143" t="s">
        <v>207</v>
      </c>
      <c r="F156" s="144" t="s">
        <v>208</v>
      </c>
      <c r="G156" s="145" t="s">
        <v>186</v>
      </c>
      <c r="H156" s="146">
        <v>2</v>
      </c>
      <c r="I156" s="147"/>
      <c r="J156" s="147">
        <f>ROUND(I156*H156,2)</f>
        <v>0</v>
      </c>
      <c r="K156" s="148"/>
      <c r="L156" s="30"/>
      <c r="M156" s="149" t="s">
        <v>1</v>
      </c>
      <c r="N156" s="150" t="s">
        <v>40</v>
      </c>
      <c r="O156" s="151">
        <v>0</v>
      </c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206</v>
      </c>
      <c r="AT156" s="153" t="s">
        <v>122</v>
      </c>
      <c r="AU156" s="153" t="s">
        <v>127</v>
      </c>
      <c r="AY156" s="17" t="s">
        <v>120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7" t="s">
        <v>127</v>
      </c>
      <c r="BK156" s="154">
        <f>ROUND(I156*H156,2)</f>
        <v>0</v>
      </c>
      <c r="BL156" s="17" t="s">
        <v>206</v>
      </c>
      <c r="BM156" s="153" t="s">
        <v>209</v>
      </c>
    </row>
    <row r="157" spans="1:65" s="2" customFormat="1" ht="16.5" customHeight="1">
      <c r="A157" s="29"/>
      <c r="B157" s="141"/>
      <c r="C157" s="142" t="s">
        <v>210</v>
      </c>
      <c r="D157" s="142" t="s">
        <v>122</v>
      </c>
      <c r="E157" s="143" t="s">
        <v>211</v>
      </c>
      <c r="F157" s="144" t="s">
        <v>212</v>
      </c>
      <c r="G157" s="145" t="s">
        <v>186</v>
      </c>
      <c r="H157" s="146">
        <v>2</v>
      </c>
      <c r="I157" s="147"/>
      <c r="J157" s="147">
        <f>ROUND(I157*H157,2)</f>
        <v>0</v>
      </c>
      <c r="K157" s="148"/>
      <c r="L157" s="30"/>
      <c r="M157" s="149" t="s">
        <v>1</v>
      </c>
      <c r="N157" s="150" t="s">
        <v>40</v>
      </c>
      <c r="O157" s="151">
        <v>0</v>
      </c>
      <c r="P157" s="151">
        <f>O157*H157</f>
        <v>0</v>
      </c>
      <c r="Q157" s="151">
        <v>0</v>
      </c>
      <c r="R157" s="151">
        <f>Q157*H157</f>
        <v>0</v>
      </c>
      <c r="S157" s="151">
        <v>0</v>
      </c>
      <c r="T157" s="152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206</v>
      </c>
      <c r="AT157" s="153" t="s">
        <v>122</v>
      </c>
      <c r="AU157" s="153" t="s">
        <v>127</v>
      </c>
      <c r="AY157" s="17" t="s">
        <v>120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7" t="s">
        <v>127</v>
      </c>
      <c r="BK157" s="154">
        <f>ROUND(I157*H157,2)</f>
        <v>0</v>
      </c>
      <c r="BL157" s="17" t="s">
        <v>206</v>
      </c>
      <c r="BM157" s="153" t="s">
        <v>213</v>
      </c>
    </row>
    <row r="158" spans="2:63" s="12" customFormat="1" ht="25.9" customHeight="1">
      <c r="B158" s="129"/>
      <c r="D158" s="130" t="s">
        <v>73</v>
      </c>
      <c r="E158" s="131" t="s">
        <v>214</v>
      </c>
      <c r="F158" s="131" t="s">
        <v>215</v>
      </c>
      <c r="J158" s="132">
        <f>BK158</f>
        <v>0</v>
      </c>
      <c r="L158" s="129"/>
      <c r="M158" s="133"/>
      <c r="N158" s="134"/>
      <c r="O158" s="134"/>
      <c r="P158" s="135">
        <f>P159</f>
        <v>0</v>
      </c>
      <c r="Q158" s="134"/>
      <c r="R158" s="135">
        <f>R159</f>
        <v>0</v>
      </c>
      <c r="S158" s="134"/>
      <c r="T158" s="136">
        <f>T159</f>
        <v>0</v>
      </c>
      <c r="AR158" s="130" t="s">
        <v>145</v>
      </c>
      <c r="AT158" s="137" t="s">
        <v>73</v>
      </c>
      <c r="AU158" s="137" t="s">
        <v>74</v>
      </c>
      <c r="AY158" s="130" t="s">
        <v>120</v>
      </c>
      <c r="BK158" s="138">
        <f>BK159</f>
        <v>0</v>
      </c>
    </row>
    <row r="159" spans="2:63" s="12" customFormat="1" ht="22.9" customHeight="1">
      <c r="B159" s="129"/>
      <c r="D159" s="130" t="s">
        <v>73</v>
      </c>
      <c r="E159" s="139" t="s">
        <v>216</v>
      </c>
      <c r="F159" s="139" t="s">
        <v>217</v>
      </c>
      <c r="J159" s="140">
        <f>BK159</f>
        <v>0</v>
      </c>
      <c r="L159" s="129"/>
      <c r="M159" s="133"/>
      <c r="N159" s="134"/>
      <c r="O159" s="134"/>
      <c r="P159" s="135">
        <f>P160</f>
        <v>0</v>
      </c>
      <c r="Q159" s="134"/>
      <c r="R159" s="135">
        <f>R160</f>
        <v>0</v>
      </c>
      <c r="S159" s="134"/>
      <c r="T159" s="136">
        <f>T160</f>
        <v>0</v>
      </c>
      <c r="AR159" s="130" t="s">
        <v>145</v>
      </c>
      <c r="AT159" s="137" t="s">
        <v>73</v>
      </c>
      <c r="AU159" s="137" t="s">
        <v>82</v>
      </c>
      <c r="AY159" s="130" t="s">
        <v>120</v>
      </c>
      <c r="BK159" s="138">
        <f>BK160</f>
        <v>0</v>
      </c>
    </row>
    <row r="160" spans="1:65" s="2" customFormat="1" ht="24.2" customHeight="1">
      <c r="A160" s="29"/>
      <c r="B160" s="141"/>
      <c r="C160" s="142" t="s">
        <v>218</v>
      </c>
      <c r="D160" s="142" t="s">
        <v>122</v>
      </c>
      <c r="E160" s="143" t="s">
        <v>219</v>
      </c>
      <c r="F160" s="144" t="s">
        <v>220</v>
      </c>
      <c r="G160" s="145" t="s">
        <v>186</v>
      </c>
      <c r="H160" s="146">
        <v>1</v>
      </c>
      <c r="I160" s="147"/>
      <c r="J160" s="147">
        <f>ROUND(I160*H160,2)</f>
        <v>0</v>
      </c>
      <c r="K160" s="148"/>
      <c r="L160" s="30"/>
      <c r="M160" s="182" t="s">
        <v>1</v>
      </c>
      <c r="N160" s="183" t="s">
        <v>40</v>
      </c>
      <c r="O160" s="184">
        <v>0</v>
      </c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221</v>
      </c>
      <c r="AT160" s="153" t="s">
        <v>122</v>
      </c>
      <c r="AU160" s="153" t="s">
        <v>127</v>
      </c>
      <c r="AY160" s="17" t="s">
        <v>120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7" t="s">
        <v>127</v>
      </c>
      <c r="BK160" s="154">
        <f>ROUND(I160*H160,2)</f>
        <v>0</v>
      </c>
      <c r="BL160" s="17" t="s">
        <v>221</v>
      </c>
      <c r="BM160" s="153" t="s">
        <v>222</v>
      </c>
    </row>
    <row r="161" spans="1:31" s="2" customFormat="1" ht="6.95" customHeight="1">
      <c r="A161" s="29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5:K160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4"/>
  <sheetViews>
    <sheetView showGridLines="0" workbookViewId="0" topLeftCell="A1">
      <selection activeCell="F121" sqref="F1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7" t="s">
        <v>86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 hidden="1">
      <c r="B4" s="20"/>
      <c r="D4" s="21" t="s">
        <v>87</v>
      </c>
      <c r="L4" s="20"/>
      <c r="M4" s="91" t="s">
        <v>10</v>
      </c>
      <c r="AT4" s="17" t="s">
        <v>3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26" t="s">
        <v>14</v>
      </c>
      <c r="L6" s="20"/>
    </row>
    <row r="7" spans="2:12" s="1" customFormat="1" ht="26.25" customHeight="1" hidden="1">
      <c r="B7" s="20"/>
      <c r="E7" s="231" t="str">
        <f>'Rekapitulace stavby'!K6</f>
        <v>VOŠ, SŠ, ZŠ a MŠ Hradec Králové, Štefánikova 549 Rekonstrukce schodiště internát</v>
      </c>
      <c r="F7" s="232"/>
      <c r="G7" s="232"/>
      <c r="H7" s="232"/>
      <c r="L7" s="20"/>
    </row>
    <row r="8" spans="1:31" s="2" customFormat="1" ht="12" customHeight="1" hidden="1">
      <c r="A8" s="29"/>
      <c r="B8" s="30"/>
      <c r="C8" s="29"/>
      <c r="D8" s="26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209" t="s">
        <v>223</v>
      </c>
      <c r="F9" s="233"/>
      <c r="G9" s="233"/>
      <c r="H9" s="23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">
        <v>22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25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21</v>
      </c>
      <c r="J17" s="24" t="s">
        <v>27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4" t="s">
        <v>28</v>
      </c>
      <c r="F18" s="29"/>
      <c r="G18" s="29"/>
      <c r="H18" s="29"/>
      <c r="I18" s="26" t="s">
        <v>24</v>
      </c>
      <c r="J18" s="24" t="s">
        <v>29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6" t="s">
        <v>30</v>
      </c>
      <c r="E20" s="29"/>
      <c r="F20" s="29"/>
      <c r="G20" s="29"/>
      <c r="H20" s="29"/>
      <c r="I20" s="26" t="s">
        <v>21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2"/>
      <c r="B27" s="93"/>
      <c r="C27" s="92"/>
      <c r="D27" s="92"/>
      <c r="E27" s="227" t="s">
        <v>1</v>
      </c>
      <c r="F27" s="227"/>
      <c r="G27" s="227"/>
      <c r="H27" s="22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5" t="s">
        <v>34</v>
      </c>
      <c r="E30" s="29"/>
      <c r="F30" s="29"/>
      <c r="G30" s="29"/>
      <c r="H30" s="29"/>
      <c r="I30" s="29"/>
      <c r="J30" s="68">
        <f>ROUND(J124,2)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6" t="s">
        <v>38</v>
      </c>
      <c r="E33" s="26" t="s">
        <v>39</v>
      </c>
      <c r="F33" s="97">
        <f>ROUND((SUM(BE124:BE153)),2)</f>
        <v>0</v>
      </c>
      <c r="G33" s="29"/>
      <c r="H33" s="29"/>
      <c r="I33" s="98">
        <v>0.21</v>
      </c>
      <c r="J33" s="97">
        <f>ROUND(((SUM(BE124:BE153))*I33),2)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40</v>
      </c>
      <c r="F34" s="97">
        <f>ROUND((SUM(BF124:BF153)),2)</f>
        <v>0</v>
      </c>
      <c r="G34" s="29"/>
      <c r="H34" s="29"/>
      <c r="I34" s="98">
        <v>0.15</v>
      </c>
      <c r="J34" s="97">
        <f>ROUND(((SUM(BF124:BF153))*I34),2)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7">
        <f>ROUND((SUM(BG124:BG153)),2)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7">
        <f>ROUND((SUM(BH124:BH153)),2)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7">
        <f>ROUND((SUM(BI124:BI153)),2)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29"/>
      <c r="B61" s="30"/>
      <c r="C61" s="29"/>
      <c r="D61" s="42" t="s">
        <v>49</v>
      </c>
      <c r="E61" s="32"/>
      <c r="F61" s="105" t="s">
        <v>50</v>
      </c>
      <c r="G61" s="42" t="s">
        <v>49</v>
      </c>
      <c r="H61" s="32"/>
      <c r="I61" s="32"/>
      <c r="J61" s="106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29"/>
      <c r="B76" s="30"/>
      <c r="C76" s="29"/>
      <c r="D76" s="42" t="s">
        <v>49</v>
      </c>
      <c r="E76" s="32"/>
      <c r="F76" s="105" t="s">
        <v>50</v>
      </c>
      <c r="G76" s="42" t="s">
        <v>49</v>
      </c>
      <c r="H76" s="32"/>
      <c r="I76" s="32"/>
      <c r="J76" s="106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hidden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ht="12" hidden="1"/>
    <row r="79" ht="12" hidden="1"/>
    <row r="80" ht="12" hidden="1"/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90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 hidden="1">
      <c r="A85" s="29"/>
      <c r="B85" s="30"/>
      <c r="C85" s="29"/>
      <c r="D85" s="29"/>
      <c r="E85" s="231" t="str">
        <f>E7</f>
        <v>VOŠ, SŠ, ZŠ a MŠ Hradec Králové, Štefánikova 549 Rekonstrukce schodiště internát</v>
      </c>
      <c r="F85" s="232"/>
      <c r="G85" s="232"/>
      <c r="H85" s="23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09" t="str">
        <f>E9</f>
        <v>02 - Stavební úpravy 3 stup schodiště</v>
      </c>
      <c r="F87" s="233"/>
      <c r="G87" s="233"/>
      <c r="H87" s="23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>
        <f>IF(J12="","",J12)</f>
        <v>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20</v>
      </c>
      <c r="D91" s="29"/>
      <c r="E91" s="29"/>
      <c r="F91" s="24" t="str">
        <f>E15</f>
        <v>Vyšší odborná škola, Střední škola, Základní škola</v>
      </c>
      <c r="G91" s="29"/>
      <c r="H91" s="29"/>
      <c r="I91" s="26" t="s">
        <v>30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>STYLBAU, s.r.o.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7" t="s">
        <v>91</v>
      </c>
      <c r="D94" s="99"/>
      <c r="E94" s="99"/>
      <c r="F94" s="99"/>
      <c r="G94" s="99"/>
      <c r="H94" s="99"/>
      <c r="I94" s="99"/>
      <c r="J94" s="108" t="s">
        <v>92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9" t="s">
        <v>93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94</v>
      </c>
    </row>
    <row r="97" spans="2:12" s="9" customFormat="1" ht="24.95" customHeight="1" hidden="1">
      <c r="B97" s="110"/>
      <c r="D97" s="111" t="s">
        <v>95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10" customFormat="1" ht="19.9" customHeight="1" hidden="1">
      <c r="B98" s="114"/>
      <c r="D98" s="115" t="s">
        <v>96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10" customFormat="1" ht="19.9" customHeight="1" hidden="1">
      <c r="B99" s="114"/>
      <c r="D99" s="115" t="s">
        <v>98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12" s="10" customFormat="1" ht="19.9" customHeight="1" hidden="1">
      <c r="B100" s="114"/>
      <c r="D100" s="115" t="s">
        <v>99</v>
      </c>
      <c r="E100" s="116"/>
      <c r="F100" s="116"/>
      <c r="G100" s="116"/>
      <c r="H100" s="116"/>
      <c r="I100" s="116"/>
      <c r="J100" s="117">
        <f>J141</f>
        <v>0</v>
      </c>
      <c r="L100" s="114"/>
    </row>
    <row r="101" spans="2:12" s="10" customFormat="1" ht="19.9" customHeight="1" hidden="1">
      <c r="B101" s="114"/>
      <c r="D101" s="115" t="s">
        <v>100</v>
      </c>
      <c r="E101" s="116"/>
      <c r="F101" s="116"/>
      <c r="G101" s="116"/>
      <c r="H101" s="116"/>
      <c r="I101" s="116"/>
      <c r="J101" s="117">
        <f>J144</f>
        <v>0</v>
      </c>
      <c r="L101" s="114"/>
    </row>
    <row r="102" spans="2:12" s="9" customFormat="1" ht="24.95" customHeight="1" hidden="1">
      <c r="B102" s="110"/>
      <c r="D102" s="111" t="s">
        <v>101</v>
      </c>
      <c r="E102" s="112"/>
      <c r="F102" s="112"/>
      <c r="G102" s="112"/>
      <c r="H102" s="112"/>
      <c r="I102" s="112"/>
      <c r="J102" s="113">
        <f>J146</f>
        <v>0</v>
      </c>
      <c r="L102" s="110"/>
    </row>
    <row r="103" spans="2:12" s="10" customFormat="1" ht="19.9" customHeight="1" hidden="1">
      <c r="B103" s="114"/>
      <c r="D103" s="115" t="s">
        <v>224</v>
      </c>
      <c r="E103" s="116"/>
      <c r="F103" s="116"/>
      <c r="G103" s="116"/>
      <c r="H103" s="116"/>
      <c r="I103" s="116"/>
      <c r="J103" s="117">
        <f>J147</f>
        <v>0</v>
      </c>
      <c r="L103" s="114"/>
    </row>
    <row r="104" spans="2:12" s="10" customFormat="1" ht="19.9" customHeight="1" hidden="1">
      <c r="B104" s="114"/>
      <c r="D104" s="115" t="s">
        <v>225</v>
      </c>
      <c r="E104" s="116"/>
      <c r="F104" s="116"/>
      <c r="G104" s="116"/>
      <c r="H104" s="116"/>
      <c r="I104" s="116"/>
      <c r="J104" s="117">
        <f>J149</f>
        <v>0</v>
      </c>
      <c r="L104" s="114"/>
    </row>
    <row r="105" spans="1:31" s="2" customFormat="1" ht="21.75" customHeight="1" hidden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hidden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ht="12" hidden="1"/>
    <row r="108" ht="12" hidden="1"/>
    <row r="109" ht="12" hidden="1"/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1" t="s">
        <v>105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6.25" customHeight="1">
      <c r="A114" s="29"/>
      <c r="B114" s="30"/>
      <c r="C114" s="29"/>
      <c r="D114" s="29"/>
      <c r="E114" s="231" t="str">
        <f>E7</f>
        <v>VOŠ, SŠ, ZŠ a MŠ Hradec Králové, Štefánikova 549 Rekonstrukce schodiště internát</v>
      </c>
      <c r="F114" s="232"/>
      <c r="G114" s="232"/>
      <c r="H114" s="232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88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09" t="str">
        <f>E9</f>
        <v>02 - Stavební úpravy 3 stup schodiště</v>
      </c>
      <c r="F116" s="233"/>
      <c r="G116" s="233"/>
      <c r="H116" s="23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17</v>
      </c>
      <c r="D118" s="29"/>
      <c r="E118" s="29"/>
      <c r="F118" s="24" t="str">
        <f>F12</f>
        <v xml:space="preserve"> </v>
      </c>
      <c r="G118" s="29"/>
      <c r="H118" s="29"/>
      <c r="I118" s="26" t="s">
        <v>19</v>
      </c>
      <c r="J118" s="52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6" t="s">
        <v>20</v>
      </c>
      <c r="D120" s="29"/>
      <c r="E120" s="29"/>
      <c r="F120" s="24" t="str">
        <f>E15</f>
        <v>Vyšší odborná škola, Střední škola, Základní škola</v>
      </c>
      <c r="G120" s="29"/>
      <c r="H120" s="29"/>
      <c r="I120" s="26" t="s">
        <v>30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6" t="s">
        <v>26</v>
      </c>
      <c r="D121" s="29"/>
      <c r="E121" s="29"/>
      <c r="F121" s="24"/>
      <c r="G121" s="29"/>
      <c r="H121" s="29"/>
      <c r="I121" s="26" t="s">
        <v>32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8"/>
      <c r="B123" s="119"/>
      <c r="C123" s="120" t="s">
        <v>106</v>
      </c>
      <c r="D123" s="121" t="s">
        <v>59</v>
      </c>
      <c r="E123" s="121" t="s">
        <v>55</v>
      </c>
      <c r="F123" s="121" t="s">
        <v>56</v>
      </c>
      <c r="G123" s="121" t="s">
        <v>107</v>
      </c>
      <c r="H123" s="121" t="s">
        <v>108</v>
      </c>
      <c r="I123" s="121" t="s">
        <v>109</v>
      </c>
      <c r="J123" s="122" t="s">
        <v>92</v>
      </c>
      <c r="K123" s="123" t="s">
        <v>110</v>
      </c>
      <c r="L123" s="124"/>
      <c r="M123" s="59" t="s">
        <v>1</v>
      </c>
      <c r="N123" s="60" t="s">
        <v>38</v>
      </c>
      <c r="O123" s="60" t="s">
        <v>111</v>
      </c>
      <c r="P123" s="60" t="s">
        <v>112</v>
      </c>
      <c r="Q123" s="60" t="s">
        <v>113</v>
      </c>
      <c r="R123" s="60" t="s">
        <v>114</v>
      </c>
      <c r="S123" s="60" t="s">
        <v>115</v>
      </c>
      <c r="T123" s="61" t="s">
        <v>116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3" s="2" customFormat="1" ht="22.9" customHeight="1">
      <c r="A124" s="29"/>
      <c r="B124" s="30"/>
      <c r="C124" s="66" t="s">
        <v>117</v>
      </c>
      <c r="D124" s="29"/>
      <c r="E124" s="29"/>
      <c r="F124" s="29"/>
      <c r="G124" s="29"/>
      <c r="H124" s="29"/>
      <c r="I124" s="29"/>
      <c r="J124" s="125">
        <f>BK124</f>
        <v>0</v>
      </c>
      <c r="K124" s="29"/>
      <c r="L124" s="30"/>
      <c r="M124" s="62"/>
      <c r="N124" s="53"/>
      <c r="O124" s="63"/>
      <c r="P124" s="126">
        <f>P125+P146</f>
        <v>33.18962</v>
      </c>
      <c r="Q124" s="63"/>
      <c r="R124" s="126">
        <f>R125+R146</f>
        <v>11.908901710000002</v>
      </c>
      <c r="S124" s="63"/>
      <c r="T124" s="127">
        <f>T125+T146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73</v>
      </c>
      <c r="AU124" s="17" t="s">
        <v>94</v>
      </c>
      <c r="BK124" s="128">
        <f>BK125+BK146</f>
        <v>0</v>
      </c>
    </row>
    <row r="125" spans="2:63" s="12" customFormat="1" ht="25.9" customHeight="1">
      <c r="B125" s="129"/>
      <c r="D125" s="130" t="s">
        <v>73</v>
      </c>
      <c r="E125" s="131" t="s">
        <v>118</v>
      </c>
      <c r="F125" s="131" t="s">
        <v>119</v>
      </c>
      <c r="J125" s="132">
        <f>BK125</f>
        <v>0</v>
      </c>
      <c r="L125" s="129"/>
      <c r="M125" s="133"/>
      <c r="N125" s="134"/>
      <c r="O125" s="134"/>
      <c r="P125" s="135">
        <f>P126+P129+P141+P144</f>
        <v>33.18962</v>
      </c>
      <c r="Q125" s="134"/>
      <c r="R125" s="135">
        <f>R126+R129+R141+R144</f>
        <v>11.908901710000002</v>
      </c>
      <c r="S125" s="134"/>
      <c r="T125" s="136">
        <f>T126+T129+T141+T144</f>
        <v>0</v>
      </c>
      <c r="AR125" s="130" t="s">
        <v>82</v>
      </c>
      <c r="AT125" s="137" t="s">
        <v>73</v>
      </c>
      <c r="AU125" s="137" t="s">
        <v>74</v>
      </c>
      <c r="AY125" s="130" t="s">
        <v>120</v>
      </c>
      <c r="BK125" s="138">
        <f>BK126+BK129+BK141+BK144</f>
        <v>0</v>
      </c>
    </row>
    <row r="126" spans="2:63" s="12" customFormat="1" ht="22.9" customHeight="1">
      <c r="B126" s="129"/>
      <c r="D126" s="130" t="s">
        <v>73</v>
      </c>
      <c r="E126" s="139" t="s">
        <v>82</v>
      </c>
      <c r="F126" s="139" t="s">
        <v>121</v>
      </c>
      <c r="J126" s="140">
        <f>BK126</f>
        <v>0</v>
      </c>
      <c r="L126" s="129"/>
      <c r="M126" s="133"/>
      <c r="N126" s="134"/>
      <c r="O126" s="134"/>
      <c r="P126" s="135">
        <f>SUM(P127:P128)</f>
        <v>0</v>
      </c>
      <c r="Q126" s="134"/>
      <c r="R126" s="135">
        <f>SUM(R127:R128)</f>
        <v>0</v>
      </c>
      <c r="S126" s="134"/>
      <c r="T126" s="136">
        <f>SUM(T127:T128)</f>
        <v>0</v>
      </c>
      <c r="AR126" s="130" t="s">
        <v>82</v>
      </c>
      <c r="AT126" s="137" t="s">
        <v>73</v>
      </c>
      <c r="AU126" s="137" t="s">
        <v>82</v>
      </c>
      <c r="AY126" s="130" t="s">
        <v>120</v>
      </c>
      <c r="BK126" s="138">
        <f>SUM(BK127:BK128)</f>
        <v>0</v>
      </c>
    </row>
    <row r="127" spans="1:65" s="2" customFormat="1" ht="16.5" customHeight="1">
      <c r="A127" s="29"/>
      <c r="B127" s="141"/>
      <c r="C127" s="142" t="s">
        <v>82</v>
      </c>
      <c r="D127" s="142" t="s">
        <v>122</v>
      </c>
      <c r="E127" s="143" t="s">
        <v>226</v>
      </c>
      <c r="F127" s="144" t="s">
        <v>227</v>
      </c>
      <c r="G127" s="145" t="s">
        <v>176</v>
      </c>
      <c r="H127" s="146">
        <v>1</v>
      </c>
      <c r="I127" s="147"/>
      <c r="J127" s="147">
        <f>ROUND(I127*H127,2)</f>
        <v>0</v>
      </c>
      <c r="K127" s="148"/>
      <c r="L127" s="30"/>
      <c r="M127" s="149" t="s">
        <v>1</v>
      </c>
      <c r="N127" s="150" t="s">
        <v>40</v>
      </c>
      <c r="O127" s="151">
        <v>0</v>
      </c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126</v>
      </c>
      <c r="AT127" s="153" t="s">
        <v>122</v>
      </c>
      <c r="AU127" s="153" t="s">
        <v>127</v>
      </c>
      <c r="AY127" s="17" t="s">
        <v>120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7" t="s">
        <v>127</v>
      </c>
      <c r="BK127" s="154">
        <f>ROUND(I127*H127,2)</f>
        <v>0</v>
      </c>
      <c r="BL127" s="17" t="s">
        <v>126</v>
      </c>
      <c r="BM127" s="153" t="s">
        <v>228</v>
      </c>
    </row>
    <row r="128" spans="1:65" s="2" customFormat="1" ht="24.2" customHeight="1">
      <c r="A128" s="29"/>
      <c r="B128" s="141"/>
      <c r="C128" s="142" t="s">
        <v>127</v>
      </c>
      <c r="D128" s="142" t="s">
        <v>122</v>
      </c>
      <c r="E128" s="143" t="s">
        <v>229</v>
      </c>
      <c r="F128" s="144" t="s">
        <v>230</v>
      </c>
      <c r="G128" s="145" t="s">
        <v>138</v>
      </c>
      <c r="H128" s="146">
        <v>1</v>
      </c>
      <c r="I128" s="147"/>
      <c r="J128" s="147">
        <f>ROUND(I128*H128,2)</f>
        <v>0</v>
      </c>
      <c r="K128" s="148"/>
      <c r="L128" s="30"/>
      <c r="M128" s="149" t="s">
        <v>1</v>
      </c>
      <c r="N128" s="150" t="s">
        <v>40</v>
      </c>
      <c r="O128" s="151">
        <v>0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126</v>
      </c>
      <c r="AT128" s="153" t="s">
        <v>122</v>
      </c>
      <c r="AU128" s="153" t="s">
        <v>127</v>
      </c>
      <c r="AY128" s="17" t="s">
        <v>120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7" t="s">
        <v>127</v>
      </c>
      <c r="BK128" s="154">
        <f>ROUND(I128*H128,2)</f>
        <v>0</v>
      </c>
      <c r="BL128" s="17" t="s">
        <v>126</v>
      </c>
      <c r="BM128" s="153" t="s">
        <v>231</v>
      </c>
    </row>
    <row r="129" spans="2:63" s="12" customFormat="1" ht="22.9" customHeight="1">
      <c r="B129" s="129"/>
      <c r="D129" s="130" t="s">
        <v>73</v>
      </c>
      <c r="E129" s="139" t="s">
        <v>126</v>
      </c>
      <c r="F129" s="139" t="s">
        <v>161</v>
      </c>
      <c r="J129" s="140">
        <f>BK129</f>
        <v>0</v>
      </c>
      <c r="L129" s="129"/>
      <c r="M129" s="133"/>
      <c r="N129" s="134"/>
      <c r="O129" s="134"/>
      <c r="P129" s="135">
        <f>SUM(P130:P140)</f>
        <v>23.293241</v>
      </c>
      <c r="Q129" s="134"/>
      <c r="R129" s="135">
        <f>SUM(R130:R140)</f>
        <v>11.908901710000002</v>
      </c>
      <c r="S129" s="134"/>
      <c r="T129" s="136">
        <f>SUM(T130:T140)</f>
        <v>0</v>
      </c>
      <c r="AR129" s="130" t="s">
        <v>82</v>
      </c>
      <c r="AT129" s="137" t="s">
        <v>73</v>
      </c>
      <c r="AU129" s="137" t="s">
        <v>82</v>
      </c>
      <c r="AY129" s="130" t="s">
        <v>120</v>
      </c>
      <c r="BK129" s="138">
        <f>SUM(BK130:BK140)</f>
        <v>0</v>
      </c>
    </row>
    <row r="130" spans="1:65" s="2" customFormat="1" ht="21.75" customHeight="1">
      <c r="A130" s="29"/>
      <c r="B130" s="141"/>
      <c r="C130" s="142" t="s">
        <v>135</v>
      </c>
      <c r="D130" s="142" t="s">
        <v>122</v>
      </c>
      <c r="E130" s="143" t="s">
        <v>232</v>
      </c>
      <c r="F130" s="144" t="s">
        <v>233</v>
      </c>
      <c r="G130" s="145" t="s">
        <v>125</v>
      </c>
      <c r="H130" s="146">
        <v>4.32</v>
      </c>
      <c r="I130" s="147"/>
      <c r="J130" s="147">
        <f>ROUND(I130*H130,2)</f>
        <v>0</v>
      </c>
      <c r="K130" s="148"/>
      <c r="L130" s="30"/>
      <c r="M130" s="149" t="s">
        <v>1</v>
      </c>
      <c r="N130" s="150" t="s">
        <v>40</v>
      </c>
      <c r="O130" s="151">
        <v>2.513</v>
      </c>
      <c r="P130" s="151">
        <f>O130*H130</f>
        <v>10.856160000000001</v>
      </c>
      <c r="Q130" s="151">
        <v>2.45337</v>
      </c>
      <c r="R130" s="151">
        <f>Q130*H130</f>
        <v>10.598558400000002</v>
      </c>
      <c r="S130" s="151">
        <v>0</v>
      </c>
      <c r="T130" s="15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126</v>
      </c>
      <c r="AT130" s="153" t="s">
        <v>122</v>
      </c>
      <c r="AU130" s="153" t="s">
        <v>127</v>
      </c>
      <c r="AY130" s="17" t="s">
        <v>120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7" t="s">
        <v>127</v>
      </c>
      <c r="BK130" s="154">
        <f>ROUND(I130*H130,2)</f>
        <v>0</v>
      </c>
      <c r="BL130" s="17" t="s">
        <v>126</v>
      </c>
      <c r="BM130" s="153" t="s">
        <v>234</v>
      </c>
    </row>
    <row r="131" spans="2:51" s="14" customFormat="1" ht="12">
      <c r="B131" s="162"/>
      <c r="D131" s="156" t="s">
        <v>129</v>
      </c>
      <c r="E131" s="163" t="s">
        <v>1</v>
      </c>
      <c r="F131" s="164" t="s">
        <v>235</v>
      </c>
      <c r="H131" s="165">
        <v>3.24</v>
      </c>
      <c r="L131" s="162"/>
      <c r="M131" s="166"/>
      <c r="N131" s="167"/>
      <c r="O131" s="167"/>
      <c r="P131" s="167"/>
      <c r="Q131" s="167"/>
      <c r="R131" s="167"/>
      <c r="S131" s="167"/>
      <c r="T131" s="168"/>
      <c r="AT131" s="163" t="s">
        <v>129</v>
      </c>
      <c r="AU131" s="163" t="s">
        <v>127</v>
      </c>
      <c r="AV131" s="14" t="s">
        <v>127</v>
      </c>
      <c r="AW131" s="14" t="s">
        <v>31</v>
      </c>
      <c r="AX131" s="14" t="s">
        <v>74</v>
      </c>
      <c r="AY131" s="163" t="s">
        <v>120</v>
      </c>
    </row>
    <row r="132" spans="2:51" s="14" customFormat="1" ht="12">
      <c r="B132" s="162"/>
      <c r="D132" s="156" t="s">
        <v>129</v>
      </c>
      <c r="E132" s="163" t="s">
        <v>1</v>
      </c>
      <c r="F132" s="164" t="s">
        <v>236</v>
      </c>
      <c r="H132" s="165">
        <v>1.08</v>
      </c>
      <c r="L132" s="162"/>
      <c r="M132" s="166"/>
      <c r="N132" s="167"/>
      <c r="O132" s="167"/>
      <c r="P132" s="167"/>
      <c r="Q132" s="167"/>
      <c r="R132" s="167"/>
      <c r="S132" s="167"/>
      <c r="T132" s="168"/>
      <c r="AT132" s="163" t="s">
        <v>129</v>
      </c>
      <c r="AU132" s="163" t="s">
        <v>127</v>
      </c>
      <c r="AV132" s="14" t="s">
        <v>127</v>
      </c>
      <c r="AW132" s="14" t="s">
        <v>31</v>
      </c>
      <c r="AX132" s="14" t="s">
        <v>74</v>
      </c>
      <c r="AY132" s="163" t="s">
        <v>120</v>
      </c>
    </row>
    <row r="133" spans="2:51" s="15" customFormat="1" ht="12">
      <c r="B133" s="186"/>
      <c r="D133" s="156" t="s">
        <v>129</v>
      </c>
      <c r="E133" s="187" t="s">
        <v>1</v>
      </c>
      <c r="F133" s="188" t="s">
        <v>237</v>
      </c>
      <c r="H133" s="189">
        <v>4.32</v>
      </c>
      <c r="L133" s="186"/>
      <c r="M133" s="190"/>
      <c r="N133" s="191"/>
      <c r="O133" s="191"/>
      <c r="P133" s="191"/>
      <c r="Q133" s="191"/>
      <c r="R133" s="191"/>
      <c r="S133" s="191"/>
      <c r="T133" s="192"/>
      <c r="AT133" s="187" t="s">
        <v>129</v>
      </c>
      <c r="AU133" s="187" t="s">
        <v>127</v>
      </c>
      <c r="AV133" s="15" t="s">
        <v>126</v>
      </c>
      <c r="AW133" s="15" t="s">
        <v>31</v>
      </c>
      <c r="AX133" s="15" t="s">
        <v>82</v>
      </c>
      <c r="AY133" s="187" t="s">
        <v>120</v>
      </c>
    </row>
    <row r="134" spans="1:65" s="2" customFormat="1" ht="24.2" customHeight="1">
      <c r="A134" s="29"/>
      <c r="B134" s="141"/>
      <c r="C134" s="142" t="s">
        <v>126</v>
      </c>
      <c r="D134" s="142" t="s">
        <v>122</v>
      </c>
      <c r="E134" s="143" t="s">
        <v>238</v>
      </c>
      <c r="F134" s="144" t="s">
        <v>239</v>
      </c>
      <c r="G134" s="145" t="s">
        <v>158</v>
      </c>
      <c r="H134" s="146">
        <v>0.053</v>
      </c>
      <c r="I134" s="147"/>
      <c r="J134" s="147">
        <f>ROUND(I134*H134,2)</f>
        <v>0</v>
      </c>
      <c r="K134" s="148"/>
      <c r="L134" s="30"/>
      <c r="M134" s="149" t="s">
        <v>1</v>
      </c>
      <c r="N134" s="150" t="s">
        <v>40</v>
      </c>
      <c r="O134" s="151">
        <v>36.877</v>
      </c>
      <c r="P134" s="151">
        <f>O134*H134</f>
        <v>1.9544810000000001</v>
      </c>
      <c r="Q134" s="151">
        <v>1.04927</v>
      </c>
      <c r="R134" s="151">
        <f>Q134*H134</f>
        <v>0.05561131</v>
      </c>
      <c r="S134" s="151">
        <v>0</v>
      </c>
      <c r="T134" s="15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126</v>
      </c>
      <c r="AT134" s="153" t="s">
        <v>122</v>
      </c>
      <c r="AU134" s="153" t="s">
        <v>127</v>
      </c>
      <c r="AY134" s="17" t="s">
        <v>120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7" t="s">
        <v>127</v>
      </c>
      <c r="BK134" s="154">
        <f>ROUND(I134*H134,2)</f>
        <v>0</v>
      </c>
      <c r="BL134" s="17" t="s">
        <v>126</v>
      </c>
      <c r="BM134" s="153" t="s">
        <v>240</v>
      </c>
    </row>
    <row r="135" spans="2:51" s="14" customFormat="1" ht="12">
      <c r="B135" s="162"/>
      <c r="D135" s="156" t="s">
        <v>129</v>
      </c>
      <c r="E135" s="163" t="s">
        <v>1</v>
      </c>
      <c r="F135" s="164" t="s">
        <v>241</v>
      </c>
      <c r="H135" s="165">
        <v>0.053</v>
      </c>
      <c r="L135" s="162"/>
      <c r="M135" s="166"/>
      <c r="N135" s="167"/>
      <c r="O135" s="167"/>
      <c r="P135" s="167"/>
      <c r="Q135" s="167"/>
      <c r="R135" s="167"/>
      <c r="S135" s="167"/>
      <c r="T135" s="168"/>
      <c r="AT135" s="163" t="s">
        <v>129</v>
      </c>
      <c r="AU135" s="163" t="s">
        <v>127</v>
      </c>
      <c r="AV135" s="14" t="s">
        <v>127</v>
      </c>
      <c r="AW135" s="14" t="s">
        <v>31</v>
      </c>
      <c r="AX135" s="14" t="s">
        <v>82</v>
      </c>
      <c r="AY135" s="163" t="s">
        <v>120</v>
      </c>
    </row>
    <row r="136" spans="1:65" s="2" customFormat="1" ht="24.2" customHeight="1">
      <c r="A136" s="29"/>
      <c r="B136" s="141"/>
      <c r="C136" s="142" t="s">
        <v>145</v>
      </c>
      <c r="D136" s="142" t="s">
        <v>122</v>
      </c>
      <c r="E136" s="143" t="s">
        <v>242</v>
      </c>
      <c r="F136" s="144" t="s">
        <v>243</v>
      </c>
      <c r="G136" s="145" t="s">
        <v>191</v>
      </c>
      <c r="H136" s="146">
        <v>12</v>
      </c>
      <c r="I136" s="147"/>
      <c r="J136" s="147">
        <f>ROUND(I136*H136,2)</f>
        <v>0</v>
      </c>
      <c r="K136" s="148"/>
      <c r="L136" s="30"/>
      <c r="M136" s="149" t="s">
        <v>1</v>
      </c>
      <c r="N136" s="150" t="s">
        <v>40</v>
      </c>
      <c r="O136" s="151">
        <v>0.379</v>
      </c>
      <c r="P136" s="151">
        <f>O136*H136</f>
        <v>4.548</v>
      </c>
      <c r="Q136" s="151">
        <v>0.1016</v>
      </c>
      <c r="R136" s="151">
        <f>Q136*H136</f>
        <v>1.2191999999999998</v>
      </c>
      <c r="S136" s="151">
        <v>0</v>
      </c>
      <c r="T136" s="15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126</v>
      </c>
      <c r="AT136" s="153" t="s">
        <v>122</v>
      </c>
      <c r="AU136" s="153" t="s">
        <v>127</v>
      </c>
      <c r="AY136" s="17" t="s">
        <v>120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7" t="s">
        <v>127</v>
      </c>
      <c r="BK136" s="154">
        <f>ROUND(I136*H136,2)</f>
        <v>0</v>
      </c>
      <c r="BL136" s="17" t="s">
        <v>126</v>
      </c>
      <c r="BM136" s="153" t="s">
        <v>244</v>
      </c>
    </row>
    <row r="137" spans="2:51" s="14" customFormat="1" ht="12">
      <c r="B137" s="162"/>
      <c r="D137" s="156" t="s">
        <v>129</v>
      </c>
      <c r="E137" s="163" t="s">
        <v>1</v>
      </c>
      <c r="F137" s="164" t="s">
        <v>245</v>
      </c>
      <c r="H137" s="165">
        <v>12</v>
      </c>
      <c r="L137" s="162"/>
      <c r="M137" s="166"/>
      <c r="N137" s="167"/>
      <c r="O137" s="167"/>
      <c r="P137" s="167"/>
      <c r="Q137" s="167"/>
      <c r="R137" s="167"/>
      <c r="S137" s="167"/>
      <c r="T137" s="168"/>
      <c r="AT137" s="163" t="s">
        <v>129</v>
      </c>
      <c r="AU137" s="163" t="s">
        <v>127</v>
      </c>
      <c r="AV137" s="14" t="s">
        <v>127</v>
      </c>
      <c r="AW137" s="14" t="s">
        <v>31</v>
      </c>
      <c r="AX137" s="14" t="s">
        <v>82</v>
      </c>
      <c r="AY137" s="163" t="s">
        <v>120</v>
      </c>
    </row>
    <row r="138" spans="1:65" s="2" customFormat="1" ht="16.5" customHeight="1">
      <c r="A138" s="29"/>
      <c r="B138" s="141"/>
      <c r="C138" s="142" t="s">
        <v>151</v>
      </c>
      <c r="D138" s="142" t="s">
        <v>122</v>
      </c>
      <c r="E138" s="143" t="s">
        <v>246</v>
      </c>
      <c r="F138" s="144" t="s">
        <v>247</v>
      </c>
      <c r="G138" s="145" t="s">
        <v>148</v>
      </c>
      <c r="H138" s="146">
        <v>5.4</v>
      </c>
      <c r="I138" s="147"/>
      <c r="J138" s="147">
        <f>ROUND(I138*H138,2)</f>
        <v>0</v>
      </c>
      <c r="K138" s="148"/>
      <c r="L138" s="30"/>
      <c r="M138" s="149" t="s">
        <v>1</v>
      </c>
      <c r="N138" s="150" t="s">
        <v>40</v>
      </c>
      <c r="O138" s="151">
        <v>0.839</v>
      </c>
      <c r="P138" s="151">
        <f>O138*H138</f>
        <v>4.5306</v>
      </c>
      <c r="Q138" s="151">
        <v>0.00658</v>
      </c>
      <c r="R138" s="151">
        <f>Q138*H138</f>
        <v>0.035532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126</v>
      </c>
      <c r="AT138" s="153" t="s">
        <v>122</v>
      </c>
      <c r="AU138" s="153" t="s">
        <v>127</v>
      </c>
      <c r="AY138" s="17" t="s">
        <v>120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7" t="s">
        <v>127</v>
      </c>
      <c r="BK138" s="154">
        <f>ROUND(I138*H138,2)</f>
        <v>0</v>
      </c>
      <c r="BL138" s="17" t="s">
        <v>126</v>
      </c>
      <c r="BM138" s="153" t="s">
        <v>248</v>
      </c>
    </row>
    <row r="139" spans="2:51" s="14" customFormat="1" ht="12">
      <c r="B139" s="162"/>
      <c r="D139" s="156" t="s">
        <v>129</v>
      </c>
      <c r="E139" s="163" t="s">
        <v>1</v>
      </c>
      <c r="F139" s="164" t="s">
        <v>249</v>
      </c>
      <c r="H139" s="165">
        <v>5.4</v>
      </c>
      <c r="L139" s="162"/>
      <c r="M139" s="166"/>
      <c r="N139" s="167"/>
      <c r="O139" s="167"/>
      <c r="P139" s="167"/>
      <c r="Q139" s="167"/>
      <c r="R139" s="167"/>
      <c r="S139" s="167"/>
      <c r="T139" s="168"/>
      <c r="AT139" s="163" t="s">
        <v>129</v>
      </c>
      <c r="AU139" s="163" t="s">
        <v>127</v>
      </c>
      <c r="AV139" s="14" t="s">
        <v>127</v>
      </c>
      <c r="AW139" s="14" t="s">
        <v>31</v>
      </c>
      <c r="AX139" s="14" t="s">
        <v>82</v>
      </c>
      <c r="AY139" s="163" t="s">
        <v>120</v>
      </c>
    </row>
    <row r="140" spans="1:65" s="2" customFormat="1" ht="16.5" customHeight="1">
      <c r="A140" s="29"/>
      <c r="B140" s="141"/>
      <c r="C140" s="142" t="s">
        <v>155</v>
      </c>
      <c r="D140" s="142" t="s">
        <v>122</v>
      </c>
      <c r="E140" s="143" t="s">
        <v>250</v>
      </c>
      <c r="F140" s="144" t="s">
        <v>251</v>
      </c>
      <c r="G140" s="145" t="s">
        <v>148</v>
      </c>
      <c r="H140" s="146">
        <v>5.4</v>
      </c>
      <c r="I140" s="147"/>
      <c r="J140" s="147">
        <f>ROUND(I140*H140,2)</f>
        <v>0</v>
      </c>
      <c r="K140" s="148"/>
      <c r="L140" s="30"/>
      <c r="M140" s="149" t="s">
        <v>1</v>
      </c>
      <c r="N140" s="150" t="s">
        <v>40</v>
      </c>
      <c r="O140" s="151">
        <v>0.26</v>
      </c>
      <c r="P140" s="151">
        <f>O140*H140</f>
        <v>1.4040000000000001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126</v>
      </c>
      <c r="AT140" s="153" t="s">
        <v>122</v>
      </c>
      <c r="AU140" s="153" t="s">
        <v>127</v>
      </c>
      <c r="AY140" s="17" t="s">
        <v>120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127</v>
      </c>
      <c r="BK140" s="154">
        <f>ROUND(I140*H140,2)</f>
        <v>0</v>
      </c>
      <c r="BL140" s="17" t="s">
        <v>126</v>
      </c>
      <c r="BM140" s="153" t="s">
        <v>252</v>
      </c>
    </row>
    <row r="141" spans="2:63" s="12" customFormat="1" ht="22.9" customHeight="1">
      <c r="B141" s="129"/>
      <c r="D141" s="130" t="s">
        <v>73</v>
      </c>
      <c r="E141" s="139" t="s">
        <v>168</v>
      </c>
      <c r="F141" s="139" t="s">
        <v>182</v>
      </c>
      <c r="J141" s="140">
        <f>BK141</f>
        <v>0</v>
      </c>
      <c r="L141" s="129"/>
      <c r="M141" s="133"/>
      <c r="N141" s="134"/>
      <c r="O141" s="134"/>
      <c r="P141" s="135">
        <f>SUM(P142:P143)</f>
        <v>0</v>
      </c>
      <c r="Q141" s="134"/>
      <c r="R141" s="135">
        <f>SUM(R142:R143)</f>
        <v>0</v>
      </c>
      <c r="S141" s="134"/>
      <c r="T141" s="136">
        <f>SUM(T142:T143)</f>
        <v>0</v>
      </c>
      <c r="AR141" s="130" t="s">
        <v>82</v>
      </c>
      <c r="AT141" s="137" t="s">
        <v>73</v>
      </c>
      <c r="AU141" s="137" t="s">
        <v>82</v>
      </c>
      <c r="AY141" s="130" t="s">
        <v>120</v>
      </c>
      <c r="BK141" s="138">
        <f>SUM(BK142:BK143)</f>
        <v>0</v>
      </c>
    </row>
    <row r="142" spans="1:65" s="2" customFormat="1" ht="16.5" customHeight="1">
      <c r="A142" s="29"/>
      <c r="B142" s="141"/>
      <c r="C142" s="142" t="s">
        <v>162</v>
      </c>
      <c r="D142" s="142" t="s">
        <v>122</v>
      </c>
      <c r="E142" s="143" t="s">
        <v>253</v>
      </c>
      <c r="F142" s="144" t="s">
        <v>185</v>
      </c>
      <c r="G142" s="145" t="s">
        <v>186</v>
      </c>
      <c r="H142" s="146">
        <v>1</v>
      </c>
      <c r="I142" s="147"/>
      <c r="J142" s="147">
        <f>ROUND(I142*H142,2)</f>
        <v>0</v>
      </c>
      <c r="K142" s="148"/>
      <c r="L142" s="30"/>
      <c r="M142" s="149" t="s">
        <v>1</v>
      </c>
      <c r="N142" s="150" t="s">
        <v>40</v>
      </c>
      <c r="O142" s="151">
        <v>0</v>
      </c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126</v>
      </c>
      <c r="AT142" s="153" t="s">
        <v>122</v>
      </c>
      <c r="AU142" s="153" t="s">
        <v>127</v>
      </c>
      <c r="AY142" s="17" t="s">
        <v>120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7" t="s">
        <v>127</v>
      </c>
      <c r="BK142" s="154">
        <f>ROUND(I142*H142,2)</f>
        <v>0</v>
      </c>
      <c r="BL142" s="17" t="s">
        <v>126</v>
      </c>
      <c r="BM142" s="153" t="s">
        <v>254</v>
      </c>
    </row>
    <row r="143" spans="1:65" s="2" customFormat="1" ht="16.5" customHeight="1">
      <c r="A143" s="29"/>
      <c r="B143" s="141"/>
      <c r="C143" s="142" t="s">
        <v>168</v>
      </c>
      <c r="D143" s="142" t="s">
        <v>122</v>
      </c>
      <c r="E143" s="143" t="s">
        <v>194</v>
      </c>
      <c r="F143" s="144" t="s">
        <v>195</v>
      </c>
      <c r="G143" s="145" t="s">
        <v>186</v>
      </c>
      <c r="H143" s="146">
        <v>1</v>
      </c>
      <c r="I143" s="147"/>
      <c r="J143" s="147">
        <f>ROUND(I143*H143,2)</f>
        <v>0</v>
      </c>
      <c r="K143" s="148"/>
      <c r="L143" s="30"/>
      <c r="M143" s="149" t="s">
        <v>1</v>
      </c>
      <c r="N143" s="150" t="s">
        <v>40</v>
      </c>
      <c r="O143" s="151">
        <v>0</v>
      </c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126</v>
      </c>
      <c r="AT143" s="153" t="s">
        <v>122</v>
      </c>
      <c r="AU143" s="153" t="s">
        <v>127</v>
      </c>
      <c r="AY143" s="17" t="s">
        <v>120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127</v>
      </c>
      <c r="BK143" s="154">
        <f>ROUND(I143*H143,2)</f>
        <v>0</v>
      </c>
      <c r="BL143" s="17" t="s">
        <v>126</v>
      </c>
      <c r="BM143" s="153" t="s">
        <v>255</v>
      </c>
    </row>
    <row r="144" spans="2:63" s="12" customFormat="1" ht="22.9" customHeight="1">
      <c r="B144" s="129"/>
      <c r="D144" s="130" t="s">
        <v>73</v>
      </c>
      <c r="E144" s="139" t="s">
        <v>197</v>
      </c>
      <c r="F144" s="139" t="s">
        <v>198</v>
      </c>
      <c r="J144" s="140">
        <f>BK144</f>
        <v>0</v>
      </c>
      <c r="L144" s="129"/>
      <c r="M144" s="133"/>
      <c r="N144" s="134"/>
      <c r="O144" s="134"/>
      <c r="P144" s="135">
        <f>P145</f>
        <v>9.896379</v>
      </c>
      <c r="Q144" s="134"/>
      <c r="R144" s="135">
        <f>R145</f>
        <v>0</v>
      </c>
      <c r="S144" s="134"/>
      <c r="T144" s="136">
        <f>T145</f>
        <v>0</v>
      </c>
      <c r="AR144" s="130" t="s">
        <v>82</v>
      </c>
      <c r="AT144" s="137" t="s">
        <v>73</v>
      </c>
      <c r="AU144" s="137" t="s">
        <v>82</v>
      </c>
      <c r="AY144" s="130" t="s">
        <v>120</v>
      </c>
      <c r="BK144" s="138">
        <f>BK145</f>
        <v>0</v>
      </c>
    </row>
    <row r="145" spans="1:65" s="2" customFormat="1" ht="16.5" customHeight="1">
      <c r="A145" s="29"/>
      <c r="B145" s="141"/>
      <c r="C145" s="142" t="s">
        <v>173</v>
      </c>
      <c r="D145" s="142" t="s">
        <v>122</v>
      </c>
      <c r="E145" s="143" t="s">
        <v>199</v>
      </c>
      <c r="F145" s="144" t="s">
        <v>200</v>
      </c>
      <c r="G145" s="145" t="s">
        <v>158</v>
      </c>
      <c r="H145" s="146">
        <v>11.909</v>
      </c>
      <c r="I145" s="147"/>
      <c r="J145" s="147">
        <f>ROUND(I145*H145,2)</f>
        <v>0</v>
      </c>
      <c r="K145" s="148"/>
      <c r="L145" s="30"/>
      <c r="M145" s="149" t="s">
        <v>1</v>
      </c>
      <c r="N145" s="150" t="s">
        <v>40</v>
      </c>
      <c r="O145" s="151">
        <v>0.831</v>
      </c>
      <c r="P145" s="151">
        <f>O145*H145</f>
        <v>9.896379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126</v>
      </c>
      <c r="AT145" s="153" t="s">
        <v>122</v>
      </c>
      <c r="AU145" s="153" t="s">
        <v>127</v>
      </c>
      <c r="AY145" s="17" t="s">
        <v>120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127</v>
      </c>
      <c r="BK145" s="154">
        <f>ROUND(I145*H145,2)</f>
        <v>0</v>
      </c>
      <c r="BL145" s="17" t="s">
        <v>126</v>
      </c>
      <c r="BM145" s="153" t="s">
        <v>256</v>
      </c>
    </row>
    <row r="146" spans="2:63" s="12" customFormat="1" ht="25.9" customHeight="1">
      <c r="B146" s="129"/>
      <c r="D146" s="130" t="s">
        <v>73</v>
      </c>
      <c r="E146" s="131" t="s">
        <v>202</v>
      </c>
      <c r="F146" s="131" t="s">
        <v>203</v>
      </c>
      <c r="J146" s="132">
        <f>BK146</f>
        <v>0</v>
      </c>
      <c r="L146" s="129"/>
      <c r="M146" s="133"/>
      <c r="N146" s="134"/>
      <c r="O146" s="134"/>
      <c r="P146" s="135">
        <f>P147+P149</f>
        <v>0</v>
      </c>
      <c r="Q146" s="134"/>
      <c r="R146" s="135">
        <f>R147+R149</f>
        <v>0</v>
      </c>
      <c r="S146" s="134"/>
      <c r="T146" s="136">
        <f>T147+T149</f>
        <v>0</v>
      </c>
      <c r="AR146" s="130" t="s">
        <v>127</v>
      </c>
      <c r="AT146" s="137" t="s">
        <v>73</v>
      </c>
      <c r="AU146" s="137" t="s">
        <v>74</v>
      </c>
      <c r="AY146" s="130" t="s">
        <v>120</v>
      </c>
      <c r="BK146" s="138">
        <f>BK147+BK149</f>
        <v>0</v>
      </c>
    </row>
    <row r="147" spans="2:63" s="12" customFormat="1" ht="22.9" customHeight="1">
      <c r="B147" s="129"/>
      <c r="D147" s="130" t="s">
        <v>73</v>
      </c>
      <c r="E147" s="139" t="s">
        <v>257</v>
      </c>
      <c r="F147" s="139" t="s">
        <v>258</v>
      </c>
      <c r="J147" s="140">
        <f>BK147</f>
        <v>0</v>
      </c>
      <c r="L147" s="129"/>
      <c r="M147" s="133"/>
      <c r="N147" s="134"/>
      <c r="O147" s="134"/>
      <c r="P147" s="135">
        <f>P148</f>
        <v>0</v>
      </c>
      <c r="Q147" s="134"/>
      <c r="R147" s="135">
        <f>R148</f>
        <v>0</v>
      </c>
      <c r="S147" s="134"/>
      <c r="T147" s="136">
        <f>T148</f>
        <v>0</v>
      </c>
      <c r="AR147" s="130" t="s">
        <v>127</v>
      </c>
      <c r="AT147" s="137" t="s">
        <v>73</v>
      </c>
      <c r="AU147" s="137" t="s">
        <v>82</v>
      </c>
      <c r="AY147" s="130" t="s">
        <v>120</v>
      </c>
      <c r="BK147" s="138">
        <f>BK148</f>
        <v>0</v>
      </c>
    </row>
    <row r="148" spans="1:65" s="2" customFormat="1" ht="16.5" customHeight="1">
      <c r="A148" s="29"/>
      <c r="B148" s="141"/>
      <c r="C148" s="142" t="s">
        <v>178</v>
      </c>
      <c r="D148" s="142" t="s">
        <v>122</v>
      </c>
      <c r="E148" s="143" t="s">
        <v>259</v>
      </c>
      <c r="F148" s="144" t="s">
        <v>260</v>
      </c>
      <c r="G148" s="145" t="s">
        <v>138</v>
      </c>
      <c r="H148" s="146">
        <v>1</v>
      </c>
      <c r="I148" s="147"/>
      <c r="J148" s="147">
        <f>ROUND(I148*H148,2)</f>
        <v>0</v>
      </c>
      <c r="K148" s="148"/>
      <c r="L148" s="30"/>
      <c r="M148" s="149" t="s">
        <v>1</v>
      </c>
      <c r="N148" s="150" t="s">
        <v>40</v>
      </c>
      <c r="O148" s="151">
        <v>0</v>
      </c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206</v>
      </c>
      <c r="AT148" s="153" t="s">
        <v>122</v>
      </c>
      <c r="AU148" s="153" t="s">
        <v>127</v>
      </c>
      <c r="AY148" s="17" t="s">
        <v>120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127</v>
      </c>
      <c r="BK148" s="154">
        <f>ROUND(I148*H148,2)</f>
        <v>0</v>
      </c>
      <c r="BL148" s="17" t="s">
        <v>206</v>
      </c>
      <c r="BM148" s="153" t="s">
        <v>261</v>
      </c>
    </row>
    <row r="149" spans="2:63" s="12" customFormat="1" ht="22.9" customHeight="1">
      <c r="B149" s="129"/>
      <c r="D149" s="130" t="s">
        <v>73</v>
      </c>
      <c r="E149" s="139" t="s">
        <v>262</v>
      </c>
      <c r="F149" s="139" t="s">
        <v>263</v>
      </c>
      <c r="J149" s="140">
        <f>BK149</f>
        <v>0</v>
      </c>
      <c r="L149" s="129"/>
      <c r="M149" s="133"/>
      <c r="N149" s="134"/>
      <c r="O149" s="134"/>
      <c r="P149" s="135">
        <f>SUM(P150:P153)</f>
        <v>0</v>
      </c>
      <c r="Q149" s="134"/>
      <c r="R149" s="135">
        <f>SUM(R150:R153)</f>
        <v>0</v>
      </c>
      <c r="S149" s="134"/>
      <c r="T149" s="136">
        <f>SUM(T150:T153)</f>
        <v>0</v>
      </c>
      <c r="AR149" s="130" t="s">
        <v>127</v>
      </c>
      <c r="AT149" s="137" t="s">
        <v>73</v>
      </c>
      <c r="AU149" s="137" t="s">
        <v>82</v>
      </c>
      <c r="AY149" s="130" t="s">
        <v>120</v>
      </c>
      <c r="BK149" s="138">
        <f>SUM(BK150:BK153)</f>
        <v>0</v>
      </c>
    </row>
    <row r="150" spans="1:65" s="2" customFormat="1" ht="24.2" customHeight="1">
      <c r="A150" s="29"/>
      <c r="B150" s="141"/>
      <c r="C150" s="142" t="s">
        <v>183</v>
      </c>
      <c r="D150" s="142" t="s">
        <v>122</v>
      </c>
      <c r="E150" s="143" t="s">
        <v>264</v>
      </c>
      <c r="F150" s="144" t="s">
        <v>265</v>
      </c>
      <c r="G150" s="145" t="s">
        <v>148</v>
      </c>
      <c r="H150" s="146">
        <v>7.02</v>
      </c>
      <c r="I150" s="147"/>
      <c r="J150" s="147">
        <f>ROUND(I150*H150,2)</f>
        <v>0</v>
      </c>
      <c r="K150" s="148"/>
      <c r="L150" s="30"/>
      <c r="M150" s="149" t="s">
        <v>1</v>
      </c>
      <c r="N150" s="150" t="s">
        <v>40</v>
      </c>
      <c r="O150" s="151">
        <v>0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206</v>
      </c>
      <c r="AT150" s="153" t="s">
        <v>122</v>
      </c>
      <c r="AU150" s="153" t="s">
        <v>127</v>
      </c>
      <c r="AY150" s="17" t="s">
        <v>120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127</v>
      </c>
      <c r="BK150" s="154">
        <f>ROUND(I150*H150,2)</f>
        <v>0</v>
      </c>
      <c r="BL150" s="17" t="s">
        <v>206</v>
      </c>
      <c r="BM150" s="153" t="s">
        <v>266</v>
      </c>
    </row>
    <row r="151" spans="2:51" s="14" customFormat="1" ht="12">
      <c r="B151" s="162"/>
      <c r="D151" s="156" t="s">
        <v>129</v>
      </c>
      <c r="E151" s="163" t="s">
        <v>1</v>
      </c>
      <c r="F151" s="164" t="s">
        <v>267</v>
      </c>
      <c r="H151" s="165">
        <v>5.4</v>
      </c>
      <c r="L151" s="162"/>
      <c r="M151" s="166"/>
      <c r="N151" s="167"/>
      <c r="O151" s="167"/>
      <c r="P151" s="167"/>
      <c r="Q151" s="167"/>
      <c r="R151" s="167"/>
      <c r="S151" s="167"/>
      <c r="T151" s="168"/>
      <c r="AT151" s="163" t="s">
        <v>129</v>
      </c>
      <c r="AU151" s="163" t="s">
        <v>127</v>
      </c>
      <c r="AV151" s="14" t="s">
        <v>127</v>
      </c>
      <c r="AW151" s="14" t="s">
        <v>31</v>
      </c>
      <c r="AX151" s="14" t="s">
        <v>74</v>
      </c>
      <c r="AY151" s="163" t="s">
        <v>120</v>
      </c>
    </row>
    <row r="152" spans="2:51" s="14" customFormat="1" ht="12">
      <c r="B152" s="162"/>
      <c r="D152" s="156" t="s">
        <v>129</v>
      </c>
      <c r="E152" s="163" t="s">
        <v>1</v>
      </c>
      <c r="F152" s="164" t="s">
        <v>268</v>
      </c>
      <c r="H152" s="165">
        <v>1.62</v>
      </c>
      <c r="L152" s="162"/>
      <c r="M152" s="166"/>
      <c r="N152" s="167"/>
      <c r="O152" s="167"/>
      <c r="P152" s="167"/>
      <c r="Q152" s="167"/>
      <c r="R152" s="167"/>
      <c r="S152" s="167"/>
      <c r="T152" s="168"/>
      <c r="AT152" s="163" t="s">
        <v>129</v>
      </c>
      <c r="AU152" s="163" t="s">
        <v>127</v>
      </c>
      <c r="AV152" s="14" t="s">
        <v>127</v>
      </c>
      <c r="AW152" s="14" t="s">
        <v>31</v>
      </c>
      <c r="AX152" s="14" t="s">
        <v>74</v>
      </c>
      <c r="AY152" s="163" t="s">
        <v>120</v>
      </c>
    </row>
    <row r="153" spans="2:51" s="15" customFormat="1" ht="12">
      <c r="B153" s="186"/>
      <c r="D153" s="156" t="s">
        <v>129</v>
      </c>
      <c r="E153" s="187" t="s">
        <v>1</v>
      </c>
      <c r="F153" s="188" t="s">
        <v>237</v>
      </c>
      <c r="H153" s="189">
        <v>7.0200000000000005</v>
      </c>
      <c r="L153" s="186"/>
      <c r="M153" s="193"/>
      <c r="N153" s="194"/>
      <c r="O153" s="194"/>
      <c r="P153" s="194"/>
      <c r="Q153" s="194"/>
      <c r="R153" s="194"/>
      <c r="S153" s="194"/>
      <c r="T153" s="195"/>
      <c r="AT153" s="187" t="s">
        <v>129</v>
      </c>
      <c r="AU153" s="187" t="s">
        <v>127</v>
      </c>
      <c r="AV153" s="15" t="s">
        <v>126</v>
      </c>
      <c r="AW153" s="15" t="s">
        <v>31</v>
      </c>
      <c r="AX153" s="15" t="s">
        <v>82</v>
      </c>
      <c r="AY153" s="187" t="s">
        <v>120</v>
      </c>
    </row>
    <row r="154" spans="1:31" s="2" customFormat="1" ht="6.95" customHeight="1">
      <c r="A154" s="29"/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3:K153"/>
  <mergeCells count="8">
    <mergeCell ref="E114:H114"/>
    <mergeCell ref="E116:H116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CHALOUPKOVA-PC\radka.chaloupkova</dc:creator>
  <cp:keywords/>
  <dc:description/>
  <cp:lastModifiedBy>Jan Čtvrtečka</cp:lastModifiedBy>
  <dcterms:created xsi:type="dcterms:W3CDTF">2022-10-10T09:56:37Z</dcterms:created>
  <dcterms:modified xsi:type="dcterms:W3CDTF">2022-11-18T11:31:55Z</dcterms:modified>
  <cp:category/>
  <cp:version/>
  <cp:contentType/>
  <cp:contentStatus/>
</cp:coreProperties>
</file>