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<sst xmlns="http://schemas.openxmlformats.org/spreadsheetml/2006/main" count="45" uniqueCount="45">
  <si>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Životnost FV elektrárny (roky)</t>
  </si>
  <si>
    <t>Cena FVE přepočítaná na 1 FV modul</t>
  </si>
  <si>
    <t>Roční výroba el. MWh</t>
  </si>
  <si>
    <t>Celkem</t>
  </si>
  <si>
    <t>Instalovaný výkon FVE (kWp)</t>
  </si>
  <si>
    <t>Snížení účinnosti po 25letech</t>
  </si>
  <si>
    <t>Cena instalace FVE (cena přepočítaná na 1 FV modul * počet panelů dle studie)</t>
  </si>
  <si>
    <t>Koeficient přepočtu</t>
  </si>
  <si>
    <t>rok</t>
  </si>
  <si>
    <t>pokles výkonu / výroby (v Kč bez DPH)</t>
  </si>
  <si>
    <t>inflace/navýšení ceny (v Kč bez DPH)</t>
  </si>
  <si>
    <t>Cena elektrické energie (Kč bez DPH/ MWh)</t>
  </si>
  <si>
    <t>Benefit termínu v Kč bez DPH</t>
  </si>
  <si>
    <t>Nabídková cena =</t>
  </si>
  <si>
    <t>Snížení účinnosti FVE v průběhu životnosti 25 let (%)</t>
  </si>
  <si>
    <t xml:space="preserve">Počet dní zkrácení termínu realizace díla </t>
  </si>
  <si>
    <t>Výnosy po 25 letech</t>
  </si>
  <si>
    <t xml:space="preserve">Výnosy po 25 letech = </t>
  </si>
  <si>
    <t xml:space="preserve">Roční výroba el. energie v prvním roce vyjádřená v Kč při stanovené ceně 4.800 Kč/MWh  v Kč bez DPH + roční výroba energie navýšená o inflaci (nárust cen) v průběhu 25 let vyjádřená v Kč - snížení účinnosti v průběhu životnosti 25 let vyjádřeno v Kč bez DPH.  </t>
  </si>
  <si>
    <t>Náklady na servis v Kč bez DPH</t>
  </si>
  <si>
    <t xml:space="preserve">Náklady na servis v Kč bez DPH = </t>
  </si>
  <si>
    <t>Náklady na roční servisních práce z nabídky uchazeče přepočtená na životnost FVE 25 let</t>
  </si>
  <si>
    <t xml:space="preserve">Benefit termínu v Kč bez DPH = </t>
  </si>
  <si>
    <t>Benefit vycházející ze zkrácení vyhlášeného termínu v Kč (t.j. denní výroba elektřiny v Kč bez DPH x počet dní zkrácení termínu realizace díla).</t>
  </si>
  <si>
    <t>CBA =</t>
  </si>
  <si>
    <t>Výnosy po 25 letech – Nabídková cena – (Náklady na servis * n) + Benefit termínu</t>
  </si>
  <si>
    <t>Příloha č. 2_zadávací dokumentace</t>
  </si>
  <si>
    <t>Tabulka parametrů hodnocení</t>
  </si>
  <si>
    <r>
      <t>Počet panelů na plochu dle studie proveditelnosti (cca 800 m</t>
    </r>
    <r>
      <rPr>
        <vertAlign val="super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)</t>
    </r>
  </si>
  <si>
    <t xml:space="preserve">Cena FVE přepočítaná na 1 FV modul = </t>
  </si>
  <si>
    <t>Nabídková cena v Kč bez DPH / Počet panelů na plochu dle studie proveditelnosti (cca 800 m2)</t>
  </si>
  <si>
    <t>Hodnotící tabulka FVE</t>
  </si>
  <si>
    <r>
      <t xml:space="preserve">Roční výroba el. </t>
    </r>
    <r>
      <rPr>
        <sz val="9"/>
        <color theme="1"/>
        <rFont val="Times New Roman"/>
        <family val="1"/>
      </rPr>
      <t>E</t>
    </r>
    <r>
      <rPr>
        <sz val="11"/>
        <color theme="1"/>
        <rFont val="Times New Roman"/>
        <family val="1"/>
      </rPr>
      <t xml:space="preserve">nergie v prvním roce v Kč </t>
    </r>
  </si>
  <si>
    <r>
      <t>Předmět hodnocení dle č. 5 zadávací dokumentace</t>
    </r>
    <r>
      <rPr>
        <sz val="11"/>
        <color theme="0"/>
        <rFont val="Times New Roman"/>
        <family val="1"/>
      </rPr>
      <t xml:space="preserve"> (tento údaj do prvního řádku Krycího listu)</t>
    </r>
  </si>
  <si>
    <r>
      <t xml:space="preserve">Nabídková cena v Kč bez DPH </t>
    </r>
    <r>
      <rPr>
        <sz val="11"/>
        <color theme="0" tint="-0.4999699890613556"/>
        <rFont val="Times New Roman"/>
        <family val="1"/>
      </rPr>
      <t>(tento údaj do druhého řádku Krycího listu)</t>
    </r>
  </si>
  <si>
    <t>Výkon jednoho FV modulu (Wp)</t>
  </si>
  <si>
    <t xml:space="preserve">Instalovaný výkon FVE (kWp) = </t>
  </si>
  <si>
    <t xml:space="preserve">Roční výroba el. MWh = </t>
  </si>
  <si>
    <t>Nabídková cena v Kč bez DPH * Instalovaný výkon FVE (kWp)</t>
  </si>
  <si>
    <t>CBA (Cost-Benefit analysis) v Kč bez DPH</t>
  </si>
  <si>
    <r>
      <t>V….................dne</t>
    </r>
    <r>
      <rPr>
        <sz val="11"/>
        <rFont val="Times New Roman"/>
        <family val="1"/>
      </rPr>
      <t>….....................</t>
    </r>
    <r>
      <rPr>
        <sz val="11"/>
        <color theme="1"/>
        <rFont val="Times New Roman"/>
        <family val="1"/>
      </rPr>
      <t>.</t>
    </r>
  </si>
  <si>
    <t>….............................................................</t>
  </si>
  <si>
    <t>Podpis osoby oprávěné jednat jménem účastmíka</t>
  </si>
  <si>
    <t>Legenda k výpočtům:</t>
  </si>
  <si>
    <t>Výkon jednoho FV modulu (Wp) * Počet panelů na plochu dle studie proveditelnosti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</si>
</sst>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i/>
      <sz val="20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sz val="1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0"/>
      <name val="Times New Roman"/>
      <family val="1"/>
    </font>
    <font>
      <sz val="9"/>
      <color theme="1"/>
      <name val="Times New Roman"/>
      <family val="1"/>
    </font>
    <font>
      <sz val="11"/>
      <color theme="0"/>
      <name val="Times New Roman"/>
      <family val="1"/>
    </font>
    <font>
      <sz val="11"/>
      <color theme="0" tint="-0.4999699890613556"/>
      <name val="Times New Roman"/>
      <family val="1"/>
    </font>
    <font>
      <b/>
      <u val="single"/>
      <sz val="11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</fills>
  <borders count="12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Protection="1">
      <protection/>
    </xf>
    <xf numFmtId="0" fontId="2" fillId="0" borderId="1" xfId="0" applyFont="1" applyBorder="1" applyProtection="1">
      <protection/>
    </xf>
    <xf numFmtId="0" fontId="2" fillId="0" borderId="2" xfId="0" applyFont="1" applyBorder="1" applyProtection="1">
      <protection/>
    </xf>
    <xf numFmtId="1" fontId="2" fillId="0" borderId="3" xfId="0" applyNumberFormat="1" applyFont="1" applyBorder="1" applyProtection="1">
      <protection/>
    </xf>
    <xf numFmtId="44" fontId="2" fillId="0" borderId="3" xfId="20" applyFont="1" applyBorder="1" applyProtection="1">
      <protection/>
    </xf>
    <xf numFmtId="44" fontId="2" fillId="0" borderId="3" xfId="0" applyNumberFormat="1" applyFont="1" applyBorder="1" applyProtection="1">
      <protection/>
    </xf>
    <xf numFmtId="44" fontId="2" fillId="0" borderId="1" xfId="0" applyNumberFormat="1" applyFont="1" applyBorder="1" applyProtection="1">
      <protection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44" fontId="2" fillId="2" borderId="3" xfId="2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44" fontId="2" fillId="2" borderId="2" xfId="2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0" fillId="0" borderId="0" xfId="0" applyProtection="1">
      <protection/>
    </xf>
    <xf numFmtId="0" fontId="12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2" fillId="0" borderId="0" xfId="0" applyFont="1" applyAlignment="1" applyProtection="1">
      <alignment horizontal="right" vertical="center" wrapText="1"/>
      <protection/>
    </xf>
    <xf numFmtId="0" fontId="7" fillId="0" borderId="0" xfId="0" applyFont="1" applyAlignment="1" applyProtection="1">
      <alignment horizontal="right" vertical="center" wrapText="1"/>
      <protection/>
    </xf>
    <xf numFmtId="0" fontId="2" fillId="0" borderId="4" xfId="0" applyFont="1" applyBorder="1" applyAlignment="1" applyProtection="1">
      <alignment wrapText="1"/>
      <protection/>
    </xf>
    <xf numFmtId="44" fontId="2" fillId="0" borderId="0" xfId="0" applyNumberFormat="1" applyFont="1" applyProtection="1">
      <protection/>
    </xf>
    <xf numFmtId="9" fontId="2" fillId="0" borderId="0" xfId="0" applyNumberFormat="1" applyFont="1" applyProtection="1">
      <protection/>
    </xf>
    <xf numFmtId="0" fontId="2" fillId="0" borderId="5" xfId="0" applyFont="1" applyBorder="1" applyAlignment="1" applyProtection="1">
      <alignment wrapText="1"/>
      <protection/>
    </xf>
    <xf numFmtId="0" fontId="5" fillId="0" borderId="6" xfId="0" applyFont="1" applyBorder="1" applyAlignment="1" applyProtection="1">
      <alignment wrapText="1"/>
      <protection/>
    </xf>
    <xf numFmtId="0" fontId="2" fillId="0" borderId="6" xfId="0" applyFont="1" applyBorder="1" applyAlignment="1" applyProtection="1">
      <alignment wrapText="1"/>
      <protection/>
    </xf>
    <xf numFmtId="0" fontId="6" fillId="3" borderId="7" xfId="0" applyFont="1" applyFill="1" applyBorder="1" applyAlignment="1" applyProtection="1">
      <alignment wrapText="1"/>
      <protection/>
    </xf>
    <xf numFmtId="44" fontId="6" fillId="3" borderId="8" xfId="0" applyNumberFormat="1" applyFont="1" applyFill="1" applyBorder="1" applyProtection="1">
      <protection/>
    </xf>
    <xf numFmtId="0" fontId="2" fillId="0" borderId="5" xfId="0" applyFont="1" applyBorder="1" applyProtection="1">
      <protection/>
    </xf>
    <xf numFmtId="0" fontId="2" fillId="0" borderId="9" xfId="0" applyFont="1" applyBorder="1" applyAlignment="1" applyProtection="1">
      <alignment wrapText="1"/>
      <protection/>
    </xf>
    <xf numFmtId="44" fontId="2" fillId="0" borderId="10" xfId="0" applyNumberFormat="1" applyFont="1" applyFill="1" applyBorder="1" applyProtection="1">
      <protection/>
    </xf>
    <xf numFmtId="0" fontId="2" fillId="0" borderId="3" xfId="0" applyFont="1" applyFill="1" applyBorder="1" applyProtection="1"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9" fontId="2" fillId="0" borderId="0" xfId="21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8" fillId="4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horizontal="left" vertical="center" wrapText="1"/>
      <protection/>
    </xf>
    <xf numFmtId="0" fontId="2" fillId="5" borderId="7" xfId="0" applyFont="1" applyFill="1" applyBorder="1" applyAlignment="1" applyProtection="1">
      <alignment horizontal="left"/>
      <protection/>
    </xf>
    <xf numFmtId="0" fontId="2" fillId="5" borderId="11" xfId="0" applyFont="1" applyFill="1" applyBorder="1" applyAlignment="1" applyProtection="1">
      <alignment horizontal="left"/>
      <protection/>
    </xf>
    <xf numFmtId="0" fontId="3" fillId="3" borderId="0" xfId="0" applyFont="1" applyFill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2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808CB-E675-4136-901E-3511090CEAEC}">
  <sheetPr>
    <pageSetUpPr fitToPage="1"/>
  </sheetPr>
  <dimension ref="A1:Q44"/>
  <sheetViews>
    <sheetView tabSelected="1" workbookViewId="0" topLeftCell="A1">
      <selection activeCell="B6" sqref="B6"/>
    </sheetView>
  </sheetViews>
  <sheetFormatPr defaultColWidth="9.140625" defaultRowHeight="15"/>
  <cols>
    <col min="1" max="1" width="65.421875" style="14" customWidth="1"/>
    <col min="2" max="2" width="24.421875" style="14" customWidth="1"/>
    <col min="3" max="3" width="7.57421875" style="14" customWidth="1"/>
    <col min="4" max="4" width="8.8515625" style="14" customWidth="1"/>
    <col min="5" max="5" width="16.57421875" style="14" customWidth="1"/>
    <col min="6" max="6" width="20.57421875" style="14" customWidth="1"/>
    <col min="7" max="7" width="3.57421875" style="14" customWidth="1"/>
    <col min="8" max="8" width="15.421875" style="14" customWidth="1"/>
    <col min="9" max="9" width="9.140625" style="14" customWidth="1"/>
    <col min="10" max="10" width="16.421875" style="14" bestFit="1" customWidth="1"/>
    <col min="11" max="12" width="9.140625" style="14" customWidth="1"/>
    <col min="13" max="13" width="16.421875" style="14" bestFit="1" customWidth="1"/>
    <col min="14" max="14" width="12.8515625" style="14" bestFit="1" customWidth="1"/>
    <col min="15" max="15" width="16.421875" style="14" bestFit="1" customWidth="1"/>
    <col min="16" max="16" width="9.140625" style="14" customWidth="1"/>
    <col min="17" max="17" width="19.28125" style="14" customWidth="1"/>
    <col min="18" max="16384" width="9.140625" style="14" customWidth="1"/>
  </cols>
  <sheetData>
    <row r="1" spans="1:7" ht="15">
      <c r="A1" s="1" t="s">
        <v>26</v>
      </c>
      <c r="B1" s="1"/>
      <c r="C1" s="1"/>
      <c r="D1" s="1"/>
      <c r="E1" s="1"/>
      <c r="F1" s="1"/>
      <c r="G1" s="1"/>
    </row>
    <row r="2" spans="1:7" ht="15">
      <c r="A2" s="1"/>
      <c r="B2" s="1"/>
      <c r="C2" s="1"/>
      <c r="D2" s="1"/>
      <c r="E2" s="1"/>
      <c r="F2" s="1"/>
      <c r="G2" s="1"/>
    </row>
    <row r="3" spans="1:7" ht="27.6" customHeight="1">
      <c r="A3" s="38" t="s">
        <v>31</v>
      </c>
      <c r="B3" s="38"/>
      <c r="C3" s="38"/>
      <c r="D3" s="38"/>
      <c r="E3" s="38"/>
      <c r="F3" s="38"/>
      <c r="G3" s="38"/>
    </row>
    <row r="4" spans="1:11" ht="45">
      <c r="A4" s="43" t="s">
        <v>27</v>
      </c>
      <c r="B4" s="43"/>
      <c r="C4" s="1"/>
      <c r="D4" s="32" t="s">
        <v>8</v>
      </c>
      <c r="E4" s="33" t="s">
        <v>9</v>
      </c>
      <c r="F4" s="44" t="s">
        <v>10</v>
      </c>
      <c r="G4" s="44"/>
      <c r="H4" s="34"/>
      <c r="I4" s="34"/>
      <c r="J4" s="34"/>
      <c r="K4" s="34"/>
    </row>
    <row r="5" spans="1:11" ht="15.75" thickBot="1">
      <c r="A5" s="16"/>
      <c r="B5" s="1"/>
      <c r="C5" s="1"/>
      <c r="D5" s="1"/>
      <c r="E5" s="35">
        <f>B10/25/100</f>
        <v>0</v>
      </c>
      <c r="F5" s="36"/>
      <c r="G5" s="36"/>
      <c r="H5" s="37"/>
      <c r="I5" s="37"/>
      <c r="J5" s="37"/>
      <c r="K5" s="37"/>
    </row>
    <row r="6" spans="1:7" ht="18">
      <c r="A6" s="23" t="s">
        <v>28</v>
      </c>
      <c r="B6" s="8"/>
      <c r="C6" s="1"/>
      <c r="D6" s="1">
        <v>2</v>
      </c>
      <c r="E6" s="21">
        <f>B22*E5</f>
        <v>0</v>
      </c>
      <c r="F6" s="21">
        <f>B22*(1+G6)</f>
        <v>0</v>
      </c>
      <c r="G6" s="22">
        <v>0.02</v>
      </c>
    </row>
    <row r="7" spans="1:7" ht="15">
      <c r="A7" s="25" t="s">
        <v>35</v>
      </c>
      <c r="B7" s="9"/>
      <c r="C7" s="1"/>
      <c r="D7" s="1">
        <v>3</v>
      </c>
      <c r="E7" s="21">
        <f>E6*(1+$E$5)</f>
        <v>0</v>
      </c>
      <c r="F7" s="21">
        <f>F6*(1+G7)</f>
        <v>0</v>
      </c>
      <c r="G7" s="22">
        <v>0.02</v>
      </c>
    </row>
    <row r="8" spans="1:7" ht="15">
      <c r="A8" s="25" t="s">
        <v>0</v>
      </c>
      <c r="B8" s="31">
        <v>25</v>
      </c>
      <c r="C8" s="1"/>
      <c r="D8" s="1">
        <v>4</v>
      </c>
      <c r="E8" s="21">
        <f aca="true" t="shared" si="0" ref="E8:E29">E7*(1+$E$5)</f>
        <v>0</v>
      </c>
      <c r="F8" s="21">
        <f aca="true" t="shared" si="1" ref="F8:F29">F7*(1+G8)</f>
        <v>0</v>
      </c>
      <c r="G8" s="22">
        <v>0.02</v>
      </c>
    </row>
    <row r="9" spans="1:7" ht="15">
      <c r="A9" s="25" t="s">
        <v>19</v>
      </c>
      <c r="B9" s="10"/>
      <c r="C9" s="1"/>
      <c r="D9" s="1">
        <v>5</v>
      </c>
      <c r="E9" s="21">
        <f t="shared" si="0"/>
        <v>0</v>
      </c>
      <c r="F9" s="21">
        <f t="shared" si="1"/>
        <v>0</v>
      </c>
      <c r="G9" s="22">
        <v>0.02</v>
      </c>
    </row>
    <row r="10" spans="1:7" ht="15">
      <c r="A10" s="25" t="s">
        <v>14</v>
      </c>
      <c r="B10" s="9"/>
      <c r="C10" s="1"/>
      <c r="D10" s="1">
        <v>6</v>
      </c>
      <c r="E10" s="21">
        <f t="shared" si="0"/>
        <v>0</v>
      </c>
      <c r="F10" s="21">
        <f t="shared" si="1"/>
        <v>0</v>
      </c>
      <c r="G10" s="22">
        <v>0.02</v>
      </c>
    </row>
    <row r="11" spans="1:7" ht="15.75" thickBot="1">
      <c r="A11" s="20" t="s">
        <v>15</v>
      </c>
      <c r="B11" s="11"/>
      <c r="C11" s="1"/>
      <c r="D11" s="1">
        <v>7</v>
      </c>
      <c r="E11" s="21">
        <f t="shared" si="0"/>
        <v>0</v>
      </c>
      <c r="F11" s="21">
        <f t="shared" si="1"/>
        <v>0</v>
      </c>
      <c r="G11" s="22">
        <v>0.02</v>
      </c>
    </row>
    <row r="12" spans="1:7" ht="15">
      <c r="A12" s="16"/>
      <c r="B12" s="1"/>
      <c r="C12" s="1"/>
      <c r="D12" s="1">
        <v>8</v>
      </c>
      <c r="E12" s="21">
        <f t="shared" si="0"/>
        <v>0</v>
      </c>
      <c r="F12" s="21">
        <f t="shared" si="1"/>
        <v>0</v>
      </c>
      <c r="G12" s="22">
        <v>0.02</v>
      </c>
    </row>
    <row r="13" spans="1:7" ht="15.75" thickBot="1">
      <c r="A13" s="16"/>
      <c r="B13" s="1"/>
      <c r="C13" s="1"/>
      <c r="D13" s="1">
        <v>9</v>
      </c>
      <c r="E13" s="21">
        <f t="shared" si="0"/>
        <v>0</v>
      </c>
      <c r="F13" s="21">
        <f t="shared" si="1"/>
        <v>0</v>
      </c>
      <c r="G13" s="22">
        <v>0.02</v>
      </c>
    </row>
    <row r="14" spans="1:7" ht="15.75" thickBot="1">
      <c r="A14" s="29" t="s">
        <v>1</v>
      </c>
      <c r="B14" s="30" t="e">
        <f>B16/B6</f>
        <v>#DIV/0!</v>
      </c>
      <c r="C14" s="1"/>
      <c r="D14" s="1">
        <v>10</v>
      </c>
      <c r="E14" s="21">
        <f t="shared" si="0"/>
        <v>0</v>
      </c>
      <c r="F14" s="21">
        <f t="shared" si="1"/>
        <v>0</v>
      </c>
      <c r="G14" s="22">
        <v>0.02</v>
      </c>
    </row>
    <row r="15" spans="1:7" ht="15.75" thickBot="1">
      <c r="A15" s="16"/>
      <c r="B15" s="1"/>
      <c r="C15" s="1"/>
      <c r="D15" s="1">
        <v>11</v>
      </c>
      <c r="E15" s="21">
        <f t="shared" si="0"/>
        <v>0</v>
      </c>
      <c r="F15" s="21">
        <f t="shared" si="1"/>
        <v>0</v>
      </c>
      <c r="G15" s="22">
        <v>0.02</v>
      </c>
    </row>
    <row r="16" spans="1:17" ht="15">
      <c r="A16" s="28" t="s">
        <v>34</v>
      </c>
      <c r="B16" s="12"/>
      <c r="C16" s="1"/>
      <c r="D16" s="1">
        <v>12</v>
      </c>
      <c r="E16" s="21">
        <f t="shared" si="0"/>
        <v>0</v>
      </c>
      <c r="F16" s="21">
        <f t="shared" si="1"/>
        <v>0</v>
      </c>
      <c r="G16" s="22">
        <v>0.02</v>
      </c>
      <c r="L16" s="17"/>
      <c r="M16" s="17"/>
      <c r="N16" s="17"/>
      <c r="O16" s="17"/>
      <c r="P16" s="17"/>
      <c r="Q16" s="17"/>
    </row>
    <row r="17" spans="1:7" ht="15.75" thickBot="1">
      <c r="A17" s="20" t="s">
        <v>7</v>
      </c>
      <c r="B17" s="2">
        <v>0.84168747589</v>
      </c>
      <c r="C17" s="1"/>
      <c r="D17" s="1">
        <v>13</v>
      </c>
      <c r="E17" s="21">
        <f t="shared" si="0"/>
        <v>0</v>
      </c>
      <c r="F17" s="21">
        <f t="shared" si="1"/>
        <v>0</v>
      </c>
      <c r="G17" s="22">
        <v>0.02</v>
      </c>
    </row>
    <row r="18" spans="1:7" ht="15.75" thickBot="1">
      <c r="A18" s="16"/>
      <c r="B18" s="1"/>
      <c r="C18" s="1"/>
      <c r="D18" s="1">
        <v>14</v>
      </c>
      <c r="E18" s="21">
        <f t="shared" si="0"/>
        <v>0</v>
      </c>
      <c r="F18" s="21">
        <f t="shared" si="1"/>
        <v>0</v>
      </c>
      <c r="G18" s="22">
        <v>0.02</v>
      </c>
    </row>
    <row r="19" spans="1:7" ht="15">
      <c r="A19" s="23" t="s">
        <v>4</v>
      </c>
      <c r="B19" s="3">
        <f>+B7*B6/1000</f>
        <v>0</v>
      </c>
      <c r="C19" s="1"/>
      <c r="D19" s="1">
        <v>15</v>
      </c>
      <c r="E19" s="21">
        <f t="shared" si="0"/>
        <v>0</v>
      </c>
      <c r="F19" s="21">
        <f t="shared" si="1"/>
        <v>0</v>
      </c>
      <c r="G19" s="22">
        <v>0.02</v>
      </c>
    </row>
    <row r="20" spans="1:7" ht="15">
      <c r="A20" s="24" t="s">
        <v>2</v>
      </c>
      <c r="B20" s="4">
        <f>+B17*B19</f>
        <v>0</v>
      </c>
      <c r="C20" s="1"/>
      <c r="D20" s="1">
        <v>16</v>
      </c>
      <c r="E20" s="21">
        <f t="shared" si="0"/>
        <v>0</v>
      </c>
      <c r="F20" s="21">
        <f t="shared" si="1"/>
        <v>0</v>
      </c>
      <c r="G20" s="22">
        <v>0.02</v>
      </c>
    </row>
    <row r="21" spans="1:7" ht="15">
      <c r="A21" s="25" t="s">
        <v>11</v>
      </c>
      <c r="B21" s="5">
        <v>4800</v>
      </c>
      <c r="C21" s="1"/>
      <c r="D21" s="1">
        <v>17</v>
      </c>
      <c r="E21" s="21">
        <f t="shared" si="0"/>
        <v>0</v>
      </c>
      <c r="F21" s="21">
        <f t="shared" si="1"/>
        <v>0</v>
      </c>
      <c r="G21" s="22">
        <v>0.02</v>
      </c>
    </row>
    <row r="22" spans="1:7" ht="15">
      <c r="A22" s="25" t="s">
        <v>32</v>
      </c>
      <c r="B22" s="5">
        <f>+B21*B20</f>
        <v>0</v>
      </c>
      <c r="C22" s="1"/>
      <c r="D22" s="1">
        <v>18</v>
      </c>
      <c r="E22" s="21">
        <f t="shared" si="0"/>
        <v>0</v>
      </c>
      <c r="F22" s="21">
        <f t="shared" si="1"/>
        <v>0</v>
      </c>
      <c r="G22" s="22">
        <v>0.02</v>
      </c>
    </row>
    <row r="23" spans="1:7" ht="15">
      <c r="A23" s="25" t="s">
        <v>5</v>
      </c>
      <c r="B23" s="6">
        <f>E30</f>
        <v>0</v>
      </c>
      <c r="C23" s="1"/>
      <c r="D23" s="1">
        <v>19</v>
      </c>
      <c r="E23" s="21">
        <f t="shared" si="0"/>
        <v>0</v>
      </c>
      <c r="F23" s="21">
        <f t="shared" si="1"/>
        <v>0</v>
      </c>
      <c r="G23" s="22">
        <v>0.02</v>
      </c>
    </row>
    <row r="24" spans="1:7" ht="15">
      <c r="A24" s="25" t="s">
        <v>16</v>
      </c>
      <c r="B24" s="6">
        <f>B22+F30-B23</f>
        <v>0</v>
      </c>
      <c r="C24" s="1"/>
      <c r="D24" s="1">
        <v>20</v>
      </c>
      <c r="E24" s="21">
        <f t="shared" si="0"/>
        <v>0</v>
      </c>
      <c r="F24" s="21">
        <f t="shared" si="1"/>
        <v>0</v>
      </c>
      <c r="G24" s="22">
        <v>0.02</v>
      </c>
    </row>
    <row r="25" spans="1:7" ht="15.75" thickBot="1">
      <c r="A25" s="20" t="s">
        <v>12</v>
      </c>
      <c r="B25" s="7">
        <f>(B22/365)*B11</f>
        <v>0</v>
      </c>
      <c r="C25" s="1"/>
      <c r="D25" s="1">
        <v>21</v>
      </c>
      <c r="E25" s="21">
        <f t="shared" si="0"/>
        <v>0</v>
      </c>
      <c r="F25" s="21">
        <f t="shared" si="1"/>
        <v>0</v>
      </c>
      <c r="G25" s="22">
        <v>0.02</v>
      </c>
    </row>
    <row r="26" spans="1:7" ht="15">
      <c r="A26" s="16"/>
      <c r="B26" s="1"/>
      <c r="C26" s="1"/>
      <c r="D26" s="1">
        <v>22</v>
      </c>
      <c r="E26" s="21">
        <f t="shared" si="0"/>
        <v>0</v>
      </c>
      <c r="F26" s="21">
        <f t="shared" si="1"/>
        <v>0</v>
      </c>
      <c r="G26" s="22">
        <v>0.02</v>
      </c>
    </row>
    <row r="27" spans="1:7" ht="15.75" thickBot="1">
      <c r="A27" s="16"/>
      <c r="B27" s="1"/>
      <c r="C27" s="1"/>
      <c r="D27" s="1">
        <v>23</v>
      </c>
      <c r="E27" s="21">
        <f t="shared" si="0"/>
        <v>0</v>
      </c>
      <c r="F27" s="21">
        <f t="shared" si="1"/>
        <v>0</v>
      </c>
      <c r="G27" s="22">
        <v>0.02</v>
      </c>
    </row>
    <row r="28" spans="1:7" ht="15.75" thickBot="1">
      <c r="A28" s="41" t="s">
        <v>33</v>
      </c>
      <c r="B28" s="42"/>
      <c r="C28" s="1"/>
      <c r="D28" s="1">
        <v>24</v>
      </c>
      <c r="E28" s="21">
        <f t="shared" si="0"/>
        <v>0</v>
      </c>
      <c r="F28" s="21">
        <f t="shared" si="1"/>
        <v>0</v>
      </c>
      <c r="G28" s="22">
        <v>0.02</v>
      </c>
    </row>
    <row r="29" spans="1:7" ht="19.5" thickBot="1">
      <c r="A29" s="26" t="s">
        <v>39</v>
      </c>
      <c r="B29" s="27">
        <f>B24-B16-(B9*B8)+B25</f>
        <v>0</v>
      </c>
      <c r="C29" s="1"/>
      <c r="D29" s="1">
        <v>25</v>
      </c>
      <c r="E29" s="21">
        <f t="shared" si="0"/>
        <v>0</v>
      </c>
      <c r="F29" s="21">
        <f t="shared" si="1"/>
        <v>0</v>
      </c>
      <c r="G29" s="22">
        <v>0.02</v>
      </c>
    </row>
    <row r="30" spans="1:7" ht="15">
      <c r="A30" s="16"/>
      <c r="B30" s="1"/>
      <c r="C30" s="1"/>
      <c r="D30" s="1" t="s">
        <v>3</v>
      </c>
      <c r="E30" s="21">
        <f>SUM(E6:E29)</f>
        <v>0</v>
      </c>
      <c r="F30" s="21">
        <f>SUM(F6:F29)</f>
        <v>0</v>
      </c>
      <c r="G30" s="22"/>
    </row>
    <row r="31" spans="1:7" ht="15">
      <c r="A31" s="13" t="s">
        <v>40</v>
      </c>
      <c r="C31" s="1"/>
      <c r="D31" s="1"/>
      <c r="E31" s="1"/>
      <c r="F31" s="1"/>
      <c r="G31" s="1"/>
    </row>
    <row r="32" spans="3:7" ht="15">
      <c r="C32" s="1"/>
      <c r="D32" s="1"/>
      <c r="E32" s="1"/>
      <c r="F32" s="1"/>
      <c r="G32" s="1"/>
    </row>
    <row r="33" spans="1:7" ht="15">
      <c r="A33" s="1"/>
      <c r="B33" s="45" t="s">
        <v>41</v>
      </c>
      <c r="C33" s="45"/>
      <c r="D33" s="45"/>
      <c r="E33" s="45"/>
      <c r="F33" s="1"/>
      <c r="G33" s="1"/>
    </row>
    <row r="34" spans="2:5" ht="15">
      <c r="B34" s="46" t="s">
        <v>42</v>
      </c>
      <c r="C34" s="46"/>
      <c r="D34" s="46"/>
      <c r="E34" s="46"/>
    </row>
    <row r="35" spans="1:7" ht="15">
      <c r="A35" s="1"/>
      <c r="B35" s="1"/>
      <c r="C35" s="1"/>
      <c r="D35" s="1"/>
      <c r="E35" s="1"/>
      <c r="F35" s="1"/>
      <c r="G35" s="1"/>
    </row>
    <row r="36" spans="1:7" s="17" customFormat="1" ht="15">
      <c r="A36" s="15" t="s">
        <v>43</v>
      </c>
      <c r="B36" s="16"/>
      <c r="C36" s="16"/>
      <c r="D36" s="16"/>
      <c r="E36" s="16"/>
      <c r="F36" s="16"/>
      <c r="G36" s="16"/>
    </row>
    <row r="37" spans="1:7" s="17" customFormat="1" ht="29.25" customHeight="1">
      <c r="A37" s="18" t="s">
        <v>29</v>
      </c>
      <c r="B37" s="39" t="s">
        <v>30</v>
      </c>
      <c r="C37" s="39"/>
      <c r="D37" s="39"/>
      <c r="E37" s="39"/>
      <c r="F37" s="39"/>
      <c r="G37" s="16"/>
    </row>
    <row r="38" spans="1:7" s="17" customFormat="1" ht="15">
      <c r="A38" s="18" t="s">
        <v>13</v>
      </c>
      <c r="B38" s="39" t="s">
        <v>6</v>
      </c>
      <c r="C38" s="39"/>
      <c r="D38" s="39"/>
      <c r="E38" s="39"/>
      <c r="F38" s="39"/>
      <c r="G38" s="16"/>
    </row>
    <row r="39" spans="1:7" s="17" customFormat="1" ht="15">
      <c r="A39" s="18" t="s">
        <v>36</v>
      </c>
      <c r="B39" s="39" t="s">
        <v>44</v>
      </c>
      <c r="C39" s="39"/>
      <c r="D39" s="39"/>
      <c r="E39" s="39"/>
      <c r="F39" s="39"/>
      <c r="G39" s="16"/>
    </row>
    <row r="40" spans="1:7" s="17" customFormat="1" ht="15">
      <c r="A40" s="18" t="s">
        <v>37</v>
      </c>
      <c r="B40" s="39" t="s">
        <v>38</v>
      </c>
      <c r="C40" s="39"/>
      <c r="D40" s="39"/>
      <c r="E40" s="39"/>
      <c r="F40" s="39"/>
      <c r="G40" s="16"/>
    </row>
    <row r="41" spans="1:7" s="17" customFormat="1" ht="48" customHeight="1">
      <c r="A41" s="18" t="s">
        <v>17</v>
      </c>
      <c r="B41" s="39" t="s">
        <v>18</v>
      </c>
      <c r="C41" s="39"/>
      <c r="D41" s="39"/>
      <c r="E41" s="39"/>
      <c r="F41" s="39"/>
      <c r="G41" s="16"/>
    </row>
    <row r="42" spans="1:7" s="17" customFormat="1" ht="15">
      <c r="A42" s="18" t="s">
        <v>20</v>
      </c>
      <c r="B42" s="39" t="s">
        <v>21</v>
      </c>
      <c r="C42" s="39"/>
      <c r="D42" s="39"/>
      <c r="E42" s="39"/>
      <c r="F42" s="39"/>
      <c r="G42" s="16"/>
    </row>
    <row r="43" spans="1:7" s="17" customFormat="1" ht="30" customHeight="1">
      <c r="A43" s="18" t="s">
        <v>22</v>
      </c>
      <c r="B43" s="39" t="s">
        <v>23</v>
      </c>
      <c r="C43" s="39"/>
      <c r="D43" s="39"/>
      <c r="E43" s="39"/>
      <c r="F43" s="39"/>
      <c r="G43" s="16"/>
    </row>
    <row r="44" spans="1:7" s="17" customFormat="1" ht="31.5" customHeight="1">
      <c r="A44" s="19" t="s">
        <v>24</v>
      </c>
      <c r="B44" s="40" t="s">
        <v>25</v>
      </c>
      <c r="C44" s="40"/>
      <c r="D44" s="40"/>
      <c r="E44" s="40"/>
      <c r="F44" s="40"/>
      <c r="G44" s="16"/>
    </row>
  </sheetData>
  <sheetProtection algorithmName="SHA-512" hashValue="ROdVC97HKouY6rv2OucrmUL0EK1SGxqzNRfRRORx5+W6qrgWWVQsu1lFK2lGwIywJkKqDF/3be09ci2wZzBJ7A==" saltValue="A7mWX+PpvO8J4EHhD4UsSQ==" spinCount="100000" sheet="1" selectLockedCells="1"/>
  <protectedRanges>
    <protectedRange sqref="B6:B7 B9:B11 B16 A31 B33" name="Oblast1"/>
  </protectedRanges>
  <mergeCells count="14">
    <mergeCell ref="A3:G3"/>
    <mergeCell ref="B39:F39"/>
    <mergeCell ref="B40:F40"/>
    <mergeCell ref="B44:F44"/>
    <mergeCell ref="A28:B28"/>
    <mergeCell ref="A4:B4"/>
    <mergeCell ref="B37:F37"/>
    <mergeCell ref="F4:G4"/>
    <mergeCell ref="B38:F38"/>
    <mergeCell ref="B41:F41"/>
    <mergeCell ref="B42:F42"/>
    <mergeCell ref="B43:F43"/>
    <mergeCell ref="B33:E33"/>
    <mergeCell ref="B34:E34"/>
  </mergeCells>
  <printOptions/>
  <pageMargins left="0.25" right="0.25" top="0.75" bottom="0.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Bůžek</dc:creator>
  <cp:keywords/>
  <dc:description/>
  <cp:lastModifiedBy>Miroslav Bůžek</cp:lastModifiedBy>
  <cp:lastPrinted>2022-09-22T10:19:48Z</cp:lastPrinted>
  <dcterms:created xsi:type="dcterms:W3CDTF">2022-09-06T14:24:55Z</dcterms:created>
  <dcterms:modified xsi:type="dcterms:W3CDTF">2022-09-23T04:50:58Z</dcterms:modified>
  <cp:category/>
  <cp:version/>
  <cp:contentType/>
  <cp:contentStatus/>
</cp:coreProperties>
</file>